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66925"/>
  <mc:AlternateContent xmlns:mc="http://schemas.openxmlformats.org/markup-compatibility/2006">
    <mc:Choice Requires="x15">
      <x15ac:absPath xmlns:x15ac="http://schemas.microsoft.com/office/spreadsheetml/2010/11/ac" url="C:\Users\stephanie.capaldi\Desktop\ANNUAL RETURN 2019-20 WEBDOCS\"/>
    </mc:Choice>
  </mc:AlternateContent>
  <xr:revisionPtr revIDLastSave="0" documentId="13_ncr:1_{E1959EE7-D383-4C0A-9936-EFD2EB2E0FE1}" xr6:coauthVersionLast="47" xr6:coauthVersionMax="47" xr10:uidLastSave="{00000000-0000-0000-0000-000000000000}"/>
  <bookViews>
    <workbookView xWindow="-110" yWindow="-110" windowWidth="38620" windowHeight="21220" activeTab="1" xr2:uid="{00000000-000D-0000-FFFF-FFFF00000000}"/>
  </bookViews>
  <sheets>
    <sheet name="Table 1" sheetId="14" r:id="rId1"/>
    <sheet name="Table 2" sheetId="4" r:id="rId2"/>
    <sheet name="Table 2 1819 &amp;1920 Workings" sheetId="9" r:id="rId3"/>
    <sheet name="Trends graphs" sheetId="1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AS_OF">[1]Renewables!$Y$3</definedName>
    <definedName name="ASD" localSheetId="0">[1]Renewables!#REF!</definedName>
    <definedName name="ASD" localSheetId="2">[1]Renewables!#REF!</definedName>
    <definedName name="ASD">[1]Renewables!#REF!</definedName>
    <definedName name="Charge_Ratio">[2]WV_Data!$Y$2:$Y$7</definedName>
    <definedName name="d">[3]Data!$A$2:$A$20</definedName>
    <definedName name="_xlnm.Database">[1]Renewables!$A$1:$A$16</definedName>
    <definedName name="Department">[4]DATA!$A$5:$A$83</definedName>
    <definedName name="Deptid" localSheetId="0">#REF!</definedName>
    <definedName name="Deptid" localSheetId="2">#REF!</definedName>
    <definedName name="Deptid">#REF!</definedName>
    <definedName name="dndatafri">[5]dndatafri!$D$2:$AF$1000</definedName>
    <definedName name="dndatamon">[5]dndatamon!$D$2:$AE$1006</definedName>
    <definedName name="dndatasat">[5]dndatasat!$D$2:$AE$997</definedName>
    <definedName name="dndatasun">[5]dndatasun!$D$2:$AE$1000</definedName>
    <definedName name="dndatathu">[5]dndatathu!$D$2:$AE$1000</definedName>
    <definedName name="dndatatue">[5]dndatatue!$D$2:$AE$1000</definedName>
    <definedName name="dndatawed">[5]dndatawed!$D$2:$AE$999</definedName>
    <definedName name="EmpLIST" localSheetId="0">#REF!</definedName>
    <definedName name="EmpLIST" localSheetId="2">#REF!</definedName>
    <definedName name="EmpLIST">#REF!</definedName>
    <definedName name="Employee" localSheetId="0">#REF!</definedName>
    <definedName name="Employee" localSheetId="2">#REF!</definedName>
    <definedName name="Employee">#REF!</definedName>
    <definedName name="EmployeeID" localSheetId="0">#REF!</definedName>
    <definedName name="EmployeeID" localSheetId="2">#REF!</definedName>
    <definedName name="EmployeeID">#REF!</definedName>
    <definedName name="Employeelist" localSheetId="0">#REF!</definedName>
    <definedName name="Employeelist" localSheetId="2">#REF!</definedName>
    <definedName name="Employeelist">#REF!</definedName>
    <definedName name="Estimate_Read">'[6]Enter Details Here (ST. A)'!$Q$4:$Q$5</definedName>
    <definedName name="Forecast1516" localSheetId="0">#REF!</definedName>
    <definedName name="Forecast1516" localSheetId="2">#REF!</definedName>
    <definedName name="Forecast1516">#REF!</definedName>
    <definedName name="GAPDATA" localSheetId="0">#REF!</definedName>
    <definedName name="GAPDATA" localSheetId="2">#REF!</definedName>
    <definedName name="GAPDATA">#REF!</definedName>
    <definedName name="LP">[2]WV_Data!$W$2:$W$7</definedName>
    <definedName name="Month" localSheetId="0">#REF!</definedName>
    <definedName name="Month" localSheetId="2">#REF!</definedName>
    <definedName name="Month">#REF!</definedName>
    <definedName name="Multimeter">'[6]Enter Details Here (ST. A)'!$Q$4:$Q$5</definedName>
    <definedName name="NvsAnswerCol">"'[DR_5712654_5739173_Wholesale Revenue Management 5 2012.xls]JRNLLAYOUT'!$A$4:$A$174"</definedName>
    <definedName name="NvsASD">"V2011-08-31"</definedName>
    <definedName name="NvsAutoDrillOk">"VN"</definedName>
    <definedName name="NvsDateToNumber">"Y"</definedName>
    <definedName name="NvsElapsedTime">0</definedName>
    <definedName name="NvsEndTime">37804.4385300925</definedName>
    <definedName name="NvsInstLang">"VENG"</definedName>
    <definedName name="NvsInstSpec">"%,FDEPTID,TSW_DEPT_REPT_V1,NCOMMERCIAL_ESTATES"</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"%,X,RPF..,CPF.."</definedName>
    <definedName name="NvsPanelBusUnit">"VSWA01"</definedName>
    <definedName name="NvsPanelEffdt">"V2009-04-01"</definedName>
    <definedName name="NvsPanelSetid">"VSWA01"</definedName>
    <definedName name="NvsParentRef">"'[Wholesale Revenue Management 5 2012.xls]inc exp report'!$J$59"</definedName>
    <definedName name="NvsReqBU">"VSWA01"</definedName>
    <definedName name="NvsReqBUOnly">"VY"</definedName>
    <definedName name="NvsStyleNme">"IE1_v02_Style Sheet.xls"</definedName>
    <definedName name="NvsTransLed">"VN"</definedName>
    <definedName name="NvsTreeASD">"V2011-08-31"</definedName>
    <definedName name="NvsValTbl.DEPTID">"DEPT_TBL"</definedName>
    <definedName name="NvsValTbl.LEDGER">"LED_DETL_VW"</definedName>
    <definedName name="Pal_Workbook_GUID" hidden="1">"XGDIM2DJ1D6LXTZ97BNZ1XL8"</definedName>
    <definedName name="_xlnm.Print_Area" localSheetId="0">'Table 1'!$B$1:$M$101</definedName>
    <definedName name="_xlnm.Print_Area" localSheetId="1">'Table 2'!$A$1:$P$399</definedName>
    <definedName name="_xlnm.Print_Area" localSheetId="2">'Table 2 1819 &amp;1920 Workings'!$C$6:$E$461</definedName>
    <definedName name="Print_Checklist">[2]Notes!$A$28:$E$40</definedName>
    <definedName name="REPORT_ID" localSheetId="0">[1]Renewables!#REF!</definedName>
    <definedName name="REPORT_ID" localSheetId="2">[1]Renewables!#REF!</definedName>
    <definedName name="REPORT_ID">[1]Renewables!#REF!</definedName>
    <definedName name="reportminus1">'[7]report year index'!$C$6</definedName>
    <definedName name="reportminus2">'[7]report year index'!$C$5</definedName>
    <definedName name="reportminus3">'[7]report year index'!$C$4</definedName>
    <definedName name="reportplus1">'[7]report year index'!$C$8</definedName>
    <definedName name="reportplus2">'[7]report year index'!$C$9</definedName>
    <definedName name="reportyear">'[7]report year index'!$C$7</definedName>
    <definedName name="RID" localSheetId="0">[1]Renewables!#REF!</definedName>
    <definedName name="RID" localSheetId="2">[1]Renewables!#REF!</definedName>
    <definedName name="RID">[1]Renewables!#REF!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 localSheetId="0">#REF!</definedName>
    <definedName name="s" localSheetId="2">#REF!</definedName>
    <definedName name="s">#REF!</definedName>
    <definedName name="SFD" localSheetId="0">[1]Renewables!#REF!</definedName>
    <definedName name="SFD" localSheetId="2">[1]Renewables!#REF!</definedName>
    <definedName name="SFD">[1]Renewables!#REF!</definedName>
    <definedName name="SFN" localSheetId="0">[1]Renewables!#REF!</definedName>
    <definedName name="SFN" localSheetId="2">[1]Renewables!#REF!</definedName>
    <definedName name="SFN">[1]Renewables!#REF!</definedName>
    <definedName name="SFV">[1]Renewables!$Q$3</definedName>
    <definedName name="Sheetname" localSheetId="0">#REF!</definedName>
    <definedName name="Sheetname" localSheetId="2">#REF!</definedName>
    <definedName name="Sheetname">#REF!</definedName>
    <definedName name="SIC92_SIC80_with_remarks" localSheetId="0">#REF!</definedName>
    <definedName name="SIC92_SIC80_with_remarks" localSheetId="2">#REF!</definedName>
    <definedName name="SIC92_SIC80_with_remarks">#REF!</definedName>
    <definedName name="SJW___CMA_DECISION_D2015_EXTRACT_WHL_BILLING" localSheetId="0">#REF!</definedName>
    <definedName name="SJW___CMA_DECISION_D2015_EXTRACT_WHL_BILLING" localSheetId="2">#REF!</definedName>
    <definedName name="SJW___CMA_DECISION_D2015_EXTRACT_WHL_BILLING">#REF!</definedName>
    <definedName name="suspected_issue" localSheetId="2">[8]Data!$A$2:$A$20</definedName>
    <definedName name="suspected_issue">[8]Data!$A$2:$A$20</definedName>
    <definedName name="SWS" localSheetId="0">#REF!</definedName>
    <definedName name="SWS" localSheetId="2">#REF!</definedName>
    <definedName name="SWS">#REF!</definedName>
    <definedName name="SWScodes" localSheetId="0">#REF!</definedName>
    <definedName name="SWScodes" localSheetId="2">#REF!</definedName>
    <definedName name="SWScodes">#REF!</definedName>
    <definedName name="SWScostcentre" localSheetId="0">#REF!</definedName>
    <definedName name="SWScostcentre" localSheetId="2">#REF!</definedName>
    <definedName name="SWScostcentre">#REF!</definedName>
    <definedName name="UPLOAD" localSheetId="0">#REF!</definedName>
    <definedName name="UPLOAD" localSheetId="2">#REF!</definedName>
    <definedName name="UPLOAD">#REF!</definedName>
    <definedName name="View">[2]WV_Data!$X$2:$X$9</definedName>
    <definedName name="XLR_COLS" localSheetId="0">[1]Renewables!#REF!</definedName>
    <definedName name="XLR_COLS" localSheetId="2">[1]Renewables!#REF!</definedName>
    <definedName name="XLR_COLS">[1]Renewables!#REF!</definedName>
    <definedName name="XLR_ROWS" localSheetId="0">[1]Renewables!#REF!</definedName>
    <definedName name="XLR_ROWS" localSheetId="2">[1]Renewables!#REF!</definedName>
    <definedName name="XLR_ROWS">[1]Renewables!#REF!</definedName>
    <definedName name="z">[9]Data!$A$2:$A$21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01" i="4" l="1"/>
  <c r="E175" i="4"/>
  <c r="N286" i="4"/>
  <c r="M255" i="4" l="1"/>
  <c r="M203" i="4"/>
  <c r="M120" i="4"/>
  <c r="M49" i="4"/>
  <c r="N304" i="4" l="1"/>
  <c r="N300" i="4"/>
  <c r="N182" i="4"/>
  <c r="M66" i="14" l="1"/>
  <c r="N88" i="14" l="1"/>
  <c r="N76" i="14"/>
  <c r="N67" i="14"/>
  <c r="N55" i="14"/>
  <c r="N251" i="4" l="1"/>
  <c r="N199" i="4"/>
  <c r="N116" i="4"/>
  <c r="N45" i="4" l="1"/>
  <c r="N389" i="4"/>
  <c r="N385" i="4"/>
  <c r="M389" i="4"/>
  <c r="N327" i="4"/>
  <c r="N323" i="4"/>
  <c r="M327" i="4"/>
  <c r="N290" i="4"/>
  <c r="M290" i="4"/>
  <c r="N236" i="4"/>
  <c r="N232" i="4"/>
  <c r="M236" i="4"/>
  <c r="N186" i="4"/>
  <c r="M186" i="4"/>
  <c r="M184" i="4" s="1"/>
  <c r="N98" i="4"/>
  <c r="N94" i="4"/>
  <c r="F142" i="9"/>
  <c r="F223" i="9"/>
  <c r="F316" i="9"/>
  <c r="F363" i="9"/>
  <c r="N365" i="4"/>
  <c r="F400" i="9"/>
  <c r="F399" i="9"/>
  <c r="M98" i="4"/>
  <c r="N26" i="4" l="1"/>
  <c r="N387" i="4"/>
  <c r="F401" i="9"/>
  <c r="M387" i="4"/>
  <c r="M385" i="4"/>
  <c r="M325" i="4"/>
  <c r="M323" i="4"/>
  <c r="M288" i="4"/>
  <c r="M286" i="4"/>
  <c r="M234" i="4"/>
  <c r="M232" i="4"/>
  <c r="M182" i="4"/>
  <c r="M96" i="4"/>
  <c r="M94" i="4"/>
  <c r="N234" i="4"/>
  <c r="N325" i="4"/>
  <c r="N184" i="4"/>
  <c r="N96" i="4"/>
  <c r="N288" i="4"/>
  <c r="N255" i="4"/>
  <c r="N203" i="4"/>
  <c r="N120" i="4"/>
  <c r="N49" i="4"/>
  <c r="L7" i="11" l="1"/>
  <c r="K7" i="11"/>
  <c r="J7" i="11"/>
  <c r="L15" i="11"/>
  <c r="L13" i="11"/>
  <c r="K15" i="11"/>
  <c r="K13" i="11"/>
  <c r="F17" i="9" l="1"/>
  <c r="E19" i="9"/>
  <c r="N20" i="14"/>
  <c r="M20" i="14"/>
  <c r="L20" i="14"/>
  <c r="K20" i="14"/>
  <c r="J20" i="14"/>
  <c r="I20" i="14"/>
  <c r="H20" i="14"/>
  <c r="G20" i="14"/>
  <c r="F20" i="14"/>
  <c r="E20" i="14"/>
  <c r="N57" i="14"/>
  <c r="M57" i="14"/>
  <c r="L57" i="14"/>
  <c r="K57" i="14"/>
  <c r="J57" i="14"/>
  <c r="I57" i="14"/>
  <c r="H57" i="14"/>
  <c r="G57" i="14"/>
  <c r="F57" i="14"/>
  <c r="N78" i="14"/>
  <c r="M78" i="14"/>
  <c r="L78" i="14"/>
  <c r="K78" i="14"/>
  <c r="J78" i="14"/>
  <c r="I78" i="14"/>
  <c r="H78" i="14"/>
  <c r="G78" i="14"/>
  <c r="F78" i="14"/>
  <c r="N69" i="14"/>
  <c r="M69" i="14"/>
  <c r="L69" i="14"/>
  <c r="K69" i="14"/>
  <c r="J69" i="14"/>
  <c r="I69" i="14"/>
  <c r="H69" i="14"/>
  <c r="G69" i="14"/>
  <c r="F69" i="14"/>
  <c r="N48" i="14"/>
  <c r="M48" i="14"/>
  <c r="L48" i="14"/>
  <c r="K48" i="14"/>
  <c r="J48" i="14"/>
  <c r="I48" i="14"/>
  <c r="H48" i="14"/>
  <c r="G48" i="14"/>
  <c r="F48" i="14"/>
  <c r="N35" i="14"/>
  <c r="M35" i="14"/>
  <c r="L35" i="14"/>
  <c r="K35" i="14"/>
  <c r="J35" i="14"/>
  <c r="I35" i="14"/>
  <c r="H35" i="14"/>
  <c r="G35" i="14"/>
  <c r="F35" i="14"/>
  <c r="E35" i="14"/>
  <c r="E395" i="9"/>
  <c r="E17" i="9" s="1"/>
  <c r="F357" i="9"/>
  <c r="F356" i="9"/>
  <c r="F355" i="9"/>
  <c r="F354" i="9"/>
  <c r="E356" i="9"/>
  <c r="E355" i="9"/>
  <c r="E354" i="9"/>
  <c r="F310" i="9"/>
  <c r="F311" i="9" s="1"/>
  <c r="E310" i="9"/>
  <c r="E311" i="9" s="1"/>
  <c r="E15" i="9" s="1"/>
  <c r="M217" i="4"/>
  <c r="N217" i="4"/>
  <c r="M218" i="4"/>
  <c r="N218" i="4"/>
  <c r="M210" i="4"/>
  <c r="N210" i="4"/>
  <c r="M211" i="4"/>
  <c r="N211" i="4"/>
  <c r="M212" i="4"/>
  <c r="N212" i="4"/>
  <c r="M213" i="4"/>
  <c r="N213" i="4"/>
  <c r="M214" i="4"/>
  <c r="N214" i="4"/>
  <c r="E214" i="9"/>
  <c r="F214" i="9"/>
  <c r="E215" i="9"/>
  <c r="F215" i="9"/>
  <c r="E216" i="9"/>
  <c r="F216" i="9"/>
  <c r="E217" i="9"/>
  <c r="F217" i="9"/>
  <c r="F136" i="9"/>
  <c r="E136" i="9"/>
  <c r="E137" i="9" s="1"/>
  <c r="E13" i="9" s="1"/>
  <c r="N83" i="4"/>
  <c r="F15" i="9" l="1"/>
  <c r="F315" i="9"/>
  <c r="F317" i="9"/>
  <c r="F137" i="9"/>
  <c r="E358" i="9"/>
  <c r="E16" i="9" s="1"/>
  <c r="F218" i="9"/>
  <c r="E218" i="9"/>
  <c r="E14" i="9" s="1"/>
  <c r="F358" i="9"/>
  <c r="N80" i="4"/>
  <c r="M80" i="4"/>
  <c r="N79" i="4"/>
  <c r="M79" i="4"/>
  <c r="N78" i="4"/>
  <c r="M78" i="4"/>
  <c r="N77" i="4"/>
  <c r="M77" i="4"/>
  <c r="N76" i="4"/>
  <c r="M76" i="4"/>
  <c r="M72" i="4"/>
  <c r="N72" i="4"/>
  <c r="M73" i="4"/>
  <c r="N73" i="4"/>
  <c r="M65" i="4"/>
  <c r="N65" i="4"/>
  <c r="M66" i="4"/>
  <c r="N66" i="4"/>
  <c r="M67" i="4"/>
  <c r="N67" i="4"/>
  <c r="M68" i="4"/>
  <c r="N68" i="4"/>
  <c r="M69" i="4"/>
  <c r="N69" i="4"/>
  <c r="N371" i="4"/>
  <c r="M371" i="4"/>
  <c r="L371" i="4"/>
  <c r="K371" i="4"/>
  <c r="J371" i="4"/>
  <c r="I371" i="4"/>
  <c r="H371" i="4"/>
  <c r="G371" i="4"/>
  <c r="F371" i="4"/>
  <c r="E371" i="4"/>
  <c r="N331" i="4"/>
  <c r="M331" i="4"/>
  <c r="L331" i="4"/>
  <c r="K331" i="4"/>
  <c r="J331" i="4"/>
  <c r="I331" i="4"/>
  <c r="H331" i="4"/>
  <c r="G331" i="4"/>
  <c r="F331" i="4"/>
  <c r="E331" i="4"/>
  <c r="N294" i="4"/>
  <c r="M294" i="4"/>
  <c r="L294" i="4"/>
  <c r="K294" i="4"/>
  <c r="J294" i="4"/>
  <c r="I294" i="4"/>
  <c r="H294" i="4"/>
  <c r="G294" i="4"/>
  <c r="F294" i="4"/>
  <c r="E294" i="4"/>
  <c r="N240" i="4"/>
  <c r="M240" i="4"/>
  <c r="L240" i="4"/>
  <c r="K240" i="4"/>
  <c r="J240" i="4"/>
  <c r="I240" i="4"/>
  <c r="H240" i="4"/>
  <c r="G240" i="4"/>
  <c r="F240" i="4"/>
  <c r="E240" i="4"/>
  <c r="N190" i="4"/>
  <c r="M190" i="4"/>
  <c r="L190" i="4"/>
  <c r="K190" i="4"/>
  <c r="J190" i="4"/>
  <c r="I190" i="4"/>
  <c r="H190" i="4"/>
  <c r="G190" i="4"/>
  <c r="F190" i="4"/>
  <c r="E190" i="4"/>
  <c r="N102" i="4"/>
  <c r="M102" i="4"/>
  <c r="L102" i="4"/>
  <c r="K102" i="4"/>
  <c r="J102" i="4"/>
  <c r="I102" i="4"/>
  <c r="H102" i="4"/>
  <c r="G102" i="4"/>
  <c r="F102" i="4"/>
  <c r="E102" i="4"/>
  <c r="N36" i="4"/>
  <c r="M36" i="4"/>
  <c r="L36" i="4"/>
  <c r="K36" i="4"/>
  <c r="J36" i="4"/>
  <c r="I36" i="4"/>
  <c r="H36" i="4"/>
  <c r="G36" i="4"/>
  <c r="F36" i="4"/>
  <c r="E36" i="4"/>
  <c r="M377" i="4"/>
  <c r="M376" i="4"/>
  <c r="M373" i="4"/>
  <c r="M372" i="4"/>
  <c r="M359" i="4"/>
  <c r="M339" i="4"/>
  <c r="M338" i="4"/>
  <c r="M337" i="4"/>
  <c r="M334" i="4"/>
  <c r="M333" i="4"/>
  <c r="M332" i="4"/>
  <c r="M319" i="4"/>
  <c r="M318" i="4"/>
  <c r="M317" i="4"/>
  <c r="M297" i="4"/>
  <c r="M296" i="4"/>
  <c r="M295" i="4"/>
  <c r="M276" i="4"/>
  <c r="M282" i="4" s="1"/>
  <c r="M275" i="4"/>
  <c r="M272" i="4"/>
  <c r="M271" i="4"/>
  <c r="M268" i="4"/>
  <c r="M267" i="4"/>
  <c r="M266" i="4"/>
  <c r="M265" i="4"/>
  <c r="M264" i="4"/>
  <c r="M263" i="4"/>
  <c r="M262" i="4"/>
  <c r="M259" i="4"/>
  <c r="M258" i="4"/>
  <c r="M247" i="4"/>
  <c r="M246" i="4"/>
  <c r="M245" i="4"/>
  <c r="M244" i="4"/>
  <c r="M243" i="4"/>
  <c r="M242" i="4"/>
  <c r="M241" i="4"/>
  <c r="M229" i="4"/>
  <c r="M233" i="4" s="1"/>
  <c r="M228" i="4"/>
  <c r="M227" i="4"/>
  <c r="M226" i="4"/>
  <c r="M225" i="4"/>
  <c r="M222" i="4"/>
  <c r="M221" i="4"/>
  <c r="M207" i="4"/>
  <c r="M32" i="4" s="1"/>
  <c r="M206" i="4"/>
  <c r="M195" i="4"/>
  <c r="M194" i="4"/>
  <c r="M193" i="4"/>
  <c r="M192" i="4"/>
  <c r="M191" i="4"/>
  <c r="M172" i="4"/>
  <c r="M178" i="4" s="1"/>
  <c r="M171" i="4"/>
  <c r="M168" i="4"/>
  <c r="M167" i="4"/>
  <c r="M166" i="4"/>
  <c r="M165" i="4"/>
  <c r="M164" i="4"/>
  <c r="M163" i="4"/>
  <c r="M162" i="4"/>
  <c r="M161" i="4"/>
  <c r="M160" i="4"/>
  <c r="M159" i="4"/>
  <c r="M158" i="4"/>
  <c r="M155" i="4"/>
  <c r="M154" i="4"/>
  <c r="M151" i="4"/>
  <c r="M150" i="4"/>
  <c r="M149" i="4"/>
  <c r="M148" i="4"/>
  <c r="M147" i="4"/>
  <c r="M146" i="4"/>
  <c r="M145" i="4"/>
  <c r="M144" i="4"/>
  <c r="M143" i="4"/>
  <c r="M142" i="4"/>
  <c r="M138" i="4"/>
  <c r="M137" i="4"/>
  <c r="M136" i="4"/>
  <c r="M135" i="4"/>
  <c r="M134" i="4"/>
  <c r="M133" i="4"/>
  <c r="M132" i="4"/>
  <c r="M131" i="4"/>
  <c r="M130" i="4"/>
  <c r="M129" i="4"/>
  <c r="M128" i="4"/>
  <c r="M124" i="4"/>
  <c r="M123" i="4"/>
  <c r="M112" i="4"/>
  <c r="M111" i="4"/>
  <c r="M110" i="4"/>
  <c r="M109" i="4"/>
  <c r="M108" i="4"/>
  <c r="M107" i="4"/>
  <c r="M106" i="4"/>
  <c r="M105" i="4"/>
  <c r="M104" i="4"/>
  <c r="M103" i="4"/>
  <c r="M91" i="4"/>
  <c r="M95" i="4" s="1"/>
  <c r="M90" i="4"/>
  <c r="M89" i="4"/>
  <c r="M88" i="4"/>
  <c r="M87" i="4"/>
  <c r="M84" i="4"/>
  <c r="M83" i="4"/>
  <c r="M61" i="4"/>
  <c r="M60" i="4"/>
  <c r="M59" i="4"/>
  <c r="M58" i="4"/>
  <c r="M57" i="4"/>
  <c r="M52" i="4"/>
  <c r="M41" i="4"/>
  <c r="M40" i="4"/>
  <c r="M39" i="4"/>
  <c r="M38" i="4"/>
  <c r="M37" i="4"/>
  <c r="M28" i="4"/>
  <c r="M27" i="4"/>
  <c r="M26" i="4"/>
  <c r="N27" i="4"/>
  <c r="N377" i="4"/>
  <c r="N376" i="4"/>
  <c r="N373" i="4"/>
  <c r="N372" i="4"/>
  <c r="N359" i="4"/>
  <c r="N358" i="4"/>
  <c r="N357" i="4"/>
  <c r="N319" i="4"/>
  <c r="N318" i="4"/>
  <c r="N317" i="4"/>
  <c r="N297" i="4"/>
  <c r="N296" i="4"/>
  <c r="N295" i="4"/>
  <c r="N276" i="4"/>
  <c r="N282" i="4" s="1"/>
  <c r="N275" i="4"/>
  <c r="N272" i="4"/>
  <c r="N271" i="4"/>
  <c r="N268" i="4"/>
  <c r="N267" i="4"/>
  <c r="N266" i="4"/>
  <c r="N265" i="4"/>
  <c r="N264" i="4"/>
  <c r="N263" i="4"/>
  <c r="N262" i="4"/>
  <c r="N259" i="4"/>
  <c r="N33" i="4" s="1"/>
  <c r="N36" i="14" s="1"/>
  <c r="N37" i="14" s="1"/>
  <c r="N45" i="14" s="1"/>
  <c r="N47" i="14" s="1"/>
  <c r="N258" i="4"/>
  <c r="N247" i="4"/>
  <c r="N246" i="4"/>
  <c r="N245" i="4"/>
  <c r="N244" i="4"/>
  <c r="N243" i="4"/>
  <c r="N242" i="4"/>
  <c r="N241" i="4"/>
  <c r="N229" i="4"/>
  <c r="N237" i="4" s="1"/>
  <c r="N228" i="4"/>
  <c r="N227" i="4"/>
  <c r="N226" i="4"/>
  <c r="N225" i="4"/>
  <c r="N222" i="4"/>
  <c r="N221" i="4"/>
  <c r="N207" i="4"/>
  <c r="N32" i="4" s="1"/>
  <c r="N206" i="4"/>
  <c r="N195" i="4"/>
  <c r="N194" i="4"/>
  <c r="N193" i="4"/>
  <c r="N192" i="4"/>
  <c r="N191" i="4"/>
  <c r="N172" i="4"/>
  <c r="N178" i="4" s="1"/>
  <c r="N171" i="4"/>
  <c r="N168" i="4"/>
  <c r="N167" i="4"/>
  <c r="N166" i="4"/>
  <c r="N165" i="4"/>
  <c r="N164" i="4"/>
  <c r="N163" i="4"/>
  <c r="N162" i="4"/>
  <c r="N161" i="4"/>
  <c r="N160" i="4"/>
  <c r="N159" i="4"/>
  <c r="N158" i="4"/>
  <c r="N155" i="4"/>
  <c r="N154" i="4"/>
  <c r="N151" i="4"/>
  <c r="N150" i="4"/>
  <c r="N149" i="4"/>
  <c r="N148" i="4"/>
  <c r="N147" i="4"/>
  <c r="N146" i="4"/>
  <c r="N145" i="4"/>
  <c r="N144" i="4"/>
  <c r="N143" i="4"/>
  <c r="N142" i="4"/>
  <c r="N138" i="4"/>
  <c r="N137" i="4"/>
  <c r="N136" i="4"/>
  <c r="N135" i="4"/>
  <c r="N134" i="4"/>
  <c r="N133" i="4"/>
  <c r="N132" i="4"/>
  <c r="N131" i="4"/>
  <c r="N130" i="4"/>
  <c r="N129" i="4"/>
  <c r="N128" i="4"/>
  <c r="N124" i="4"/>
  <c r="N123" i="4"/>
  <c r="N112" i="4"/>
  <c r="N111" i="4"/>
  <c r="N110" i="4"/>
  <c r="N109" i="4"/>
  <c r="N108" i="4"/>
  <c r="N107" i="4"/>
  <c r="N106" i="4"/>
  <c r="N105" i="4"/>
  <c r="N104" i="4"/>
  <c r="N103" i="4"/>
  <c r="N90" i="4"/>
  <c r="N89" i="4"/>
  <c r="N88" i="4"/>
  <c r="N87" i="4"/>
  <c r="N84" i="4"/>
  <c r="N61" i="4"/>
  <c r="N60" i="4"/>
  <c r="N59" i="4"/>
  <c r="N58" i="4"/>
  <c r="N57" i="4"/>
  <c r="N52" i="4"/>
  <c r="N53" i="4" s="1"/>
  <c r="N41" i="4"/>
  <c r="N40" i="4"/>
  <c r="N39" i="4"/>
  <c r="N38" i="4"/>
  <c r="N37" i="4"/>
  <c r="F14" i="9" l="1"/>
  <c r="F222" i="9"/>
  <c r="F224" i="9"/>
  <c r="F13" i="9"/>
  <c r="F141" i="9"/>
  <c r="F143" i="9"/>
  <c r="F16" i="9"/>
  <c r="F362" i="9"/>
  <c r="F364" i="9"/>
  <c r="E20" i="9"/>
  <c r="N91" i="4"/>
  <c r="N13" i="4" s="1"/>
  <c r="N15" i="4"/>
  <c r="M357" i="4"/>
  <c r="N360" i="4"/>
  <c r="N366" i="4" s="1"/>
  <c r="M358" i="4"/>
  <c r="N235" i="4"/>
  <c r="N280" i="4"/>
  <c r="M125" i="4"/>
  <c r="M380" i="4"/>
  <c r="N233" i="4"/>
  <c r="M62" i="4"/>
  <c r="M30" i="4" s="1"/>
  <c r="M175" i="4"/>
  <c r="M177" i="4"/>
  <c r="N125" i="4"/>
  <c r="N248" i="4"/>
  <c r="N79" i="14" s="1"/>
  <c r="N89" i="14" s="1"/>
  <c r="N320" i="4"/>
  <c r="M176" i="4"/>
  <c r="M281" i="4"/>
  <c r="M280" i="4"/>
  <c r="M320" i="4"/>
  <c r="M328" i="4" s="1"/>
  <c r="N381" i="4"/>
  <c r="M248" i="4"/>
  <c r="M79" i="14" s="1"/>
  <c r="M89" i="14" s="1"/>
  <c r="M113" i="4"/>
  <c r="M237" i="4"/>
  <c r="M381" i="4"/>
  <c r="M382" i="4" s="1"/>
  <c r="M388" i="4" s="1"/>
  <c r="N175" i="4"/>
  <c r="M196" i="4"/>
  <c r="M70" i="14" s="1"/>
  <c r="M77" i="14" s="1"/>
  <c r="M235" i="4"/>
  <c r="N380" i="4"/>
  <c r="M42" i="4"/>
  <c r="M49" i="14" s="1"/>
  <c r="M56" i="14" s="1"/>
  <c r="M97" i="4"/>
  <c r="M13" i="4"/>
  <c r="M99" i="4"/>
  <c r="M33" i="4"/>
  <c r="M36" i="14" s="1"/>
  <c r="M37" i="14" s="1"/>
  <c r="M45" i="14" s="1"/>
  <c r="M47" i="14" s="1"/>
  <c r="M139" i="4"/>
  <c r="M31" i="4" s="1"/>
  <c r="M21" i="14" s="1"/>
  <c r="M22" i="14" s="1"/>
  <c r="K5" i="11" s="1"/>
  <c r="M279" i="4"/>
  <c r="M15" i="4"/>
  <c r="N62" i="4"/>
  <c r="N30" i="4" s="1"/>
  <c r="N113" i="4"/>
  <c r="N279" i="4"/>
  <c r="N99" i="4"/>
  <c r="N177" i="4"/>
  <c r="N281" i="4"/>
  <c r="N42" i="4"/>
  <c r="N49" i="14" s="1"/>
  <c r="N56" i="14" s="1"/>
  <c r="N95" i="4"/>
  <c r="N196" i="4"/>
  <c r="N70" i="14" s="1"/>
  <c r="N77" i="14" s="1"/>
  <c r="N176" i="4"/>
  <c r="N139" i="4"/>
  <c r="N54" i="4"/>
  <c r="F432" i="9"/>
  <c r="N17" i="4" l="1"/>
  <c r="N31" i="4"/>
  <c r="N21" i="14" s="1"/>
  <c r="N22" i="14" s="1"/>
  <c r="N140" i="4"/>
  <c r="N58" i="14"/>
  <c r="N68" i="14" s="1"/>
  <c r="L6" i="11"/>
  <c r="M58" i="14"/>
  <c r="M68" i="14" s="1"/>
  <c r="K6" i="11"/>
  <c r="N97" i="4"/>
  <c r="N18" i="4"/>
  <c r="N364" i="4"/>
  <c r="M360" i="4"/>
  <c r="M364" i="4" s="1"/>
  <c r="N324" i="4"/>
  <c r="N328" i="4"/>
  <c r="M283" i="4"/>
  <c r="M287" i="4" s="1"/>
  <c r="M326" i="4"/>
  <c r="M179" i="4"/>
  <c r="M14" i="4" s="1"/>
  <c r="M17" i="4"/>
  <c r="N326" i="4"/>
  <c r="M324" i="4"/>
  <c r="N382" i="4"/>
  <c r="M390" i="4"/>
  <c r="M386" i="4"/>
  <c r="M19" i="4"/>
  <c r="N179" i="4"/>
  <c r="N183" i="4" s="1"/>
  <c r="N283" i="4"/>
  <c r="N287" i="4" s="1"/>
  <c r="F434" i="9"/>
  <c r="F433" i="9"/>
  <c r="E434" i="9"/>
  <c r="E433" i="9"/>
  <c r="E432" i="9"/>
  <c r="N32" i="14" l="1"/>
  <c r="L5" i="11"/>
  <c r="M291" i="4"/>
  <c r="M18" i="4"/>
  <c r="M366" i="4"/>
  <c r="M368" i="4"/>
  <c r="M289" i="4"/>
  <c r="M16" i="4"/>
  <c r="F435" i="9"/>
  <c r="E435" i="9"/>
  <c r="M185" i="4"/>
  <c r="M187" i="4"/>
  <c r="M183" i="4"/>
  <c r="N185" i="4"/>
  <c r="N14" i="4"/>
  <c r="N187" i="4"/>
  <c r="N16" i="4"/>
  <c r="N291" i="4"/>
  <c r="N390" i="4"/>
  <c r="N19" i="4"/>
  <c r="N388" i="4"/>
  <c r="N386" i="4"/>
  <c r="N289" i="4"/>
  <c r="M20" i="4" l="1"/>
  <c r="M24" i="4" s="1"/>
  <c r="N20" i="4"/>
  <c r="F454" i="9"/>
  <c r="F453" i="9"/>
  <c r="F164" i="9"/>
  <c r="E40" i="9"/>
  <c r="E58" i="9"/>
  <c r="M53" i="4" s="1"/>
  <c r="M54" i="4" s="1"/>
  <c r="M23" i="4" l="1"/>
  <c r="M8" i="14"/>
  <c r="M22" i="4"/>
  <c r="F455" i="9"/>
  <c r="N22" i="4"/>
  <c r="N8" i="14"/>
  <c r="N23" i="4"/>
  <c r="G15" i="11"/>
  <c r="H15" i="11"/>
  <c r="I15" i="11"/>
  <c r="J15" i="11"/>
  <c r="G13" i="11"/>
  <c r="G14" i="11" s="1"/>
  <c r="H13" i="11"/>
  <c r="H14" i="11" s="1"/>
  <c r="I13" i="11"/>
  <c r="I14" i="11" s="1"/>
  <c r="J13" i="11"/>
  <c r="J14" i="11" s="1"/>
  <c r="K14" i="11"/>
  <c r="L14" i="11"/>
  <c r="F19" i="9" l="1"/>
  <c r="F20" i="9" s="1"/>
  <c r="F459" i="9"/>
  <c r="F461" i="9"/>
  <c r="N11" i="14"/>
  <c r="N14" i="14" s="1"/>
  <c r="M11" i="14"/>
  <c r="M14" i="14" s="1"/>
  <c r="M17" i="14" s="1"/>
  <c r="M19" i="14" s="1"/>
  <c r="I16" i="11"/>
  <c r="J16" i="11"/>
  <c r="L16" i="11"/>
  <c r="H16" i="11"/>
  <c r="K16" i="11"/>
  <c r="G16" i="11"/>
  <c r="N17" i="14" l="1"/>
  <c r="N19" i="14" s="1"/>
  <c r="I17" i="11"/>
  <c r="J17" i="11"/>
  <c r="K17" i="11"/>
  <c r="L17" i="11"/>
  <c r="H17" i="11"/>
  <c r="I255" i="4" l="1"/>
  <c r="J255" i="4"/>
  <c r="K255" i="4"/>
  <c r="L255" i="4"/>
  <c r="H255" i="4"/>
  <c r="G203" i="4" l="1"/>
  <c r="H203" i="4"/>
  <c r="I203" i="4"/>
  <c r="J203" i="4"/>
  <c r="K203" i="4"/>
  <c r="L203" i="4"/>
  <c r="F203" i="4"/>
  <c r="F120" i="4"/>
  <c r="G120" i="4"/>
  <c r="H120" i="4"/>
  <c r="I120" i="4"/>
  <c r="J120" i="4"/>
  <c r="K120" i="4"/>
  <c r="L120" i="4"/>
  <c r="F49" i="4" l="1"/>
  <c r="G49" i="4"/>
  <c r="H49" i="4"/>
  <c r="I49" i="4"/>
  <c r="J49" i="4"/>
  <c r="K49" i="4"/>
  <c r="L49" i="4"/>
  <c r="E49" i="4"/>
  <c r="E120" i="4"/>
  <c r="B59" i="14" l="1"/>
  <c r="L45" i="14" l="1"/>
  <c r="L47" i="14" s="1"/>
  <c r="K45" i="14"/>
  <c r="K47" i="14" s="1"/>
  <c r="J45" i="14"/>
  <c r="J47" i="14" s="1"/>
  <c r="I45" i="14"/>
  <c r="I47" i="14" s="1"/>
  <c r="H45" i="14"/>
  <c r="H47" i="14" s="1"/>
  <c r="G45" i="14"/>
  <c r="G47" i="14" s="1"/>
  <c r="F45" i="14"/>
  <c r="F47" i="14" s="1"/>
  <c r="E45" i="14"/>
  <c r="E47" i="14" s="1"/>
  <c r="N28" i="4" l="1"/>
  <c r="N368" i="4"/>
  <c r="N24" i="4" l="1"/>
  <c r="F357" i="4" l="1"/>
  <c r="F359" i="4"/>
  <c r="E359" i="4"/>
  <c r="F358" i="4"/>
  <c r="E358" i="4"/>
  <c r="E357" i="4"/>
  <c r="I359" i="4"/>
  <c r="H359" i="4"/>
  <c r="G359" i="4"/>
  <c r="H358" i="4"/>
  <c r="G358" i="4"/>
  <c r="H357" i="4"/>
  <c r="G357" i="4"/>
  <c r="F360" i="4" l="1"/>
  <c r="F368" i="4" s="1"/>
  <c r="E360" i="4"/>
  <c r="G360" i="4"/>
  <c r="H360" i="4"/>
  <c r="H368" i="4" s="1"/>
  <c r="L26" i="4"/>
  <c r="L28" i="4"/>
  <c r="E28" i="4"/>
  <c r="F28" i="4"/>
  <c r="G28" i="4"/>
  <c r="H28" i="4"/>
  <c r="I28" i="4"/>
  <c r="J28" i="4"/>
  <c r="K28" i="4"/>
  <c r="L27" i="4"/>
  <c r="E26" i="4"/>
  <c r="E27" i="4"/>
  <c r="I342" i="4"/>
  <c r="I339" i="4"/>
  <c r="I338" i="4"/>
  <c r="I337" i="4"/>
  <c r="I334" i="4"/>
  <c r="I333" i="4"/>
  <c r="I332" i="4"/>
  <c r="K359" i="4"/>
  <c r="J359" i="4"/>
  <c r="L354" i="4"/>
  <c r="L359" i="4" s="1"/>
  <c r="L345" i="4"/>
  <c r="J345" i="4"/>
  <c r="L344" i="4"/>
  <c r="J344" i="4"/>
  <c r="L343" i="4"/>
  <c r="L342" i="4"/>
  <c r="L339" i="4"/>
  <c r="K339" i="4"/>
  <c r="J339" i="4"/>
  <c r="L338" i="4"/>
  <c r="K338" i="4"/>
  <c r="J338" i="4"/>
  <c r="L337" i="4"/>
  <c r="K337" i="4"/>
  <c r="J337" i="4"/>
  <c r="L334" i="4"/>
  <c r="K334" i="4"/>
  <c r="J334" i="4"/>
  <c r="L333" i="4"/>
  <c r="K333" i="4"/>
  <c r="J333" i="4"/>
  <c r="L332" i="4"/>
  <c r="K332" i="4"/>
  <c r="J332" i="4"/>
  <c r="I380" i="4"/>
  <c r="J380" i="4"/>
  <c r="K380" i="4"/>
  <c r="L380" i="4"/>
  <c r="I381" i="4"/>
  <c r="J381" i="4"/>
  <c r="K381" i="4"/>
  <c r="L381" i="4"/>
  <c r="L382" i="4" s="1"/>
  <c r="I317" i="4"/>
  <c r="J317" i="4"/>
  <c r="K317" i="4"/>
  <c r="L317" i="4"/>
  <c r="I318" i="4"/>
  <c r="J318" i="4"/>
  <c r="J319" i="4"/>
  <c r="K318" i="4"/>
  <c r="L318" i="4"/>
  <c r="I319" i="4"/>
  <c r="K319" i="4"/>
  <c r="L319" i="4"/>
  <c r="I279" i="4"/>
  <c r="J279" i="4"/>
  <c r="K279" i="4"/>
  <c r="L279" i="4"/>
  <c r="I280" i="4"/>
  <c r="J280" i="4"/>
  <c r="K280" i="4"/>
  <c r="L280" i="4"/>
  <c r="I281" i="4"/>
  <c r="J281" i="4"/>
  <c r="K281" i="4"/>
  <c r="L281" i="4"/>
  <c r="I282" i="4"/>
  <c r="J282" i="4"/>
  <c r="K282" i="4"/>
  <c r="L282" i="4"/>
  <c r="I248" i="4"/>
  <c r="I79" i="14" s="1"/>
  <c r="I89" i="14" s="1"/>
  <c r="J248" i="4"/>
  <c r="J79" i="14" s="1"/>
  <c r="J89" i="14" s="1"/>
  <c r="K248" i="4"/>
  <c r="K79" i="14" s="1"/>
  <c r="K89" i="14" s="1"/>
  <c r="L248" i="4"/>
  <c r="L79" i="14" s="1"/>
  <c r="L89" i="14" s="1"/>
  <c r="I225" i="4"/>
  <c r="J225" i="4"/>
  <c r="K225" i="4"/>
  <c r="L225" i="4"/>
  <c r="I226" i="4"/>
  <c r="J226" i="4"/>
  <c r="K226" i="4"/>
  <c r="L226" i="4"/>
  <c r="I227" i="4"/>
  <c r="J227" i="4"/>
  <c r="K227" i="4"/>
  <c r="L227" i="4"/>
  <c r="I228" i="4"/>
  <c r="J228" i="4"/>
  <c r="K228" i="4"/>
  <c r="L228" i="4"/>
  <c r="I196" i="4"/>
  <c r="I70" i="14" s="1"/>
  <c r="I77" i="14" s="1"/>
  <c r="J196" i="4"/>
  <c r="J70" i="14" s="1"/>
  <c r="J77" i="14" s="1"/>
  <c r="K196" i="4"/>
  <c r="K70" i="14" s="1"/>
  <c r="K77" i="14" s="1"/>
  <c r="L196" i="4"/>
  <c r="L70" i="14" s="1"/>
  <c r="L77" i="14" s="1"/>
  <c r="I175" i="4"/>
  <c r="J175" i="4"/>
  <c r="K175" i="4"/>
  <c r="L175" i="4"/>
  <c r="I176" i="4"/>
  <c r="J176" i="4"/>
  <c r="K176" i="4"/>
  <c r="L176" i="4"/>
  <c r="I177" i="4"/>
  <c r="J177" i="4"/>
  <c r="K177" i="4"/>
  <c r="L177" i="4"/>
  <c r="I178" i="4"/>
  <c r="J178" i="4"/>
  <c r="K178" i="4"/>
  <c r="L178" i="4"/>
  <c r="I139" i="4"/>
  <c r="I31" i="4" s="1"/>
  <c r="J139" i="4"/>
  <c r="J31" i="4" s="1"/>
  <c r="J21" i="14" s="1"/>
  <c r="J22" i="14" s="1"/>
  <c r="K139" i="4"/>
  <c r="K31" i="4" s="1"/>
  <c r="K21" i="14" s="1"/>
  <c r="K22" i="14" s="1"/>
  <c r="L139" i="4"/>
  <c r="L31" i="4" s="1"/>
  <c r="L21" i="14" s="1"/>
  <c r="L22" i="14" s="1"/>
  <c r="I125" i="4"/>
  <c r="J125" i="4"/>
  <c r="K125" i="4"/>
  <c r="L125" i="4"/>
  <c r="I113" i="4"/>
  <c r="J113" i="4"/>
  <c r="K113" i="4"/>
  <c r="L113" i="4"/>
  <c r="I87" i="4"/>
  <c r="J87" i="4"/>
  <c r="K87" i="4"/>
  <c r="L87" i="4"/>
  <c r="I88" i="4"/>
  <c r="J88" i="4"/>
  <c r="K88" i="4"/>
  <c r="L88" i="4"/>
  <c r="I89" i="4"/>
  <c r="J89" i="4"/>
  <c r="K89" i="4"/>
  <c r="L89" i="4"/>
  <c r="I90" i="4"/>
  <c r="J90" i="4"/>
  <c r="K90" i="4"/>
  <c r="L90" i="4"/>
  <c r="I62" i="4"/>
  <c r="I30" i="4" s="1"/>
  <c r="J62" i="4"/>
  <c r="J30" i="4" s="1"/>
  <c r="K62" i="4"/>
  <c r="K30" i="4" s="1"/>
  <c r="L62" i="4"/>
  <c r="L30" i="4" s="1"/>
  <c r="I54" i="4"/>
  <c r="J54" i="4"/>
  <c r="K54" i="4"/>
  <c r="L54" i="4"/>
  <c r="I42" i="4"/>
  <c r="I49" i="14" s="1"/>
  <c r="I56" i="14" s="1"/>
  <c r="J42" i="4"/>
  <c r="J49" i="14" s="1"/>
  <c r="J56" i="14" s="1"/>
  <c r="K42" i="4"/>
  <c r="K49" i="14" s="1"/>
  <c r="K56" i="14" s="1"/>
  <c r="L42" i="4"/>
  <c r="L49" i="14" s="1"/>
  <c r="L56" i="14" s="1"/>
  <c r="P359" i="4"/>
  <c r="P282" i="4"/>
  <c r="P178" i="4"/>
  <c r="E178" i="4"/>
  <c r="E90" i="4"/>
  <c r="B13" i="4"/>
  <c r="B14" i="4" s="1"/>
  <c r="B15" i="4" s="1"/>
  <c r="B16" i="4" s="1"/>
  <c r="B17" i="4" s="1"/>
  <c r="B18" i="4" s="1"/>
  <c r="B19" i="4" s="1"/>
  <c r="B20" i="4" s="1"/>
  <c r="B22" i="4" s="1"/>
  <c r="B23" i="4" s="1"/>
  <c r="B30" i="4" s="1"/>
  <c r="B31" i="4" s="1"/>
  <c r="B32" i="4" s="1"/>
  <c r="B33" i="4" s="1"/>
  <c r="B37" i="4" s="1"/>
  <c r="B38" i="4" s="1"/>
  <c r="B39" i="4" s="1"/>
  <c r="B40" i="4" s="1"/>
  <c r="B41" i="4" s="1"/>
  <c r="B42" i="4" s="1"/>
  <c r="B52" i="4" s="1"/>
  <c r="B53" i="4" s="1"/>
  <c r="B54" i="4" s="1"/>
  <c r="B57" i="4" s="1"/>
  <c r="B58" i="4" s="1"/>
  <c r="B59" i="4" s="1"/>
  <c r="B60" i="4" s="1"/>
  <c r="B61" i="4" s="1"/>
  <c r="B62" i="4" s="1"/>
  <c r="B65" i="4" s="1"/>
  <c r="B66" i="4" s="1"/>
  <c r="B67" i="4" s="1"/>
  <c r="B68" i="4" s="1"/>
  <c r="B69" i="4" s="1"/>
  <c r="B72" i="4" s="1"/>
  <c r="B73" i="4" s="1"/>
  <c r="B76" i="4" s="1"/>
  <c r="B77" i="4" s="1"/>
  <c r="B78" i="4" s="1"/>
  <c r="B79" i="4" s="1"/>
  <c r="B80" i="4" s="1"/>
  <c r="B83" i="4" s="1"/>
  <c r="B84" i="4" s="1"/>
  <c r="B87" i="4" s="1"/>
  <c r="B88" i="4" s="1"/>
  <c r="B89" i="4" s="1"/>
  <c r="B90" i="4" s="1"/>
  <c r="B91" i="4" s="1"/>
  <c r="B94" i="4" s="1"/>
  <c r="B95" i="4" s="1"/>
  <c r="B96" i="4" s="1"/>
  <c r="B97" i="4" s="1"/>
  <c r="B103" i="4" s="1"/>
  <c r="B104" i="4" s="1"/>
  <c r="B105" i="4" s="1"/>
  <c r="B106" i="4" s="1"/>
  <c r="B107" i="4" s="1"/>
  <c r="B108" i="4" s="1"/>
  <c r="B109" i="4" s="1"/>
  <c r="B110" i="4" s="1"/>
  <c r="B111" i="4" s="1"/>
  <c r="B112" i="4" s="1"/>
  <c r="B113" i="4" s="1"/>
  <c r="B123" i="4" s="1"/>
  <c r="B124" i="4" s="1"/>
  <c r="B125" i="4" s="1"/>
  <c r="B127" i="4" s="1"/>
  <c r="B128" i="4" s="1"/>
  <c r="B129" i="4" s="1"/>
  <c r="B130" i="4" s="1"/>
  <c r="B131" i="4" s="1"/>
  <c r="B132" i="4" s="1"/>
  <c r="B133" i="4" s="1"/>
  <c r="B134" i="4" s="1"/>
  <c r="B135" i="4" s="1"/>
  <c r="B136" i="4" s="1"/>
  <c r="B137" i="4" s="1"/>
  <c r="B138" i="4" s="1"/>
  <c r="B139" i="4" s="1"/>
  <c r="B142" i="4" s="1"/>
  <c r="B143" i="4" s="1"/>
  <c r="B144" i="4" s="1"/>
  <c r="B145" i="4" s="1"/>
  <c r="B146" i="4" s="1"/>
  <c r="B147" i="4" s="1"/>
  <c r="B148" i="4" s="1"/>
  <c r="B149" i="4" s="1"/>
  <c r="B150" i="4" s="1"/>
  <c r="B151" i="4" s="1"/>
  <c r="B154" i="4" s="1"/>
  <c r="B155" i="4" s="1"/>
  <c r="B157" i="4" s="1"/>
  <c r="B158" i="4" s="1"/>
  <c r="B159" i="4" s="1"/>
  <c r="B160" i="4" s="1"/>
  <c r="B161" i="4" s="1"/>
  <c r="B162" i="4" s="1"/>
  <c r="B163" i="4" s="1"/>
  <c r="B164" i="4" s="1"/>
  <c r="B165" i="4" s="1"/>
  <c r="B166" i="4" s="1"/>
  <c r="B167" i="4" s="1"/>
  <c r="B168" i="4" s="1"/>
  <c r="B171" i="4" s="1"/>
  <c r="B172" i="4" s="1"/>
  <c r="B175" i="4" s="1"/>
  <c r="B176" i="4" s="1"/>
  <c r="B177" i="4" s="1"/>
  <c r="B178" i="4" s="1"/>
  <c r="B179" i="4" s="1"/>
  <c r="B182" i="4" s="1"/>
  <c r="B183" i="4" s="1"/>
  <c r="B184" i="4" s="1"/>
  <c r="B185" i="4" s="1"/>
  <c r="B191" i="4" s="1"/>
  <c r="B192" i="4" s="1"/>
  <c r="B193" i="4" s="1"/>
  <c r="B194" i="4" s="1"/>
  <c r="B195" i="4" s="1"/>
  <c r="B196" i="4" s="1"/>
  <c r="B206" i="4" s="1"/>
  <c r="B207" i="4" s="1"/>
  <c r="B210" i="4" s="1"/>
  <c r="B211" i="4" s="1"/>
  <c r="B212" i="4" s="1"/>
  <c r="B213" i="4" s="1"/>
  <c r="B214" i="4" s="1"/>
  <c r="B217" i="4" s="1"/>
  <c r="B218" i="4" s="1"/>
  <c r="B221" i="4" s="1"/>
  <c r="B222" i="4" s="1"/>
  <c r="B225" i="4" s="1"/>
  <c r="B226" i="4" s="1"/>
  <c r="B227" i="4" s="1"/>
  <c r="B228" i="4" s="1"/>
  <c r="B229" i="4" s="1"/>
  <c r="B232" i="4" s="1"/>
  <c r="B233" i="4" s="1"/>
  <c r="B234" i="4" s="1"/>
  <c r="B235" i="4" s="1"/>
  <c r="B241" i="4" s="1"/>
  <c r="B242" i="4" s="1"/>
  <c r="B243" i="4" s="1"/>
  <c r="B244" i="4" s="1"/>
  <c r="B245" i="4" s="1"/>
  <c r="B246" i="4" s="1"/>
  <c r="B247" i="4" s="1"/>
  <c r="B248" i="4" s="1"/>
  <c r="B258" i="4" s="1"/>
  <c r="B259" i="4" s="1"/>
  <c r="B262" i="4" s="1"/>
  <c r="B263" i="4" s="1"/>
  <c r="B264" i="4" s="1"/>
  <c r="B265" i="4" s="1"/>
  <c r="B266" i="4" s="1"/>
  <c r="B267" i="4" s="1"/>
  <c r="B268" i="4" s="1"/>
  <c r="B271" i="4" s="1"/>
  <c r="B272" i="4" s="1"/>
  <c r="B275" i="4" s="1"/>
  <c r="B276" i="4" s="1"/>
  <c r="B279" i="4" s="1"/>
  <c r="B280" i="4" s="1"/>
  <c r="B281" i="4" s="1"/>
  <c r="B282" i="4" s="1"/>
  <c r="B283" i="4" s="1"/>
  <c r="B286" i="4" s="1"/>
  <c r="B287" i="4" s="1"/>
  <c r="B288" i="4" s="1"/>
  <c r="B289" i="4" s="1"/>
  <c r="B295" i="4" s="1"/>
  <c r="B296" i="4" s="1"/>
  <c r="B297" i="4" s="1"/>
  <c r="B312" i="4" s="1"/>
  <c r="B313" i="4" s="1"/>
  <c r="B314" i="4" s="1"/>
  <c r="B317" i="4" s="1"/>
  <c r="B318" i="4" s="1"/>
  <c r="B319" i="4" s="1"/>
  <c r="B320" i="4" s="1"/>
  <c r="B323" i="4" s="1"/>
  <c r="B324" i="4" s="1"/>
  <c r="B325" i="4" s="1"/>
  <c r="B326" i="4" s="1"/>
  <c r="B332" i="4" s="1"/>
  <c r="B333" i="4" s="1"/>
  <c r="B334" i="4" s="1"/>
  <c r="B337" i="4" s="1"/>
  <c r="B338" i="4" s="1"/>
  <c r="B339" i="4" s="1"/>
  <c r="B342" i="4" s="1"/>
  <c r="B343" i="4" s="1"/>
  <c r="B344" i="4" s="1"/>
  <c r="B345" i="4" s="1"/>
  <c r="B348" i="4" s="1"/>
  <c r="B349" i="4" s="1"/>
  <c r="B350" i="4" s="1"/>
  <c r="B351" i="4" s="1"/>
  <c r="B354" i="4" s="1"/>
  <c r="B357" i="4" s="1"/>
  <c r="B358" i="4" s="1"/>
  <c r="B359" i="4" s="1"/>
  <c r="B360" i="4" s="1"/>
  <c r="B363" i="4" s="1"/>
  <c r="B364" i="4" s="1"/>
  <c r="B365" i="4" s="1"/>
  <c r="B366" i="4" s="1"/>
  <c r="B372" i="4" s="1"/>
  <c r="B373" i="4" s="1"/>
  <c r="B376" i="4" s="1"/>
  <c r="B377" i="4" s="1"/>
  <c r="B380" i="4" s="1"/>
  <c r="B381" i="4" s="1"/>
  <c r="B382" i="4" s="1"/>
  <c r="B385" i="4" s="1"/>
  <c r="B386" i="4" s="1"/>
  <c r="B387" i="4" s="1"/>
  <c r="B388" i="4" s="1"/>
  <c r="E89" i="4"/>
  <c r="E88" i="4"/>
  <c r="E87" i="4"/>
  <c r="F26" i="4"/>
  <c r="G26" i="4"/>
  <c r="H26" i="4"/>
  <c r="I26" i="4"/>
  <c r="J26" i="4"/>
  <c r="K26" i="4"/>
  <c r="F27" i="4"/>
  <c r="G27" i="4"/>
  <c r="H27" i="4"/>
  <c r="I27" i="4"/>
  <c r="J27" i="4"/>
  <c r="K27" i="4"/>
  <c r="E282" i="4"/>
  <c r="E248" i="4"/>
  <c r="E79" i="14" s="1"/>
  <c r="E89" i="14" s="1"/>
  <c r="F282" i="4"/>
  <c r="G282" i="4"/>
  <c r="H282" i="4"/>
  <c r="F178" i="4"/>
  <c r="G178" i="4"/>
  <c r="H178" i="4"/>
  <c r="E32" i="4"/>
  <c r="F32" i="4"/>
  <c r="G32" i="4"/>
  <c r="H32" i="4"/>
  <c r="I32" i="4"/>
  <c r="J32" i="4"/>
  <c r="K32" i="4"/>
  <c r="L32" i="4"/>
  <c r="F33" i="4"/>
  <c r="G33" i="4"/>
  <c r="H33" i="4"/>
  <c r="I33" i="4"/>
  <c r="J33" i="4"/>
  <c r="K33" i="4"/>
  <c r="L33" i="4"/>
  <c r="E33" i="4"/>
  <c r="E380" i="4"/>
  <c r="E381" i="4"/>
  <c r="E281" i="4"/>
  <c r="E280" i="4"/>
  <c r="E279" i="4"/>
  <c r="E139" i="4"/>
  <c r="E31" i="4" s="1"/>
  <c r="E21" i="14" s="1"/>
  <c r="E22" i="14" s="1"/>
  <c r="E62" i="4"/>
  <c r="E30" i="4" s="1"/>
  <c r="E54" i="4"/>
  <c r="H381" i="4"/>
  <c r="G381" i="4"/>
  <c r="F381" i="4"/>
  <c r="H380" i="4"/>
  <c r="G380" i="4"/>
  <c r="F380" i="4"/>
  <c r="H319" i="4"/>
  <c r="G319" i="4"/>
  <c r="F319" i="4"/>
  <c r="E319" i="4"/>
  <c r="H318" i="4"/>
  <c r="G318" i="4"/>
  <c r="F318" i="4"/>
  <c r="E318" i="4"/>
  <c r="H317" i="4"/>
  <c r="G317" i="4"/>
  <c r="F317" i="4"/>
  <c r="E317" i="4"/>
  <c r="H281" i="4"/>
  <c r="G281" i="4"/>
  <c r="F281" i="4"/>
  <c r="H280" i="4"/>
  <c r="G280" i="4"/>
  <c r="F280" i="4"/>
  <c r="H279" i="4"/>
  <c r="G279" i="4"/>
  <c r="F279" i="4"/>
  <c r="H248" i="4"/>
  <c r="H79" i="14" s="1"/>
  <c r="H89" i="14" s="1"/>
  <c r="G248" i="4"/>
  <c r="G79" i="14" s="1"/>
  <c r="G89" i="14" s="1"/>
  <c r="F248" i="4"/>
  <c r="F79" i="14" s="1"/>
  <c r="F89" i="14" s="1"/>
  <c r="H228" i="4"/>
  <c r="G228" i="4"/>
  <c r="F228" i="4"/>
  <c r="E228" i="4"/>
  <c r="H227" i="4"/>
  <c r="G227" i="4"/>
  <c r="F227" i="4"/>
  <c r="E227" i="4"/>
  <c r="H226" i="4"/>
  <c r="G226" i="4"/>
  <c r="F226" i="4"/>
  <c r="E226" i="4"/>
  <c r="H225" i="4"/>
  <c r="G225" i="4"/>
  <c r="G229" i="4" s="1"/>
  <c r="G233" i="4" s="1"/>
  <c r="F225" i="4"/>
  <c r="E225" i="4"/>
  <c r="H196" i="4"/>
  <c r="H70" i="14" s="1"/>
  <c r="H77" i="14" s="1"/>
  <c r="G196" i="4"/>
  <c r="G70" i="14" s="1"/>
  <c r="G77" i="14" s="1"/>
  <c r="F196" i="4"/>
  <c r="F70" i="14" s="1"/>
  <c r="F77" i="14" s="1"/>
  <c r="E196" i="4"/>
  <c r="E70" i="14" s="1"/>
  <c r="E77" i="14" s="1"/>
  <c r="H177" i="4"/>
  <c r="G177" i="4"/>
  <c r="F177" i="4"/>
  <c r="E177" i="4"/>
  <c r="H176" i="4"/>
  <c r="G176" i="4"/>
  <c r="F176" i="4"/>
  <c r="E176" i="4"/>
  <c r="H175" i="4"/>
  <c r="G175" i="4"/>
  <c r="F175" i="4"/>
  <c r="M32" i="14"/>
  <c r="M34" i="14" s="1"/>
  <c r="H139" i="4"/>
  <c r="H31" i="4" s="1"/>
  <c r="H21" i="14" s="1"/>
  <c r="H22" i="14" s="1"/>
  <c r="G139" i="4"/>
  <c r="G31" i="4" s="1"/>
  <c r="G21" i="14" s="1"/>
  <c r="G22" i="14" s="1"/>
  <c r="F139" i="4"/>
  <c r="F31" i="4" s="1"/>
  <c r="F21" i="14" s="1"/>
  <c r="F22" i="14" s="1"/>
  <c r="H125" i="4"/>
  <c r="G125" i="4"/>
  <c r="F125" i="4"/>
  <c r="E125" i="4"/>
  <c r="H113" i="4"/>
  <c r="G113" i="4"/>
  <c r="F113" i="4"/>
  <c r="E113" i="4"/>
  <c r="H90" i="4"/>
  <c r="G90" i="4"/>
  <c r="F90" i="4"/>
  <c r="H89" i="4"/>
  <c r="G89" i="4"/>
  <c r="F89" i="4"/>
  <c r="H88" i="4"/>
  <c r="G88" i="4"/>
  <c r="F88" i="4"/>
  <c r="H87" i="4"/>
  <c r="G87" i="4"/>
  <c r="F87" i="4"/>
  <c r="H62" i="4"/>
  <c r="H30" i="4" s="1"/>
  <c r="G62" i="4"/>
  <c r="G30" i="4" s="1"/>
  <c r="F62" i="4"/>
  <c r="F30" i="4" s="1"/>
  <c r="H54" i="4"/>
  <c r="G54" i="4"/>
  <c r="F54" i="4"/>
  <c r="H42" i="4"/>
  <c r="H49" i="14" s="1"/>
  <c r="H56" i="14" s="1"/>
  <c r="G42" i="4"/>
  <c r="G49" i="14" s="1"/>
  <c r="G56" i="14" s="1"/>
  <c r="F42" i="4"/>
  <c r="F49" i="14" s="1"/>
  <c r="F56" i="14" s="1"/>
  <c r="E42" i="4"/>
  <c r="E49" i="14" s="1"/>
  <c r="E56" i="14" s="1"/>
  <c r="C19" i="4"/>
  <c r="C18" i="4"/>
  <c r="C17" i="4"/>
  <c r="C16" i="4"/>
  <c r="C15" i="4"/>
  <c r="F229" i="4" l="1"/>
  <c r="F15" i="4" s="1"/>
  <c r="L283" i="4"/>
  <c r="L289" i="4" s="1"/>
  <c r="K382" i="4"/>
  <c r="K386" i="4" s="1"/>
  <c r="I283" i="4"/>
  <c r="I291" i="4" s="1"/>
  <c r="L229" i="4"/>
  <c r="L235" i="4" s="1"/>
  <c r="F179" i="4"/>
  <c r="F185" i="4" s="1"/>
  <c r="E382" i="4"/>
  <c r="E386" i="4" s="1"/>
  <c r="F382" i="4"/>
  <c r="F390" i="4" s="1"/>
  <c r="F283" i="4"/>
  <c r="F291" i="4" s="1"/>
  <c r="K283" i="4"/>
  <c r="K291" i="4" s="1"/>
  <c r="L358" i="4"/>
  <c r="G179" i="4"/>
  <c r="G14" i="4" s="1"/>
  <c r="E283" i="4"/>
  <c r="E287" i="4" s="1"/>
  <c r="L91" i="4"/>
  <c r="L97" i="4" s="1"/>
  <c r="J357" i="4"/>
  <c r="K357" i="4"/>
  <c r="I357" i="4"/>
  <c r="J179" i="4"/>
  <c r="J187" i="4" s="1"/>
  <c r="I320" i="4"/>
  <c r="I17" i="4" s="1"/>
  <c r="L357" i="4"/>
  <c r="K358" i="4"/>
  <c r="F58" i="14"/>
  <c r="F68" i="14" s="1"/>
  <c r="D6" i="11"/>
  <c r="D9" i="11" s="1"/>
  <c r="D20" i="11" s="1"/>
  <c r="H32" i="14"/>
  <c r="H34" i="14" s="1"/>
  <c r="F5" i="11"/>
  <c r="F19" i="11" s="1"/>
  <c r="H58" i="14"/>
  <c r="H68" i="14" s="1"/>
  <c r="F6" i="11"/>
  <c r="F9" i="11" s="1"/>
  <c r="F20" i="11" s="1"/>
  <c r="K32" i="14"/>
  <c r="K34" i="14" s="1"/>
  <c r="I5" i="11"/>
  <c r="L9" i="11"/>
  <c r="E320" i="4"/>
  <c r="E17" i="4" s="1"/>
  <c r="L32" i="14"/>
  <c r="L34" i="14" s="1"/>
  <c r="J5" i="11"/>
  <c r="E229" i="4"/>
  <c r="E15" i="4" s="1"/>
  <c r="F32" i="14"/>
  <c r="F34" i="14" s="1"/>
  <c r="D5" i="11"/>
  <c r="D19" i="11" s="1"/>
  <c r="J32" i="14"/>
  <c r="J34" i="14" s="1"/>
  <c r="H5" i="11"/>
  <c r="I58" i="14"/>
  <c r="I68" i="14" s="1"/>
  <c r="G6" i="11"/>
  <c r="G9" i="11" s="1"/>
  <c r="I21" i="14"/>
  <c r="I22" i="14" s="1"/>
  <c r="I179" i="4"/>
  <c r="I14" i="4" s="1"/>
  <c r="H366" i="4"/>
  <c r="H91" i="4"/>
  <c r="H95" i="4" s="1"/>
  <c r="G58" i="14"/>
  <c r="G68" i="14" s="1"/>
  <c r="E6" i="11"/>
  <c r="E9" i="11" s="1"/>
  <c r="E20" i="11" s="1"/>
  <c r="G32" i="14"/>
  <c r="G34" i="14" s="1"/>
  <c r="E5" i="11"/>
  <c r="E19" i="11" s="1"/>
  <c r="H283" i="4"/>
  <c r="H289" i="4" s="1"/>
  <c r="H320" i="4"/>
  <c r="H326" i="4" s="1"/>
  <c r="E32" i="14"/>
  <c r="E34" i="14" s="1"/>
  <c r="C5" i="11"/>
  <c r="C19" i="11" s="1"/>
  <c r="L58" i="14"/>
  <c r="L68" i="14" s="1"/>
  <c r="J6" i="11"/>
  <c r="J9" i="11" s="1"/>
  <c r="J382" i="4"/>
  <c r="J390" i="4" s="1"/>
  <c r="J358" i="4"/>
  <c r="K58" i="14"/>
  <c r="K68" i="14" s="1"/>
  <c r="I6" i="11"/>
  <c r="I9" i="11" s="1"/>
  <c r="I382" i="4"/>
  <c r="I19" i="4" s="1"/>
  <c r="F91" i="4"/>
  <c r="F13" i="4" s="1"/>
  <c r="E58" i="14"/>
  <c r="C6" i="11"/>
  <c r="C9" i="11" s="1"/>
  <c r="C20" i="11" s="1"/>
  <c r="K9" i="11"/>
  <c r="H179" i="4"/>
  <c r="H187" i="4" s="1"/>
  <c r="H382" i="4"/>
  <c r="H390" i="4" s="1"/>
  <c r="J91" i="4"/>
  <c r="J99" i="4" s="1"/>
  <c r="J58" i="14"/>
  <c r="J68" i="14" s="1"/>
  <c r="H6" i="11"/>
  <c r="H9" i="11" s="1"/>
  <c r="K320" i="4"/>
  <c r="K328" i="4" s="1"/>
  <c r="I358" i="4"/>
  <c r="G382" i="4"/>
  <c r="G19" i="4" s="1"/>
  <c r="L390" i="4"/>
  <c r="L386" i="4"/>
  <c r="L19" i="4"/>
  <c r="L388" i="4"/>
  <c r="G320" i="4"/>
  <c r="G328" i="4" s="1"/>
  <c r="F320" i="4"/>
  <c r="F328" i="4" s="1"/>
  <c r="J320" i="4"/>
  <c r="J17" i="4" s="1"/>
  <c r="L320" i="4"/>
  <c r="L324" i="4" s="1"/>
  <c r="J283" i="4"/>
  <c r="J289" i="4" s="1"/>
  <c r="G283" i="4"/>
  <c r="G16" i="4" s="1"/>
  <c r="I229" i="4"/>
  <c r="I235" i="4" s="1"/>
  <c r="H229" i="4"/>
  <c r="H237" i="4" s="1"/>
  <c r="G237" i="4"/>
  <c r="K229" i="4"/>
  <c r="K15" i="4" s="1"/>
  <c r="J229" i="4"/>
  <c r="J233" i="4" s="1"/>
  <c r="G15" i="4"/>
  <c r="G235" i="4"/>
  <c r="E179" i="4"/>
  <c r="E185" i="4" s="1"/>
  <c r="L179" i="4"/>
  <c r="L187" i="4" s="1"/>
  <c r="K179" i="4"/>
  <c r="K185" i="4" s="1"/>
  <c r="G91" i="4"/>
  <c r="G97" i="4" s="1"/>
  <c r="K91" i="4"/>
  <c r="K95" i="4" s="1"/>
  <c r="E91" i="4"/>
  <c r="E95" i="4" s="1"/>
  <c r="I91" i="4"/>
  <c r="I97" i="4" s="1"/>
  <c r="H18" i="4"/>
  <c r="H364" i="4"/>
  <c r="E18" i="4"/>
  <c r="E366" i="4"/>
  <c r="E364" i="4"/>
  <c r="E368" i="4"/>
  <c r="G368" i="4"/>
  <c r="G364" i="4"/>
  <c r="G366" i="4"/>
  <c r="G18" i="4"/>
  <c r="F366" i="4"/>
  <c r="F364" i="4"/>
  <c r="F18" i="4"/>
  <c r="F233" i="4" l="1"/>
  <c r="F237" i="4"/>
  <c r="L19" i="11"/>
  <c r="H20" i="11"/>
  <c r="I20" i="11"/>
  <c r="J20" i="11"/>
  <c r="H19" i="11"/>
  <c r="J19" i="11"/>
  <c r="L20" i="11"/>
  <c r="K20" i="11"/>
  <c r="G20" i="11"/>
  <c r="K19" i="11"/>
  <c r="I19" i="11"/>
  <c r="C21" i="11"/>
  <c r="E21" i="11"/>
  <c r="D21" i="11"/>
  <c r="F21" i="11"/>
  <c r="F235" i="4"/>
  <c r="L16" i="4"/>
  <c r="L291" i="4"/>
  <c r="L287" i="4"/>
  <c r="K19" i="4"/>
  <c r="K390" i="4"/>
  <c r="K388" i="4"/>
  <c r="I287" i="4"/>
  <c r="I16" i="4"/>
  <c r="I289" i="4"/>
  <c r="L15" i="4"/>
  <c r="L237" i="4"/>
  <c r="G99" i="4"/>
  <c r="K16" i="4"/>
  <c r="F289" i="4"/>
  <c r="L233" i="4"/>
  <c r="F287" i="4"/>
  <c r="F16" i="4"/>
  <c r="L99" i="4"/>
  <c r="F14" i="4"/>
  <c r="E16" i="4"/>
  <c r="F187" i="4"/>
  <c r="K287" i="4"/>
  <c r="E388" i="4"/>
  <c r="E13" i="4"/>
  <c r="J183" i="4"/>
  <c r="E19" i="4"/>
  <c r="F183" i="4"/>
  <c r="K289" i="4"/>
  <c r="L13" i="4"/>
  <c r="L95" i="4"/>
  <c r="J185" i="4"/>
  <c r="J14" i="4"/>
  <c r="L360" i="4"/>
  <c r="L366" i="4" s="1"/>
  <c r="H13" i="4"/>
  <c r="H97" i="4"/>
  <c r="F388" i="4"/>
  <c r="G95" i="4"/>
  <c r="G13" i="4"/>
  <c r="C10" i="11"/>
  <c r="J95" i="4"/>
  <c r="F386" i="4"/>
  <c r="G183" i="4"/>
  <c r="I324" i="4"/>
  <c r="F19" i="4"/>
  <c r="I187" i="4"/>
  <c r="G289" i="4"/>
  <c r="G326" i="4"/>
  <c r="E390" i="4"/>
  <c r="F97" i="4"/>
  <c r="H19" i="4"/>
  <c r="H185" i="4"/>
  <c r="G185" i="4"/>
  <c r="L10" i="11"/>
  <c r="K360" i="4"/>
  <c r="K368" i="4" s="1"/>
  <c r="E291" i="4"/>
  <c r="G390" i="4"/>
  <c r="G187" i="4"/>
  <c r="E289" i="4"/>
  <c r="E326" i="4"/>
  <c r="I360" i="4"/>
  <c r="I364" i="4" s="1"/>
  <c r="H99" i="4"/>
  <c r="I237" i="4"/>
  <c r="H16" i="4"/>
  <c r="J19" i="4"/>
  <c r="I386" i="4"/>
  <c r="K97" i="4"/>
  <c r="I233" i="4"/>
  <c r="I15" i="4"/>
  <c r="I388" i="4"/>
  <c r="G388" i="4"/>
  <c r="J388" i="4"/>
  <c r="I390" i="4"/>
  <c r="D10" i="11"/>
  <c r="H233" i="4"/>
  <c r="K10" i="11"/>
  <c r="F10" i="11"/>
  <c r="H235" i="4"/>
  <c r="E235" i="4"/>
  <c r="H291" i="4"/>
  <c r="G324" i="4"/>
  <c r="G386" i="4"/>
  <c r="J386" i="4"/>
  <c r="J360" i="4"/>
  <c r="J368" i="4" s="1"/>
  <c r="E10" i="11"/>
  <c r="I183" i="4"/>
  <c r="I185" i="4"/>
  <c r="H183" i="4"/>
  <c r="H287" i="4"/>
  <c r="H17" i="4"/>
  <c r="G17" i="4"/>
  <c r="H388" i="4"/>
  <c r="I328" i="4"/>
  <c r="H328" i="4"/>
  <c r="I326" i="4"/>
  <c r="F95" i="4"/>
  <c r="L326" i="4"/>
  <c r="E328" i="4"/>
  <c r="F99" i="4"/>
  <c r="J15" i="4"/>
  <c r="E233" i="4"/>
  <c r="E237" i="4"/>
  <c r="J287" i="4"/>
  <c r="K326" i="4"/>
  <c r="F17" i="4"/>
  <c r="K17" i="4"/>
  <c r="H324" i="4"/>
  <c r="H386" i="4"/>
  <c r="H10" i="11"/>
  <c r="J10" i="11"/>
  <c r="J13" i="4"/>
  <c r="J97" i="4"/>
  <c r="G291" i="4"/>
  <c r="E324" i="4"/>
  <c r="H14" i="4"/>
  <c r="K14" i="4"/>
  <c r="K237" i="4"/>
  <c r="J16" i="4"/>
  <c r="K324" i="4"/>
  <c r="J326" i="4"/>
  <c r="B58" i="14"/>
  <c r="E68" i="14"/>
  <c r="I32" i="14"/>
  <c r="I34" i="14" s="1"/>
  <c r="G5" i="11"/>
  <c r="I10" i="11"/>
  <c r="F326" i="4"/>
  <c r="J328" i="4"/>
  <c r="L17" i="4"/>
  <c r="F324" i="4"/>
  <c r="J324" i="4"/>
  <c r="L328" i="4"/>
  <c r="G287" i="4"/>
  <c r="J291" i="4"/>
  <c r="H15" i="4"/>
  <c r="J235" i="4"/>
  <c r="K233" i="4"/>
  <c r="J237" i="4"/>
  <c r="K235" i="4"/>
  <c r="E14" i="4"/>
  <c r="L14" i="4"/>
  <c r="K187" i="4"/>
  <c r="E183" i="4"/>
  <c r="K183" i="4"/>
  <c r="E187" i="4"/>
  <c r="L183" i="4"/>
  <c r="L185" i="4"/>
  <c r="K99" i="4"/>
  <c r="K13" i="4"/>
  <c r="E97" i="4"/>
  <c r="E99" i="4"/>
  <c r="I99" i="4"/>
  <c r="I13" i="4"/>
  <c r="I95" i="4"/>
  <c r="I11" i="11" l="1"/>
  <c r="J21" i="11"/>
  <c r="K21" i="11"/>
  <c r="H21" i="11"/>
  <c r="I21" i="11"/>
  <c r="L21" i="11"/>
  <c r="K11" i="11"/>
  <c r="F22" i="11"/>
  <c r="D22" i="11"/>
  <c r="E11" i="11"/>
  <c r="E22" i="11"/>
  <c r="D11" i="11"/>
  <c r="L11" i="11"/>
  <c r="G10" i="11"/>
  <c r="G11" i="11" s="1"/>
  <c r="G19" i="11"/>
  <c r="G21" i="11" s="1"/>
  <c r="G22" i="11" s="1"/>
  <c r="J11" i="11"/>
  <c r="F11" i="11"/>
  <c r="I366" i="4"/>
  <c r="G20" i="4"/>
  <c r="G24" i="4" s="1"/>
  <c r="K18" i="4"/>
  <c r="K20" i="4" s="1"/>
  <c r="E20" i="4"/>
  <c r="E23" i="4" s="1"/>
  <c r="L364" i="4"/>
  <c r="L368" i="4"/>
  <c r="L18" i="4"/>
  <c r="L20" i="4" s="1"/>
  <c r="L8" i="14" s="1"/>
  <c r="F20" i="4"/>
  <c r="F8" i="14" s="1"/>
  <c r="F17" i="14" s="1"/>
  <c r="F19" i="14" s="1"/>
  <c r="K366" i="4"/>
  <c r="I368" i="4"/>
  <c r="I18" i="4"/>
  <c r="I20" i="4" s="1"/>
  <c r="I8" i="14" s="1"/>
  <c r="I17" i="14" s="1"/>
  <c r="I19" i="14" s="1"/>
  <c r="J366" i="4"/>
  <c r="K364" i="4"/>
  <c r="J18" i="4"/>
  <c r="J20" i="4" s="1"/>
  <c r="H20" i="4"/>
  <c r="H8" i="14" s="1"/>
  <c r="H17" i="14" s="1"/>
  <c r="H19" i="14" s="1"/>
  <c r="J364" i="4"/>
  <c r="J22" i="11" l="1"/>
  <c r="K22" i="11"/>
  <c r="L12" i="14"/>
  <c r="L17" i="14" s="1"/>
  <c r="L19" i="14" s="1"/>
  <c r="L22" i="11"/>
  <c r="I22" i="11"/>
  <c r="H22" i="11"/>
  <c r="H11" i="11"/>
  <c r="E8" i="14"/>
  <c r="E17" i="14" s="1"/>
  <c r="E19" i="14" s="1"/>
  <c r="E24" i="4"/>
  <c r="E22" i="4"/>
  <c r="H23" i="4"/>
  <c r="G8" i="14"/>
  <c r="G17" i="14" s="1"/>
  <c r="G19" i="14" s="1"/>
  <c r="G23" i="4"/>
  <c r="G22" i="4"/>
  <c r="F23" i="4"/>
  <c r="F24" i="4"/>
  <c r="F22" i="4"/>
  <c r="J22" i="4"/>
  <c r="J24" i="4"/>
  <c r="H22" i="4"/>
  <c r="H24" i="4"/>
  <c r="J8" i="14"/>
  <c r="J17" i="14" s="1"/>
  <c r="J19" i="14" s="1"/>
  <c r="J23" i="4"/>
  <c r="I24" i="4"/>
  <c r="L24" i="4"/>
  <c r="L22" i="4"/>
  <c r="K22" i="4"/>
  <c r="K8" i="14"/>
  <c r="K17" i="14" s="1"/>
  <c r="K19" i="14" s="1"/>
  <c r="K24" i="4"/>
  <c r="I22" i="4"/>
  <c r="L23" i="4"/>
  <c r="I23" i="4"/>
  <c r="K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Luke Williams</author>
  </authors>
  <commentList>
    <comment ref="N276" authorId="0" shapeId="0" xr:uid="{00000000-0006-0000-0100-000001000000}">
      <text>
        <r>
          <rPr>
            <b/>
            <sz val="9"/>
            <color indexed="81"/>
            <rFont val="Tahoma"/>
            <family val="2"/>
          </rPr>
          <t>Luke Williams:</t>
        </r>
        <r>
          <rPr>
            <sz val="9"/>
            <color indexed="81"/>
            <rFont val="Tahoma"/>
            <family val="2"/>
          </rPr>
          <t xml:space="preserve">
Increase due to meter on Ineos SPID not associated to TE</t>
        </r>
      </text>
    </comment>
  </commentList>
</comments>
</file>

<file path=xl/sharedStrings.xml><?xml version="1.0" encoding="utf-8"?>
<sst xmlns="http://schemas.openxmlformats.org/spreadsheetml/2006/main" count="1853" uniqueCount="822">
  <si>
    <t>SCOTTISH WATER</t>
  </si>
  <si>
    <t>INFORMATION REQUEST</t>
  </si>
  <si>
    <t xml:space="preserve">Table 1: Reconciliation </t>
  </si>
  <si>
    <t>Line Ref</t>
  </si>
  <si>
    <t>Reconciliation of wholesale revenue reported here with that in M tables</t>
  </si>
  <si>
    <t>2010-11 RF</t>
  </si>
  <si>
    <t>2011-12 RF</t>
  </si>
  <si>
    <t>2012-13 RF</t>
  </si>
  <si>
    <t>2013-14 RF</t>
  </si>
  <si>
    <t>2014-15 RF</t>
  </si>
  <si>
    <t>2015-16 RF</t>
  </si>
  <si>
    <t>2016-17 RF</t>
  </si>
  <si>
    <t>2017-18 RF</t>
  </si>
  <si>
    <t>2018-19 RF</t>
  </si>
  <si>
    <t>2019-20 Month</t>
  </si>
  <si>
    <t>R1.1</t>
  </si>
  <si>
    <r>
      <t xml:space="preserve">Total Wholesale Revenue  </t>
    </r>
    <r>
      <rPr>
        <sz val="11"/>
        <color rgb="FFFF0000"/>
        <rFont val="Calibri"/>
        <family val="2"/>
        <scheme val="minor"/>
      </rPr>
      <t>(£m)</t>
    </r>
  </si>
  <si>
    <t>R1.2</t>
  </si>
  <si>
    <t>Negative Volumes excluded from P tables</t>
  </si>
  <si>
    <t>R1.3</t>
  </si>
  <si>
    <t>Charges on exempt SPIDs (positive charges due to 50% exemption)</t>
  </si>
  <si>
    <t>New row</t>
  </si>
  <si>
    <t>R1.3A</t>
  </si>
  <si>
    <t>Reconciliation difference Table 2 vs. Settlement Report</t>
  </si>
  <si>
    <t>R1.4</t>
  </si>
  <si>
    <t>Adjustment to RF billed position</t>
  </si>
  <si>
    <t>R1.4A</t>
  </si>
  <si>
    <t>Adjustment to forecast year-end position</t>
  </si>
  <si>
    <t>R1.5</t>
  </si>
  <si>
    <t>Income uncertainty release / (charge)</t>
  </si>
  <si>
    <t>R1.6</t>
  </si>
  <si>
    <t>Vacancy/gap incentive payments</t>
  </si>
  <si>
    <t>R1.7</t>
  </si>
  <si>
    <t xml:space="preserve">Non Primary </t>
  </si>
  <si>
    <t>R1.8</t>
  </si>
  <si>
    <t>Wholesale Revenue Reported in M tables</t>
  </si>
  <si>
    <t>R1.8A</t>
  </si>
  <si>
    <r>
      <t xml:space="preserve">Wholesale non-household revenue reported in the M tables (M7.3) </t>
    </r>
    <r>
      <rPr>
        <i/>
        <sz val="11"/>
        <color rgb="FFFF0000"/>
        <rFont val="Calibri"/>
        <family val="2"/>
        <scheme val="minor"/>
      </rPr>
      <t>(£m)</t>
    </r>
  </si>
  <si>
    <t>Check</t>
  </si>
  <si>
    <t>Reconciliation of measured water volumes reported here with A tables</t>
  </si>
  <si>
    <t>R1.9</t>
  </si>
  <si>
    <t>Total Measured Water volumes (m3)</t>
  </si>
  <si>
    <t>Added by SW</t>
  </si>
  <si>
    <t>R1.10</t>
  </si>
  <si>
    <t>Total Measured Water volumes (Ml/day)</t>
  </si>
  <si>
    <t>R1.11</t>
  </si>
  <si>
    <t>Timing Difference</t>
  </si>
  <si>
    <t>R1.12</t>
  </si>
  <si>
    <t>Allocated tranche</t>
  </si>
  <si>
    <t>R1.13</t>
  </si>
  <si>
    <t>Schedule 3 Potable Consumption</t>
  </si>
  <si>
    <t>R1.14</t>
  </si>
  <si>
    <t>Vacancy</t>
  </si>
  <si>
    <t>R1.15</t>
  </si>
  <si>
    <t>Exemption</t>
  </si>
  <si>
    <t>R1.16</t>
  </si>
  <si>
    <t>Adjustments for negative volumes</t>
  </si>
  <si>
    <t>R1.17</t>
  </si>
  <si>
    <t>Supply Point data error adjustments</t>
  </si>
  <si>
    <t>R1.18</t>
  </si>
  <si>
    <t>Shipping Water</t>
  </si>
  <si>
    <t>R1.19</t>
  </si>
  <si>
    <t>Estimated meter under-registration, supply pipe leakage and internal plumbing losses</t>
  </si>
  <si>
    <t>R1.20</t>
  </si>
  <si>
    <t>Measured non-household volume of water delivered reported in A tables (Ml/day)</t>
  </si>
  <si>
    <t>Measured volume of water delivered reported in the A tables (A2.10)</t>
  </si>
  <si>
    <t>Reconciliation of measured sewerage volumes reported here with A tables</t>
  </si>
  <si>
    <t>R1.21</t>
  </si>
  <si>
    <t>Total Measured Foul Sewerage volumes (m3)</t>
  </si>
  <si>
    <t>R1.22</t>
  </si>
  <si>
    <t>Total Measured Foul Sewerage volumes (Ml/day)</t>
  </si>
  <si>
    <t>R1.23</t>
  </si>
  <si>
    <t>Timing Difference (RF to MAR R1 for sewerage volumes)</t>
  </si>
  <si>
    <t>R1.24</t>
  </si>
  <si>
    <t>R1.25</t>
  </si>
  <si>
    <t>Schedule 3</t>
  </si>
  <si>
    <t>R1.26</t>
  </si>
  <si>
    <t>R1.27</t>
  </si>
  <si>
    <t>R1.28</t>
  </si>
  <si>
    <t>Adjustments for vacancy</t>
  </si>
  <si>
    <t>R1.29</t>
  </si>
  <si>
    <t>Adjustments to negative volumes</t>
  </si>
  <si>
    <t>R1.30</t>
  </si>
  <si>
    <t xml:space="preserve">Measured non-household foul volume reported in A tables </t>
  </si>
  <si>
    <t>Measured foul volume reported in the A tables (A3.7)</t>
  </si>
  <si>
    <t>Reconciliation of assessed supply points to unmeasured non-household billed properties - potable water</t>
  </si>
  <si>
    <t>2010-11</t>
  </si>
  <si>
    <t>R1.31</t>
  </si>
  <si>
    <t>Water assessed tariff multipliers</t>
  </si>
  <si>
    <t>R1.32</t>
  </si>
  <si>
    <t>Adjustment for Transitional Phasing of FBM meters</t>
  </si>
  <si>
    <t>R1.33</t>
  </si>
  <si>
    <t>R1.34</t>
  </si>
  <si>
    <t>Conversion from calculation of Supply Points on days-in-charge basis to distinct count of Supply Points</t>
  </si>
  <si>
    <t>R1.35</t>
  </si>
  <si>
    <t>R1.36</t>
  </si>
  <si>
    <t>Timing Difference (RF to SEP R2)</t>
  </si>
  <si>
    <t>R1.37</t>
  </si>
  <si>
    <t>Unmeasured non-household billed properties - potable water (including exempt) (A1.3)</t>
  </si>
  <si>
    <t xml:space="preserve">Reconciliation of measured supply points to measured non-household billed properties - potable water </t>
  </si>
  <si>
    <t>R1.38</t>
  </si>
  <si>
    <t>Water measured tariff multipliers - meters</t>
  </si>
  <si>
    <t>R1.39</t>
  </si>
  <si>
    <t>R1.40</t>
  </si>
  <si>
    <t>Meters with 0mm chargeable size</t>
  </si>
  <si>
    <t>R1.41</t>
  </si>
  <si>
    <t>R1.42</t>
  </si>
  <si>
    <t>R1.43</t>
  </si>
  <si>
    <t>R1.44</t>
  </si>
  <si>
    <t>Conversion from calculation of meters on days-in-charge basis to distinct count of Supply Points</t>
  </si>
  <si>
    <t>R1.45</t>
  </si>
  <si>
    <t>R1.46</t>
  </si>
  <si>
    <t>R1.47</t>
  </si>
  <si>
    <t>Measured non-household billed properties - potable water (A1.4)</t>
  </si>
  <si>
    <t xml:space="preserve">Reconciliation of assessed supply points to unmeasured non-household billed properties - foul sewerage </t>
  </si>
  <si>
    <t>R1.48</t>
  </si>
  <si>
    <t>Foul sewerage assessed tariff multipliers</t>
  </si>
  <si>
    <t>R1.49</t>
  </si>
  <si>
    <t>R1.50</t>
  </si>
  <si>
    <t>R1.51</t>
  </si>
  <si>
    <t>R1.52</t>
  </si>
  <si>
    <t>R1.53</t>
  </si>
  <si>
    <t>R1.54</t>
  </si>
  <si>
    <t>Unmeasured non-household billed properties - foul sewerage (including exempt) (A1.13)</t>
  </si>
  <si>
    <t>Reconciliation of measured supply points to unmeasured non-household billed properties - foul sewerage</t>
  </si>
  <si>
    <t>R1.55</t>
  </si>
  <si>
    <t>Foul sewerage measured tariff multipliers - meters</t>
  </si>
  <si>
    <t>R1.56</t>
  </si>
  <si>
    <t>R1.57</t>
  </si>
  <si>
    <t>R1.58</t>
  </si>
  <si>
    <t>R1.59</t>
  </si>
  <si>
    <t>R1.60</t>
  </si>
  <si>
    <t>R1.61</t>
  </si>
  <si>
    <t>R1.62</t>
  </si>
  <si>
    <t>R1.63</t>
  </si>
  <si>
    <t>R1.64</t>
  </si>
  <si>
    <t>Measured non-household billed properties - foul sewerage (A1.14)</t>
  </si>
  <si>
    <t>Prepared by:  ……………………………………………..</t>
  </si>
  <si>
    <t>Date:  ……………………</t>
  </si>
  <si>
    <t>Checked by:  ……………………………………………..</t>
  </si>
  <si>
    <t>Authorised by:  …......................................................</t>
  </si>
  <si>
    <t>Date: …………..............</t>
  </si>
  <si>
    <t>Table 2: Wholesale volumes and revenues</t>
  </si>
  <si>
    <t>General guidance</t>
  </si>
  <si>
    <t>1. All figures entered in these tables should be based on the latest settlement run data available.</t>
  </si>
  <si>
    <t>2. The calculated revenue in each category should be inclusive of revenue from GAP sites and vacants.</t>
  </si>
  <si>
    <t>3. We require the Tables to be signed and dated by those preparing, checking and authorising the data.</t>
  </si>
  <si>
    <t>Line reference</t>
  </si>
  <si>
    <t>Summary</t>
  </si>
  <si>
    <t>Reference</t>
  </si>
  <si>
    <t>Definition</t>
  </si>
  <si>
    <t>Revenue from water assessed charges</t>
  </si>
  <si>
    <t>Calculated</t>
  </si>
  <si>
    <t>Total water revenue from licensed providers generated from formerly unmeasured supply points</t>
  </si>
  <si>
    <t>Revenue from water volumetric charges</t>
  </si>
  <si>
    <t>Total water revenue from licensed providers generated from measured supply points</t>
  </si>
  <si>
    <t>Total foul sewage revenue from licensed providers generated from formerly unmeasured supply points</t>
  </si>
  <si>
    <t>Total foul sewage revenue from licensed providers generated from measured supply points</t>
  </si>
  <si>
    <t>Total revenue from licensed providers in respect of surface water drainage.</t>
  </si>
  <si>
    <t>Revenue from all supply points charged at charges scheme rates.</t>
  </si>
  <si>
    <t>Total miscellaneous water charges scheme revenue.</t>
  </si>
  <si>
    <t>Total Revenue</t>
  </si>
  <si>
    <t>Total wholesale revenue</t>
  </si>
  <si>
    <t xml:space="preserve">Percentage of total revenue from gap sites </t>
  </si>
  <si>
    <t>Total wholesale revenue from sites that were originally identified through the GAP sites scheme. This should allign with the classification on the CMA systems. For the avoidance of doubt, this should be included in line 15 above.</t>
  </si>
  <si>
    <t>Percentage of total revenue from vacant properties</t>
  </si>
  <si>
    <t>Total wholesale revenue from vacant premises. This should allign with the classification on the CMA systems. For the avoidance of doubt, this should be included in line 15 above.</t>
  </si>
  <si>
    <t>10B</t>
  </si>
  <si>
    <t>Percentage of total revenue from vacant gap sites</t>
  </si>
  <si>
    <t>Total wholesale revenue from vacant premises which were originally identified through the GAP sites scheme</t>
  </si>
  <si>
    <t>10C</t>
  </si>
  <si>
    <t xml:space="preserve">Total revenue from gap sites </t>
  </si>
  <si>
    <t>10D</t>
  </si>
  <si>
    <t>Total revenue from vacant properties</t>
  </si>
  <si>
    <t>10E</t>
  </si>
  <si>
    <t>Total revenue from vacant gap sites</t>
  </si>
  <si>
    <t>Water assessed volumes</t>
  </si>
  <si>
    <t>Total volumes from water assessed charges (standard volumes)</t>
  </si>
  <si>
    <t>Water measured volumes</t>
  </si>
  <si>
    <t>Total volumes from water measured charges (standard volumes)</t>
  </si>
  <si>
    <t>Foul sewerage assessed volumes</t>
  </si>
  <si>
    <t>Total volumes from foul sewerage assessed charges (standard volumes)</t>
  </si>
  <si>
    <t>Foul sewerage measured volumes</t>
  </si>
  <si>
    <t>Total volumes from foul sewerage measured charges (standard volumes)</t>
  </si>
  <si>
    <t>Water assessed charges</t>
  </si>
  <si>
    <t>Tariff multipliers: Licensed Provider: assessed meter sizes</t>
  </si>
  <si>
    <t>20mm</t>
  </si>
  <si>
    <t>P9.1</t>
  </si>
  <si>
    <t>Number of meters, at formerly unmeasured supply points, assessed (using RV-conversion formula) to be 20mm, as at September of the reporting year.</t>
  </si>
  <si>
    <t>25mm</t>
  </si>
  <si>
    <t>P9.2</t>
  </si>
  <si>
    <t>Number of meters, at formerly unmeasured supply points, assessed (using RV-conversion formula) to be 25mm, as at September of the reporting year.</t>
  </si>
  <si>
    <t>40mm</t>
  </si>
  <si>
    <t>P9.3</t>
  </si>
  <si>
    <t>Number of meters, at formerly unmeasured supply points, assessed (using RV-conversion formula) to be 40mm, as at September of the reporting year.</t>
  </si>
  <si>
    <t>50mm</t>
  </si>
  <si>
    <t>P9.4</t>
  </si>
  <si>
    <t>Number of meters, at formerly unmeasured supply points, assessed (using RV-conversion formula) to be 50mm, as at September of the reporting year.</t>
  </si>
  <si>
    <t>80mm</t>
  </si>
  <si>
    <t>P9.5</t>
  </si>
  <si>
    <t>Number of meters, at formerly unmeasured supply points, assessed (using RV-conversion formula) to be 80mm, as at September of the reporting year.</t>
  </si>
  <si>
    <t>Total</t>
  </si>
  <si>
    <t>P9.6</t>
  </si>
  <si>
    <t>Total number of assessed meters at formerly unmeasured supply points as at September of the reporting year.</t>
  </si>
  <si>
    <t>20B</t>
  </si>
  <si>
    <t>Assessed meter sizes related to gap sites</t>
  </si>
  <si>
    <t>New</t>
  </si>
  <si>
    <t>Memo line: number of assessed meters related to gap sites. Included in the total above (line 20).</t>
  </si>
  <si>
    <t>20C</t>
  </si>
  <si>
    <t>Assessed meter sizes related to vacant properties</t>
  </si>
  <si>
    <t>Memo line: number of assessed meters related to vacant properties.  Included in the total above (line 20).</t>
  </si>
  <si>
    <t>20D</t>
  </si>
  <si>
    <t>Assessed meter sizes related to vacant gap sites</t>
  </si>
  <si>
    <t>Memo line: number of assessed meters related to vacant gap sites.  Included in the total above (line 20).</t>
  </si>
  <si>
    <t>20E</t>
  </si>
  <si>
    <t>Total volume at measured supply points related to gap sites</t>
  </si>
  <si>
    <t>20F</t>
  </si>
  <si>
    <t>Total volume at measured supply points related to vacant gap sites</t>
  </si>
  <si>
    <t>20G</t>
  </si>
  <si>
    <t>Average Volume</t>
  </si>
  <si>
    <t>Tariff multipliers: Licensed provider: assessed capacity volume</t>
  </si>
  <si>
    <t>P9.13</t>
  </si>
  <si>
    <t>Assessed consumption (using RV-conversion formula) between 20m³ and (up to and including) 100m³ during report year at formerly unmeasured supply points, assessed to have a 20mm meter.
This forms the assessed capacity volume at assessed 20mm meters, which attracts an additional premium charge due to phasing changes.</t>
  </si>
  <si>
    <t>Total all other meter sizes</t>
  </si>
  <si>
    <t>P9.14 - P9.17</t>
  </si>
  <si>
    <t>Assessed consumption (using RV-conversion formula) between 20m³ and (up to and including) the capacity volume threshold during report year at formerly unmeasured supply points, for all other meter sizes excluding 20mm meters.
This forms the assessed capacity volume for all other meter sizes, which attracts an additional premium charge due to phasing changes.</t>
  </si>
  <si>
    <t xml:space="preserve">Assessed consumption (using RV-conversion formula) between 20m³ (up to and including) the capacity volume threshold during report year at formerly unmeasured supply points, for each assessed meter size.
</t>
  </si>
  <si>
    <t>Tariff multipliers: Licensed provider: assessed standard volumes</t>
  </si>
  <si>
    <t>20mm meters: volume between 20m3 and up to and including 100m3</t>
  </si>
  <si>
    <t>P9.19</t>
  </si>
  <si>
    <t>Assessed standard consumption (using RV-conversion formula) of between 20m³ and (up to and including) 100m³ for assessed 20mm meters.
This forms the standard consumption through 20mm meters, which attracts an additional premium due to phasing changes.</t>
  </si>
  <si>
    <t>20mm meters: volume greater than 100m3</t>
  </si>
  <si>
    <t>P9.20</t>
  </si>
  <si>
    <t>Assessed standard consumption (using RV-conversion formula) of greater than 100m³ for assessed 20mm meters.
This forms the standard consumption through 20mm meters, which does not attract an additional premium due to phasing changes.</t>
  </si>
  <si>
    <t>&gt; 20mm meters: volume between 20m3  and (up to and including) 250,000m3</t>
  </si>
  <si>
    <t>P9.21</t>
  </si>
  <si>
    <t>Assessed standard consumption (using RV-conversion formula) of greater than 20m³ and (up to and including) 250,000m³ for all assessed meters of greater than 20mm.
This forms the standard consumption through meters greater than 20mm meters in the 20-250,000m³ consumption band.</t>
  </si>
  <si>
    <t>&gt; 20mm meters: volume between 250,000m3  and (up to and including) 1,000,000m3</t>
  </si>
  <si>
    <t>P9.22</t>
  </si>
  <si>
    <t>Assessed standard consumption (using RV-conversion formula) of greater than 250,000m³ and (up to and including) 1,000,000m³ for all assessed meters of greater than 20mm.
This forms the standard consumption through meters greater than 20mm meters in the 250,000-1,000,000m³ consumption band.</t>
  </si>
  <si>
    <t>&gt; 20mm meters: volume greater than 1,000,000m3</t>
  </si>
  <si>
    <t>P9.23</t>
  </si>
  <si>
    <t>Assessed standard consumption (using RV-conversion formula) of greater than 1,000,000m³ for all assessed meters of greater than 20mm.
This forms the standard consumption through meters greater than 20mm meters in the greater than 1,000,000m³ consumption band.</t>
  </si>
  <si>
    <t>Total standard volumes</t>
  </si>
  <si>
    <t>P9.24</t>
  </si>
  <si>
    <t>Total assessed standard consumption greater than 20m³ for all meter sizes.</t>
  </si>
  <si>
    <t>Tariffs: Meter based annual charges</t>
  </si>
  <si>
    <t>P9.50</t>
  </si>
  <si>
    <t>Meter based annual charge for 20mm meters in report year.</t>
  </si>
  <si>
    <t>P9.51</t>
  </si>
  <si>
    <t>Meter based annual charge for 25mm meters in report year.</t>
  </si>
  <si>
    <t>P9.52</t>
  </si>
  <si>
    <t>Meter based annual charge for 40mm meters in report year.</t>
  </si>
  <si>
    <t>P9.53</t>
  </si>
  <si>
    <t>Meter based annual charge for 50mm meters in report year.</t>
  </si>
  <si>
    <t>P9.54</t>
  </si>
  <si>
    <t>Meter based annual charge for 80mm meters in report year.</t>
  </si>
  <si>
    <t>Tariffs: Capacity Volume Charge</t>
  </si>
  <si>
    <t>20mm premium Capacity volume charge</t>
  </si>
  <si>
    <t>P9.55</t>
  </si>
  <si>
    <t>Capacity volume charge for 20mm meters for the report year. The capacity volume charge for 20mm meters should include any premium associated with the phased changes of charges.</t>
  </si>
  <si>
    <t>Capacity Volume Charge</t>
  </si>
  <si>
    <t>P9.56</t>
  </si>
  <si>
    <t>Capacity volume charge for the report year. This is the capacity volume charge for all meters other than 20mm meter and should not attract a premium or discount in the year due to phasing.</t>
  </si>
  <si>
    <t>Tariffs: Standard Volumes</t>
  </si>
  <si>
    <t>P9.57</t>
  </si>
  <si>
    <t>Standard volume charge for consumption between 20m³ and (up to and including) 100m³ through 20mm meters for the report year. The standard volume charge for 20mm meters should include any premium associated with the phased changes of charges for consumption between 20m³ and (up to and including) 100m³.</t>
  </si>
  <si>
    <t>P9.58</t>
  </si>
  <si>
    <t>Standard volume charge for consumption greater than 100m³ through 20mm meters for the report year. The standard volume charge for 20mm meters should not include any premium or discount associated with the phased changes of charges for consumption of greater than 100m³.</t>
  </si>
  <si>
    <t>P9.59</t>
  </si>
  <si>
    <t>Standard volume charge for meters greater than 20mm for consumption between 20m³ and (up to and including) 250,000m³ in the report year.</t>
  </si>
  <si>
    <t>P9.60</t>
  </si>
  <si>
    <t>Standard volume charge for meters greater than 20mm for consumption between 250,000m³ and (up to and including) 1,000,000m³ in the report year.</t>
  </si>
  <si>
    <t>P9.61</t>
  </si>
  <si>
    <t>Standard volume charge for meters greater than 20mm for consumption greater than 1,000,000m³ in the report year.</t>
  </si>
  <si>
    <t>Exempt Supply points</t>
  </si>
  <si>
    <t>Number of exempt supply points</t>
  </si>
  <si>
    <t>P9.49</t>
  </si>
  <si>
    <t>The total number of premises attracting a negative wholesale charge due to their exempt status.</t>
  </si>
  <si>
    <t>Charge per supply point</t>
  </si>
  <si>
    <t>P9.62</t>
  </si>
  <si>
    <t>The negative wholesale charge for supply points with exemption status.
Enter as a negative value.</t>
  </si>
  <si>
    <t>Revenue</t>
  </si>
  <si>
    <t>Revenue from annual charges</t>
  </si>
  <si>
    <t>Revenue from assessed meter based annual charges in the report year</t>
  </si>
  <si>
    <t>Revenue from capacity charges</t>
  </si>
  <si>
    <t>Revenue from assessed meter capacity volume charges in the report year</t>
  </si>
  <si>
    <t>Revenue from volume charges</t>
  </si>
  <si>
    <t>Revenue from assessed standard volume charges in the report year</t>
  </si>
  <si>
    <t>Revenue deducted for exempt supply points</t>
  </si>
  <si>
    <t>Negative revenue in respect of supply points with negative wholesale charges</t>
  </si>
  <si>
    <t>Revenue from gap sites and vacant properties (water assessed)</t>
  </si>
  <si>
    <t xml:space="preserve">Total revenue from water assessed charges related to gap sites </t>
  </si>
  <si>
    <r>
      <t xml:space="preserve">Water assessed revenue from sites that were originally identified through the GAP sites scheme. This should include revenue from SPIDs that were indentified through the GAP sites scheme in prior years and allign with the classification on the CMA systems. </t>
    </r>
    <r>
      <rPr>
        <sz val="11"/>
        <color rgb="FFFF0000"/>
        <rFont val="Arial"/>
        <family val="2"/>
      </rPr>
      <t xml:space="preserve">This should exclude gap site SPIDs that are now charged as vacant. </t>
    </r>
  </si>
  <si>
    <t xml:space="preserve">Percentage of total revenue from water assessed charges related to gap sites </t>
  </si>
  <si>
    <t>Percentage of the water assessed revenue from sites that were originally identified through the GAP sites scheme. This should include revenue from SPIDs that were indentified through the GAP sites scheme in prior years and allign with the classification on the CMA systems.</t>
  </si>
  <si>
    <t>Total revenue from water assessed charges related to vacant properties</t>
  </si>
  <si>
    <r>
      <t xml:space="preserve">Water assesed revenue from vacant premises. This should allign with the classification on the CMA systems. </t>
    </r>
    <r>
      <rPr>
        <sz val="11"/>
        <color rgb="FFFF0000"/>
        <rFont val="Arial"/>
        <family val="2"/>
      </rPr>
      <t xml:space="preserve">This should exclude gap site SPIDs that are now charged as vacant. </t>
    </r>
  </si>
  <si>
    <t>Percentage of total revenue from water assessed charges related to vacant properties</t>
  </si>
  <si>
    <t>Percentage of the water assesed revenue from vacant premises. This should allign with the classification on the CMA systems</t>
  </si>
  <si>
    <t>52B</t>
  </si>
  <si>
    <t>Total revenue related to both gap sites and vacant properties</t>
  </si>
  <si>
    <t>Gap site SPIDs that are now charged as vacant</t>
  </si>
  <si>
    <t>52C</t>
  </si>
  <si>
    <t>Percentage of total revenue related to both gap sites and vacant properties</t>
  </si>
  <si>
    <t>Water volumetric charges</t>
  </si>
  <si>
    <t>Tariff multipliers: Licensed provider: tariff meters</t>
  </si>
  <si>
    <t>P10.1</t>
  </si>
  <si>
    <t>Number of 20mm meters, at measured supply points consuming up to and including 100Ml/annum, as at September of the reporting year.</t>
  </si>
  <si>
    <t>P10.2</t>
  </si>
  <si>
    <t>Number of 25mm meters, at measured supply points consuming up to and including 100Ml/annum, as at September of the reporting year.</t>
  </si>
  <si>
    <t>P10.3</t>
  </si>
  <si>
    <t>Number of 40mm meters, at measured supply points consuming up to and including 100Ml/annum, as at September of the reporting year</t>
  </si>
  <si>
    <t>P10.4</t>
  </si>
  <si>
    <t>Number of 50mm meters, at measured supply points consuming up to and including 100Ml/annum, as at September of the reporting year.</t>
  </si>
  <si>
    <t>P10.5</t>
  </si>
  <si>
    <t>Number of 80mm meters, at measured supply points consuming up to and including 100Ml/annum, as at September of the reporting year.</t>
  </si>
  <si>
    <t>100mm</t>
  </si>
  <si>
    <t>P10.6</t>
  </si>
  <si>
    <t>Number of 100mm meters, at measured supply points consuming up to and including 100Ml/annum, as at September of the reporting year</t>
  </si>
  <si>
    <t>150mm</t>
  </si>
  <si>
    <t>P10.7</t>
  </si>
  <si>
    <t>Number of 150mm meters, at measured supply points consuming up to and including 100Ml/annum, as at September of the reporting year.</t>
  </si>
  <si>
    <t>200mm</t>
  </si>
  <si>
    <t>P10.8</t>
  </si>
  <si>
    <t>Number of 200mm meters, at measured supply points consuming up to and including 100Ml/annum, as at September of the reporting year.</t>
  </si>
  <si>
    <t>250mm</t>
  </si>
  <si>
    <t>P10.9</t>
  </si>
  <si>
    <t>Number of 250mm meters, at measured supply points consuming up to and including 100Ml/annum, as at September of the reporting year.</t>
  </si>
  <si>
    <t>300mm</t>
  </si>
  <si>
    <t>P10.10</t>
  </si>
  <si>
    <t>Number of 300mm meters, at measured supply points consuming up to and including 100Ml/annum, as at September of the reporting year.</t>
  </si>
  <si>
    <t>Total number of meters at measured supply points consuming up to and including 100Ml/annum as at September of the reporting year</t>
  </si>
  <si>
    <t>63B</t>
  </si>
  <si>
    <t>Number of meters at measured supply points related to gap sites</t>
  </si>
  <si>
    <t>Memo line: number of meters at measured supply points related to gap sites. Included in the total above (line 63).</t>
  </si>
  <si>
    <t>63C</t>
  </si>
  <si>
    <t>Number of meters at measured supply points related to vacant properties</t>
  </si>
  <si>
    <t>Memo line: number of meters at measured supply points related to vacant properties.  Included in the total above (line 63).</t>
  </si>
  <si>
    <t>63D</t>
  </si>
  <si>
    <t>Number of meters at measured supply points related to vacant gap sites</t>
  </si>
  <si>
    <t>Memo line: number of meters at measured supply points related to vacant gap sites.  Included in the total above (line 63).</t>
  </si>
  <si>
    <t>63E</t>
  </si>
  <si>
    <t>63F</t>
  </si>
  <si>
    <t>63G</t>
  </si>
  <si>
    <t>Tariff multipliers: Licensed provider: capacity volume</t>
  </si>
  <si>
    <t>20mm (non-former LUVA)</t>
  </si>
  <si>
    <t>P10.23</t>
  </si>
  <si>
    <t>Standard consumption of between 20m³ and (up to and including) 100m³ for 20mm meters, excluding 20mm meters at supply points formerly in receipt of LUVA rates.
This forms the standard consumption through 20mm meters, which attracts an additional premium due to phasing changes.</t>
  </si>
  <si>
    <t>P10.24 - P10.33</t>
  </si>
  <si>
    <t>Consumption between 20m³ and (up to and including) the capacity volume threshold during the report year at measured supply points consuming up to and including 100Ml/annum, with all other meter sizes excluding 20mm meters.
This forms the capacity volume through all other meter sizes, which attracts an additional charge.</t>
  </si>
  <si>
    <t>Consumption between 20m³ and (up to and including) the capacity volume threshold during report year at measured supply points consuming up to and including 100Ml/annum, for each assessed meter size.</t>
  </si>
  <si>
    <t>Tariff multipliers: Licensed provider: Standard volumes</t>
  </si>
  <si>
    <t>20mm meters (non-former LUVA): volume between 20m3 and up to and including 100m3</t>
  </si>
  <si>
    <t>P10.35</t>
  </si>
  <si>
    <t>20mm meters (non-former LUVA): volume greater than 100m3</t>
  </si>
  <si>
    <t>P10.36</t>
  </si>
  <si>
    <t>Standard consumption of greater than 100m³ for 20mm meters, excluding supply points formerly in receipt of LUVA rates.
This forms the standard consumption through 20mm meters, which does not attract an additional premium due to phasing changes.</t>
  </si>
  <si>
    <t>&gt; 20mm meters (non-former LUVA): volume between 20m3  and (up to and including) 250,000m3</t>
  </si>
  <si>
    <t>P10.37</t>
  </si>
  <si>
    <t>Standard consumption of greater than 20m³ and (up to and including) 250,000m³ for all meters of greater than 20mm, excluding supply points formerly in receipt of LUVA rates.
This forms the standard consumption through meters greater than 20mm meters in the 20-250,000m³ consumption band, excluding supply points formerly in receipt of LUVA rates.
This line should be completed only with consumption up to 100,000m³.</t>
  </si>
  <si>
    <t>&gt; 20mm meters (non-former LUVA): volume between 250,000m3  and (up to and including) 1,000,000m3</t>
  </si>
  <si>
    <t>P10.38</t>
  </si>
  <si>
    <t>Standard consumption of greater than 250,000m³ and (up to and including) 1,000,000m³ for all meters of greater than 20mm, excluding supply points formerly in receipt of LUVA rates.
This forms the standard consumption through meters greater than 20mm meters in the 250,000-1,000,000m³ consumption band, excluding supply points formerly in receipt of LUVA rates.
This line is not compatible with the consumption qualifier and so should be zero in this table.</t>
  </si>
  <si>
    <t>&gt; 20mm meters (non-former LUVA): volume greater than 1,000,000m3</t>
  </si>
  <si>
    <t>P10.39</t>
  </si>
  <si>
    <t xml:space="preserve">Standard consumption of greater than 1,000,000m³ for all meters of greater than 20mm, excluding supply points formerly in receipt of LUVA rates.
This forms the standard consumption through meters greater than 20mm meters in the greater than 1,000,000m³ consumption band, excluding supply points formerly in receipt of LUVA rates.
</t>
  </si>
  <si>
    <t>20mm meters (former LUVA): volume between 20m3 and up to and including 100m3</t>
  </si>
  <si>
    <t>P10.40</t>
  </si>
  <si>
    <t>Standard consumption of between 20m³ and (up to and including) 100m³ for 20mm meters at supply points formerly in receipt of LUVA rates.
This forms the capacity volume through 20mm meters, which does not attract a premium charge due to being at a supply point formerly in receipt of LUVA rates.
This line is not compatible with the consumption qualifier and so should be zero in this table.</t>
  </si>
  <si>
    <t>20mm meters (former LUVA): volume greater than 100m3</t>
  </si>
  <si>
    <t>P10.41</t>
  </si>
  <si>
    <t>Standard consumption of greater than 100m³ for 20mm meters at supply points formerly in receipt of LUVA rates.
This forms the standard consumption through 20mm meters, which does not attract an additional premium due to phasing changes.</t>
  </si>
  <si>
    <t>&gt; 20mm meters (former LUVA): volume between 20m3  and (up to and including) 100,000m3</t>
  </si>
  <si>
    <t>P10.42</t>
  </si>
  <si>
    <t>Standard consumption of greater than 20m³ and (up to and including) 100,000m³ for all meters of greater than 20mm at supply points formerly in receipt of LUVA rates.
This forms the standard consumption through meters greater than 20mm in the 20-250,000m³ consumption band, which does not attract a discount or premium, at supply points formerly in receipt of LUVA rates.
This line is not compatible with the consumption qualifier and so should be zero in this table.</t>
  </si>
  <si>
    <t>&gt; 20mm meters (former LUVA): volume between 100,000m3  and (up to and including) 250,000m3</t>
  </si>
  <si>
    <t>P10.43</t>
  </si>
  <si>
    <t>Standard consumption of greater than 100,000m³ and (up to and including) 250,000m³ for all meters of greater than 20mm at supply points formerly in receipt of LUVA rates.
This forms the standard consumption through meters greater than 20mm in the 20-250,000m³ consumption band, which attracts a phasing discount, at supply points formerly in receipt of LUVA rates.</t>
  </si>
  <si>
    <t>&gt; 20mm meters (former LUVA): volume between 250,000m3  and (up to and including) 1,000,000m3</t>
  </si>
  <si>
    <t>P10.44</t>
  </si>
  <si>
    <t>Standard consumption of greater than 250,000m³ and (up to and including) 1,000,000m³ for all meters of greater than 20mm at supply points formerly in receipt of LUVA rates.
This forms the standard consumption through meters greater than 20mm in the 250,000-1,000,000m³ consumption band, which attracts a phasing discount, at supply points formerly in receipt of LUVA rates.
This line is not compatible with the consumption qualifier and so should be zero in this table.</t>
  </si>
  <si>
    <t>&gt; 20mm meters (former LUVA): volume greater than 1,000,000m3</t>
  </si>
  <si>
    <t>P10.45</t>
  </si>
  <si>
    <t>Standard consumption of greater than 1,000,000m³ for all meters of greater than 20mm at supply points formerly in receipt of LUVA rates.
This forms the standard consumption through meters greater than 20mm in the 1,000,000m³ consumption band, which attracts a phasing discount, at supply points formerly in receipt of LUVA rates.</t>
  </si>
  <si>
    <t>Total standard consumption greater than 20m³ in the report year for all meter sizes</t>
  </si>
  <si>
    <t>P10.47</t>
  </si>
  <si>
    <t>P10.48</t>
  </si>
  <si>
    <t>P10.49</t>
  </si>
  <si>
    <t>Meter based annual charge for 40mm meters in report year</t>
  </si>
  <si>
    <t>P10.50</t>
  </si>
  <si>
    <t>P10.51</t>
  </si>
  <si>
    <t>P10.52</t>
  </si>
  <si>
    <t>Meter based annual charge for 100mm meters in report year.</t>
  </si>
  <si>
    <t>P10.53</t>
  </si>
  <si>
    <t>Meter based annual charge for 150mm meters in report year.</t>
  </si>
  <si>
    <t>P10.54</t>
  </si>
  <si>
    <t>Meter based annual charge for 200mm meters in report year.</t>
  </si>
  <si>
    <t>P10.55</t>
  </si>
  <si>
    <t>Meter based annual charge for 250mm meters in report year.</t>
  </si>
  <si>
    <t>P10.56</t>
  </si>
  <si>
    <t>Meter based annual charge for 300mm meters in report year.</t>
  </si>
  <si>
    <t>20mm (non-former LUVA) premium Capacity volume charge</t>
  </si>
  <si>
    <t>P10.57</t>
  </si>
  <si>
    <t>Capacity volume charge for 20mm meters for the report year.
The capacity volume charge for 20mm meters should include any premium associated with the phased changes of charges. This charge does not apply to supply points with 20mm meters formerly in receipt of LUVA rates.</t>
  </si>
  <si>
    <t>P10.58</t>
  </si>
  <si>
    <t>The capacity volume charge for the report year. This is the capacity volume charge for all meters other than 20mm meter (except where this is at a supply point formerly in receipt of LUVA rates) and should not attract a premium or discount in the year due to phasing.</t>
  </si>
  <si>
    <t>Tariffs: Standard Volume Charge</t>
  </si>
  <si>
    <t>P10.59</t>
  </si>
  <si>
    <t>Standard volume charge for consumption between 20m³ and (up to and including) 100m³ through 20mm meters for the report year.
The standard volume charge for 20mm meters should include any premium associated with the phased changes of charges for consumption between 20m³ and (up to and including) 100m³. This charge does not apply to supply points with 20mm meters formerly in receipt of LUVA rates.</t>
  </si>
  <si>
    <t>P10.60</t>
  </si>
  <si>
    <t>Standard volume charge for consumption of greater than 100m³ through 20mm meters for the report year. The standard volume charge for 20mm meters should not include any premium or discount associated with the phased changes of charges for consumption of greater than 100m³.</t>
  </si>
  <si>
    <t>P10.61</t>
  </si>
  <si>
    <t>Standard volume charge for meters greater than 20mm for consumption between 20m³ and (up to and including) 250,000m³ in the report year
This charge does not apply to supply points formerly in receipt of LUVA rates.</t>
  </si>
  <si>
    <t>P10.62</t>
  </si>
  <si>
    <t>Standard volume charge for meters greater than 20mm for consumption between 250,000m³ and (up to and including) 1,000,000m³ in the report year This charge does not apply to supply points formerly in receipt of LUVA rates.</t>
  </si>
  <si>
    <t>P10.63</t>
  </si>
  <si>
    <t>Standard volume charge for meters greater than 20mm for consumption greater than 1,000,000m³ in the report year
This charge does not apply to supply points formerly in receipt of LUVA rates.</t>
  </si>
  <si>
    <t>P10.64</t>
  </si>
  <si>
    <t>Standard volume charge for consumption between 20m³ and (up to and including) 100m³ through 20mm meters, at supply points formerly in receipt of LUVA rates, for the report year.
The standard volume charge for 20mm meters should not include any premium associated with the phased changes of charges for consumption between 20m³ and (up to and including) 100m³.</t>
  </si>
  <si>
    <t>P10.65</t>
  </si>
  <si>
    <t>Standard volume charge for consumption of greater than 100m³ through 20mm meters, at sites formerly in receipt of LUVA rates, for the report year.
The charge should include any discount or premium applied to the tariffs associated with phasing.</t>
  </si>
  <si>
    <t>P10.66</t>
  </si>
  <si>
    <t>Standard volume charge for meters greater than 20mm, at sites formerly in receipt of LUVA rates, for consumption between 20m³ and (up to and including) 100,000m³ in the report year The charge should include any discount or premium applied to the tariffs associated with phasing.</t>
  </si>
  <si>
    <t>P10.67</t>
  </si>
  <si>
    <t>Standard volume charge for meters greater than 20mm, at sites formerly in receipt of LUVA rates, for consumption between 100,000m³ and (up to and including) 250,000m³ in the report year.The charge should include any discount or premium applied to the tariffs associated with phasing.</t>
  </si>
  <si>
    <t>P10.68</t>
  </si>
  <si>
    <t>Standard volume charge for meters greater than 20mm, at sites formerly in receipt of LUVA rates, for consumption between 250,000m³ and (up to and including) 1,000,000m³ in the report year The charge should include any discount or premium applied to the tariffs associated with phasing.</t>
  </si>
  <si>
    <t>P10.69</t>
  </si>
  <si>
    <t>Standard volume charge for meters greater than 20mm, at sites formerly in receipt of LUVA rates, for consumption greater than 1,000,000m³ in the report year
The charge should include any discount or premium applied to the tariffs associated with phasing.</t>
  </si>
  <si>
    <t>Schedule 3 agreements</t>
  </si>
  <si>
    <t>Water volumes from schedule 3 agreements</t>
  </si>
  <si>
    <t>P22.37-P25.37</t>
  </si>
  <si>
    <t>Sum of all consumption subject to schedule 3 agreements</t>
  </si>
  <si>
    <t>Water revenue from schedule 3 agreements</t>
  </si>
  <si>
    <t>P22.58-P25.58</t>
  </si>
  <si>
    <t>Total revenue from water services for customers subject to schedule 3 agreements</t>
  </si>
  <si>
    <t>Revenue from meter based annual charges in the report year</t>
  </si>
  <si>
    <t>Revenue from meter capacity volume charges in the report year</t>
  </si>
  <si>
    <t>Revenue from standard volume charges in the report year</t>
  </si>
  <si>
    <t>Revenue from schedule 3 agreements</t>
  </si>
  <si>
    <t>Revenue from gap sites and vacant properties (water volumetric)</t>
  </si>
  <si>
    <t xml:space="preserve">Percentage of total revenue from water volumetric charges related to gap sites </t>
  </si>
  <si>
    <r>
      <t xml:space="preserve">Water volumetric revenue from sites that were originally identified through the GAP sites scheme. This should include revenue from SPIDs that were indentified through the GAP sites scheme in prior years and allign with the classification on the CMA systems. </t>
    </r>
    <r>
      <rPr>
        <sz val="11"/>
        <color rgb="FFFF0000"/>
        <rFont val="Arial"/>
        <family val="2"/>
      </rPr>
      <t xml:space="preserve">This should exclude gap site SPIDs that are now charged as vacant. </t>
    </r>
  </si>
  <si>
    <t>Percentage of the water volumetric revenue from sites that were originally identified through the GAP sites scheme. This should include revenue from SPIDs that were indentified through the GAP sites scheme in prior years and allign with the classification on the CMA systems.</t>
  </si>
  <si>
    <t>Percentage of total revenue from water volumetric charges related to vacant properties</t>
  </si>
  <si>
    <r>
      <t xml:space="preserve">Water volumetric revenue from vacant premises. This should allign with the classification on the CMA systems. </t>
    </r>
    <r>
      <rPr>
        <sz val="11"/>
        <color rgb="FFFF0000"/>
        <rFont val="Arial"/>
        <family val="2"/>
      </rPr>
      <t xml:space="preserve">This should exclude gap site SPIDs that are now charged as vacant. </t>
    </r>
  </si>
  <si>
    <t>Percentage of the water volumetric revenue from vacant premises. This should allign with the classification on the CMA systems</t>
  </si>
  <si>
    <t>114B</t>
  </si>
  <si>
    <t>114C</t>
  </si>
  <si>
    <t>Foul Sewerage assessed charges</t>
  </si>
  <si>
    <t>Tariff multipliers: Licensed provider: assessed tariff meters</t>
  </si>
  <si>
    <t>P14.1</t>
  </si>
  <si>
    <t>P14.2</t>
  </si>
  <si>
    <t>P14.3</t>
  </si>
  <si>
    <t>P14.4</t>
  </si>
  <si>
    <t>P14.5</t>
  </si>
  <si>
    <t>Total number of assessed meters at formerly unmeasured supply points as at September of the report year</t>
  </si>
  <si>
    <t>120B</t>
  </si>
  <si>
    <t>Memo line: number of assessed meters related to gap sites. Included in the total above (line 120).</t>
  </si>
  <si>
    <t>120C</t>
  </si>
  <si>
    <t>Memo line: number of assessed meters related to vacant properties.  Included in the total above (line 120).</t>
  </si>
  <si>
    <t>120D</t>
  </si>
  <si>
    <t>Memo line: number of assessed meters related to vacant gap sites.  Included in the total above (line 120).</t>
  </si>
  <si>
    <t>120E</t>
  </si>
  <si>
    <t>120F</t>
  </si>
  <si>
    <t>120G</t>
  </si>
  <si>
    <t>Volumes</t>
  </si>
  <si>
    <t>Assessed capacity volumes</t>
  </si>
  <si>
    <t>P14.18</t>
  </si>
  <si>
    <t>Assessed discharge (using RV-conversion formula) between 20m³ and (up to and including) the capacity volume threshold during report year at formerly unmeasured supply points, for each assessed meter size.</t>
  </si>
  <si>
    <t>Assessed standard volumes</t>
  </si>
  <si>
    <t>P14.19</t>
  </si>
  <si>
    <t>Sum of all assessed discharges (using RV-conversion formula) of greater than 20m³ at all formerly unmeasured supply points.</t>
  </si>
  <si>
    <t>Tariffs: meter based annual charges</t>
  </si>
  <si>
    <t>P14.40</t>
  </si>
  <si>
    <t>P14.41</t>
  </si>
  <si>
    <t>P14.42</t>
  </si>
  <si>
    <t>P14.43</t>
  </si>
  <si>
    <t>P14.44</t>
  </si>
  <si>
    <t>Other Tariffs</t>
  </si>
  <si>
    <t>Capacity volume charge</t>
  </si>
  <si>
    <t>P14.45</t>
  </si>
  <si>
    <t>Foul sewerage capacity volume charge for the report year.</t>
  </si>
  <si>
    <t>Standard volume charge</t>
  </si>
  <si>
    <t>P14.46</t>
  </si>
  <si>
    <t>Foul sewerage standard volume charge for the report year.</t>
  </si>
  <si>
    <t>P14.39</t>
  </si>
  <si>
    <t>P14.47</t>
  </si>
  <si>
    <t>The negative wholesale charge for supply points with exemption status.</t>
  </si>
  <si>
    <t>Revenue from assessed meter based annual charges in the report year. The revenue should be adjusted to take account of the phasing programme from assessed to actual measured charges.</t>
  </si>
  <si>
    <t>Revenue from assessed meter capacity volume charges in the report year. The revenue should be adjusted to take account of the phasing programme from assessed to actual measured charges.</t>
  </si>
  <si>
    <t>Revenue from assessed standard volume charges in the report year. The revenue should be adjusted to take account of the phasing programme from assessed to actual measured charges.</t>
  </si>
  <si>
    <t>Revenue from gap sites and vacant properties (foul sewerage assessed)</t>
  </si>
  <si>
    <t xml:space="preserve">Total revenue from foul sewerage assessed charges related to gap sites </t>
  </si>
  <si>
    <r>
      <t xml:space="preserve">Foul Sewerage assessed revenue from sites that were originally identified through the GAP sites scheme. This should include revenue from SPIDs that were indentified through the GAP sites scheme in prior years and allign with the classification on the CMA systems. </t>
    </r>
    <r>
      <rPr>
        <sz val="11"/>
        <color rgb="FFFF0000"/>
        <rFont val="Arial"/>
        <family val="2"/>
      </rPr>
      <t xml:space="preserve">This should exclude gap site SPIDs that are now charged as vacant. </t>
    </r>
  </si>
  <si>
    <t xml:space="preserve">Percentage of total revenue from foul sewerage assessed charges related to gap sites </t>
  </si>
  <si>
    <t>Percentage of the Foul Sewerage assessed revenue from sites that were originally identified through the GAP sites scheme. This should include revenue from SPIDs that were indentified through the GAP sites scheme in prior years and allign with the classification on the CMA systems.</t>
  </si>
  <si>
    <t>Total revenue from foul sewerage assessed charges related to vacant properties</t>
  </si>
  <si>
    <r>
      <t xml:space="preserve">Foul Sewerage assessed revenue from vacant premises. This should allign with the classification on the CMA systems. </t>
    </r>
    <r>
      <rPr>
        <sz val="11"/>
        <color rgb="FFFF0000"/>
        <rFont val="Arial"/>
        <family val="2"/>
      </rPr>
      <t xml:space="preserve">This should exclude gap site SPIDs that are now charged as vacant. </t>
    </r>
  </si>
  <si>
    <t>Percentage of total revenue from foul sewerage assessed charges related to vacant properties</t>
  </si>
  <si>
    <t>Foul Sewerage assessed of the water volumetric revenue from vacant premises. This should allign with the classification on the CMA systems</t>
  </si>
  <si>
    <t>140B</t>
  </si>
  <si>
    <t>140C</t>
  </si>
  <si>
    <t>Foul Sewerage measured charges</t>
  </si>
  <si>
    <t>Tariff multipliers: Licensed provider:  tariff meters</t>
  </si>
  <si>
    <t>P15.1</t>
  </si>
  <si>
    <t>Number of 20mm meters, at measured supply points, as at September of the reporting year.</t>
  </si>
  <si>
    <t>P15.2</t>
  </si>
  <si>
    <t>Number of 25mm meters, at measured supply points, as at September of the reporting year.</t>
  </si>
  <si>
    <t>P15.3</t>
  </si>
  <si>
    <t>Number of 40mm meters, at measured supply points, as at September of the reporting year</t>
  </si>
  <si>
    <t>P15.4</t>
  </si>
  <si>
    <t>Number of 50mm meters, at measured supply points, as at September of the reporting year.</t>
  </si>
  <si>
    <t>P15.5</t>
  </si>
  <si>
    <t>Number of 80mm meters, at measured supply points, as at September of the reporting year.</t>
  </si>
  <si>
    <t>P15.6</t>
  </si>
  <si>
    <t>Number of 100mm meters, at measured supply points, as at September of the reporting year.</t>
  </si>
  <si>
    <t>P15.7</t>
  </si>
  <si>
    <t>Number of 150mm meters, at measured supply points, as at September of the reporting year.</t>
  </si>
  <si>
    <t>Total number of meters at measured supply points as at September of the report year</t>
  </si>
  <si>
    <t>148B</t>
  </si>
  <si>
    <t>Memo line: number of meters at measured supply points related to gap sites. Included in the total above (line 148).</t>
  </si>
  <si>
    <t>148C</t>
  </si>
  <si>
    <t>Memo line: number of meters at measured supply points related to vacant properties.  Included in the total above (line 148).</t>
  </si>
  <si>
    <t>148D</t>
  </si>
  <si>
    <t>Memo line: number of meters at measured supply points related to vacant gap sites.  Included in the total above (line 148).</t>
  </si>
  <si>
    <t>148E</t>
  </si>
  <si>
    <t>148F</t>
  </si>
  <si>
    <t>148G</t>
  </si>
  <si>
    <t>Total capacity volumes</t>
  </si>
  <si>
    <t>P15.24</t>
  </si>
  <si>
    <t>Discharge between 20m³ and (up to and including) the capacity volume threshold during report year at measured supply points, for each meter size.</t>
  </si>
  <si>
    <t>P15.25</t>
  </si>
  <si>
    <t>Sum of all discharges of greater than 20m³ at all measured supply points</t>
  </si>
  <si>
    <t>Tariffs: fixed charges</t>
  </si>
  <si>
    <t>P15.26</t>
  </si>
  <si>
    <t>Meter based annual charge for 20mm meters in report year</t>
  </si>
  <si>
    <t>P15.27</t>
  </si>
  <si>
    <t>Meter based annual charge for 25mm meters in report year</t>
  </si>
  <si>
    <t>P15.28</t>
  </si>
  <si>
    <t>P15.29</t>
  </si>
  <si>
    <t>P15.30</t>
  </si>
  <si>
    <t>Meter based annual charge for 80mm meters in report year</t>
  </si>
  <si>
    <t>P15.31</t>
  </si>
  <si>
    <t>Meter based annual charge for 100mm meters in report year</t>
  </si>
  <si>
    <t>P15.32</t>
  </si>
  <si>
    <t>P15.33</t>
  </si>
  <si>
    <t>P15.34</t>
  </si>
  <si>
    <t>Foul sewage volumes from schedule 3 agreements</t>
  </si>
  <si>
    <t>Sum of all discharges subject to schedule 3 agreements</t>
  </si>
  <si>
    <t>Foul sewage revenue from schedule 3 agreements</t>
  </si>
  <si>
    <t>Total revenue from foul sewerage for customers subject to schedule 3 agreements</t>
  </si>
  <si>
    <t>Revenue from fixed charges</t>
  </si>
  <si>
    <t>Revenue from gap sites and vacant properties (foul sewerage measured)</t>
  </si>
  <si>
    <t xml:space="preserve">Total revenue from foul sewerage measured charges related to gap sites </t>
  </si>
  <si>
    <r>
      <t xml:space="preserve">Foul Sewerage measured revenue from sites that were originally identified through the GAP sites scheme. This should include revenue from SPIDs that were indentified through the GAP sites scheme in prior years and allign with the classification on the CMA systems. </t>
    </r>
    <r>
      <rPr>
        <sz val="11"/>
        <color rgb="FFFF0000"/>
        <rFont val="Arial"/>
        <family val="2"/>
      </rPr>
      <t xml:space="preserve">This should exclude gap site SPIDs that are now charged as vacant. </t>
    </r>
  </si>
  <si>
    <t xml:space="preserve">Percentage of total revenue from foul sewerage measured charges related to gap sites </t>
  </si>
  <si>
    <t>Percentage of the Foul Sewerage measured revenue from sites that were originally identified through the GAP sites scheme. This should include revenue from SPIDs that were indentified through the GAP sites scheme in prior years and allign with the classification on the CMA systems.</t>
  </si>
  <si>
    <t>Total revenue from foul sewerage measured charges related to vacant properties</t>
  </si>
  <si>
    <r>
      <t xml:space="preserve">Foul Sewerage measured revenue from vacant premises. This should allign with the classification on the CMA systems. </t>
    </r>
    <r>
      <rPr>
        <sz val="11"/>
        <color rgb="FFFF0000"/>
        <rFont val="Arial"/>
        <family val="2"/>
      </rPr>
      <t xml:space="preserve">This should exclude gap site SPIDs that are now charged as vacant. </t>
    </r>
  </si>
  <si>
    <t>Percentage of total revenue from foul sewerage measured charges related to vacant properties</t>
  </si>
  <si>
    <t>Percentage of the Foul Sewerage measured revenue from vacant premises. This should allign with the classification on the CMA systems</t>
  </si>
  <si>
    <t>170B</t>
  </si>
  <si>
    <t>170C</t>
  </si>
  <si>
    <t xml:space="preserve">Surface water drainage </t>
  </si>
  <si>
    <t>Tariff Multipliers</t>
  </si>
  <si>
    <t>RV for property drainage</t>
  </si>
  <si>
    <t>P16.4</t>
  </si>
  <si>
    <t>Gross RV for supply points charged in accordance with the charges scheme - property drainage</t>
  </si>
  <si>
    <t>RV for roads drainage</t>
  </si>
  <si>
    <t>P16.5</t>
  </si>
  <si>
    <t>Gross RV for Supply points charged in accordance with the charges scheme - roads drainage.</t>
  </si>
  <si>
    <t>Area of supply points charged an area based tariff</t>
  </si>
  <si>
    <t>P16.6</t>
  </si>
  <si>
    <t>Gross area of Supply points charged in accordance with the charges scheme</t>
  </si>
  <si>
    <t>171B</t>
  </si>
  <si>
    <t>RV for property drainage related to gap sites</t>
  </si>
  <si>
    <t>Memo line: Gross RV for supply points charged for property drainage related to gap sites. Included in the total above (line 171).</t>
  </si>
  <si>
    <t>171C</t>
  </si>
  <si>
    <t>RV for property drainage related to vacant properties</t>
  </si>
  <si>
    <t>Memo line: Gross RV for supply points charged for property drainage related to vacant properties.  Included in the total above (line 171).</t>
  </si>
  <si>
    <t>171D</t>
  </si>
  <si>
    <t>RV for property drainage related to vacant gap sites</t>
  </si>
  <si>
    <t>Memo line: Gross RV for supply points charged for property drainage related to vacant gap sites.  Included in the total above (line 171).</t>
  </si>
  <si>
    <t>172B</t>
  </si>
  <si>
    <t>RV for roads drainage related to gap sites</t>
  </si>
  <si>
    <t>Memo line: Gross RV for supply points charged for roads drainage related to gap sites. Included in the total above (line 172).</t>
  </si>
  <si>
    <t>172C</t>
  </si>
  <si>
    <t>RV for roads drainage related to vacant properties</t>
  </si>
  <si>
    <t>Memo line: Gross RV for supply points charged for roads drainage related to vacant properties.  Included in the total above (line 172).</t>
  </si>
  <si>
    <t>172D</t>
  </si>
  <si>
    <t>RV for roads drainage related to vacant gap sites</t>
  </si>
  <si>
    <t>Memo line: Gross RV for supply points charged for roads drainage related to vacant gap sites.  Included in the total above (line 172).</t>
  </si>
  <si>
    <t>173B</t>
  </si>
  <si>
    <t>Area of supply points charged an area based tariff related to gap sites</t>
  </si>
  <si>
    <t>Memo line: Gross area of supply points charged an area based tariff related to gap sites. Included in the total above (line 173).</t>
  </si>
  <si>
    <t>173C</t>
  </si>
  <si>
    <t>Area of supply points charged an area based tariff related to vacant properties</t>
  </si>
  <si>
    <t>Memo line: Gross area of supply points charged an area based tariff related to vacant properties. Included in the total above (line 173).</t>
  </si>
  <si>
    <t>173D</t>
  </si>
  <si>
    <t>Area of supply points charged an area based tariff related to vacant gap sites</t>
  </si>
  <si>
    <t>Memo line: Gross area of supply points charged an area based tariff related to related to vacant gap sites.  Included in the total above (line 173).</t>
  </si>
  <si>
    <t>Tariffs</t>
  </si>
  <si>
    <t xml:space="preserve">Charge per £ of RV - property drainage </t>
  </si>
  <si>
    <t>P16.7</t>
  </si>
  <si>
    <t>Charge per £ of RV for property drainage.</t>
  </si>
  <si>
    <t xml:space="preserve">Charge per £ of RV -  roads drainage </t>
  </si>
  <si>
    <t>P16.8</t>
  </si>
  <si>
    <t>Charge per £ of RV for roads drainage.</t>
  </si>
  <si>
    <t>Standard area-based tariff</t>
  </si>
  <si>
    <t>P16.9</t>
  </si>
  <si>
    <t>Tariff for area-based charges.</t>
  </si>
  <si>
    <t>Revenue from property drainage</t>
  </si>
  <si>
    <t>Revenue from property drainage for RV charges.</t>
  </si>
  <si>
    <t>Revenue from roads drainage</t>
  </si>
  <si>
    <t>Revenue from roads drainage for RV charges.</t>
  </si>
  <si>
    <t>Revenue from area charge</t>
  </si>
  <si>
    <t>Revenue from property drainage for area-based charges.</t>
  </si>
  <si>
    <t>Memo lines: revenue from gap sites and vacant properties (surface water drainage)</t>
  </si>
  <si>
    <t xml:space="preserve">Total revenue from surface water drainage related to gap sites </t>
  </si>
  <si>
    <r>
      <t xml:space="preserve">Surface water drainage revenue from sites that were originally identified through the GAP sites scheme. This should include revenue from SPIDs that were indentified through the GAP sites scheme in prior years and allign with the classification on the CMA systems. </t>
    </r>
    <r>
      <rPr>
        <sz val="11"/>
        <color rgb="FFFF0000"/>
        <rFont val="Arial"/>
        <family val="2"/>
      </rPr>
      <t xml:space="preserve">This should exclude gap site SPIDs that are now charged as vacant. </t>
    </r>
  </si>
  <si>
    <t xml:space="preserve">Percentage of total revenue from surface water drainage related to gap sites </t>
  </si>
  <si>
    <t>Percentage of the surface water drainage  revenue from sites that were originally identified through the GAP sites scheme. This should include revenue from SPIDs that were indentified through the GAP sites scheme in prior years and allign with the classification on the CMA systems.</t>
  </si>
  <si>
    <t>Total revenue from surface water drainage related to vacant properties</t>
  </si>
  <si>
    <r>
      <t xml:space="preserve">Surface water drainage revenue from vacant premises. This should allign with the classification on the CMA systems. </t>
    </r>
    <r>
      <rPr>
        <sz val="11"/>
        <color rgb="FFFF0000"/>
        <rFont val="Arial"/>
        <family val="2"/>
      </rPr>
      <t xml:space="preserve">This should exclude gap site SPIDs that are now charged as vacant. </t>
    </r>
  </si>
  <si>
    <t>Percentage of total revenue from surface water drainage related to vacant properties</t>
  </si>
  <si>
    <t>Percentage of the surface water drainage revenue from vacant premises. This should allign with the classification on the CMA systems</t>
  </si>
  <si>
    <t>184B</t>
  </si>
  <si>
    <t>184C</t>
  </si>
  <si>
    <t>Trade Effluent</t>
  </si>
  <si>
    <t>Tariff multipliers: Availability charging parameters</t>
  </si>
  <si>
    <t>Chargeable daily volume</t>
  </si>
  <si>
    <t>P17.4</t>
  </si>
  <si>
    <t>Volume of trade effluent liable for availability charge for R, V, B and S.</t>
  </si>
  <si>
    <t>Settled biological oxygen demand (sBODl)</t>
  </si>
  <si>
    <t>P17.5</t>
  </si>
  <si>
    <t>Total settled BOD load of trade effluent chargeable at charges scheme rate. Include discharge points whose water supplies are from sources other than SW.</t>
  </si>
  <si>
    <t>Suspended solids (TSSl)</t>
  </si>
  <si>
    <t>P17.6</t>
  </si>
  <si>
    <t>Average availability charge per kg of the SS of trade effluent receiving secondary treatment (or better). Include discharge points whose water supplies are from sources other than SW.</t>
  </si>
  <si>
    <t>Tariff multipliers: Annual volumes and strength adjusted volumes</t>
  </si>
  <si>
    <t>Actual volume discharged (AVD) - site discharge</t>
  </si>
  <si>
    <t>P17.7</t>
  </si>
  <si>
    <t>Volume of trade effluent discharges subject to charges for R and V at the charges scheme rates. Include discharge points whose water supplies are from sources other than SW.</t>
  </si>
  <si>
    <t>Strength adjusted volume for settled COD - site strength adjusted volume</t>
  </si>
  <si>
    <t>P17.8</t>
  </si>
  <si>
    <t>Annual volume of trade effluent charged at the charges scheme rate that is receiving secondary treatment (or better) adjusted for relative strength compared to SW average (Ot/Os) (Sum of AVD x Ot/Os for all dischargers).</t>
  </si>
  <si>
    <t>Strength adjusted volume for suspended solids</t>
  </si>
  <si>
    <t>P17.9</t>
  </si>
  <si>
    <t>Annual volume of trade effluent charged at charges scheme rates for sludge treatment adjusted for relative strength compared to SW average St/Ss. (Sum of AVD x St/Ss for all dischargers). Include discharge points whose water supplies are from sources other than SW.</t>
  </si>
  <si>
    <t>Tariffs: Availability charge - fixed</t>
  </si>
  <si>
    <t>Reception charge (Ra)</t>
  </si>
  <si>
    <t>P17.10</t>
  </si>
  <si>
    <t>Annual reception capacity charge for service availability for dischargers at properties charged in accordance with the charges scheme rates.</t>
  </si>
  <si>
    <t>Volumetric / primary charge (Va)</t>
  </si>
  <si>
    <t>P17.11</t>
  </si>
  <si>
    <t>Annual volumetric capacity charge for service availability for dischargers at properties charged in accordance with the charges scheme rates.</t>
  </si>
  <si>
    <t>Biological capacity charge (Ba)</t>
  </si>
  <si>
    <t>P17.12</t>
  </si>
  <si>
    <t>Annual biological capacity charge for service availability for dischargers at properties charged in accordance with the charges scheme rates.</t>
  </si>
  <si>
    <t>Sludge capacity charge (Sa)</t>
  </si>
  <si>
    <t>P17.13</t>
  </si>
  <si>
    <t>Tariffs: Operating charge - variable</t>
  </si>
  <si>
    <t>Reception charge (Ro)</t>
  </si>
  <si>
    <t>P17.14</t>
  </si>
  <si>
    <t>Annual operating charge for reception (Ro) for dischargers at properties charged in accordance with the charges scheme rates.</t>
  </si>
  <si>
    <t>Volumetric / primary charge (Vo)</t>
  </si>
  <si>
    <t>P17.15</t>
  </si>
  <si>
    <t>Annual volumetric operating charge (Vo) for dischargers at properties charged in accordance with the charges scheme rates.</t>
  </si>
  <si>
    <t>Secondary treatment charge (Bo) (for Scottish average strength - sCOD)</t>
  </si>
  <si>
    <t>P17.16</t>
  </si>
  <si>
    <t>Annual operating charge for secondary treatment for dischargers at properties charged in accordance with the charges scheme rates for Scottish average strength sewage.</t>
  </si>
  <si>
    <t>Sludge treatment charge (So) (for Scottish average strength - SS)</t>
  </si>
  <si>
    <t>P17.17</t>
  </si>
  <si>
    <t>Annual operating charge for sludge treatment (So) for dischargers at properties charged in accordance with the charges scheme rates for Scottish average strength sewage.</t>
  </si>
  <si>
    <t>Trade Effluent revenue from schedule 3 agreements</t>
  </si>
  <si>
    <t>Total revenue from trade effluent for customers subject to schedule 3 agreements</t>
  </si>
  <si>
    <t>Availability Charge</t>
  </si>
  <si>
    <t>Revenue from availability charge (Ca) - discharge points charged in accordance with charges scheme rates.</t>
  </si>
  <si>
    <t>Operating charge</t>
  </si>
  <si>
    <t>Revenue from operating charge (Co) - discharge points charged in accordance with charges scheme rates.</t>
  </si>
  <si>
    <t>Memo lines: revenue from gap sites and vacant properties (trade effluent)</t>
  </si>
  <si>
    <t xml:space="preserve">Total revenue from trade effluent related to gap sites </t>
  </si>
  <si>
    <r>
      <t xml:space="preserve">Trade Effluent revenue from sites that were originally identified through the GAP sites scheme. This should include revenue from SPIDs that were indentified through the GAP sites scheme in prior years and allign with the classification on the CMA systems. </t>
    </r>
    <r>
      <rPr>
        <sz val="11"/>
        <color rgb="FFFF0000"/>
        <rFont val="Arial"/>
        <family val="2"/>
      </rPr>
      <t xml:space="preserve">This should exclude gap site SPIDs that are now charged as vacant. </t>
    </r>
  </si>
  <si>
    <t xml:space="preserve">Percentage of total revenue from trade effluent related to gap sites </t>
  </si>
  <si>
    <t>Percentage of the Trade Effluent revenue from sites that were originally identified through the GAP sites scheme. This should include revenue from SPIDs that were indentified through the GAP sites scheme in prior years and allign with the classification on the CMA systems.</t>
  </si>
  <si>
    <t>Total revenue from trade effluent related to vacant properties</t>
  </si>
  <si>
    <r>
      <t xml:space="preserve">Trade Effluent revenue from vacant premises. This should allign with the classification on the CMA systems. </t>
    </r>
    <r>
      <rPr>
        <sz val="11"/>
        <color rgb="FFFF0000"/>
        <rFont val="Arial"/>
        <family val="2"/>
      </rPr>
      <t xml:space="preserve">This should exclude gap site SPIDs that are now charged as vacant. </t>
    </r>
  </si>
  <si>
    <t>Percentage of total revenue from trade effluent related to vacant properties</t>
  </si>
  <si>
    <t>Percentage of the Trade Effluent revenue from vacant premises. This should allign with the classification on the CMA systems</t>
  </si>
  <si>
    <t>207B</t>
  </si>
  <si>
    <t>207C</t>
  </si>
  <si>
    <t>Field Troughs and Drinking Bowls</t>
  </si>
  <si>
    <t>Tariff multipliers</t>
  </si>
  <si>
    <t>Number of farms</t>
  </si>
  <si>
    <t>P18.1</t>
  </si>
  <si>
    <t>Number of unmeasured field troughs and drinking bowls situated at supply points registered as farms as at September of the report year.</t>
  </si>
  <si>
    <t>Number of crofts and registered small holdings</t>
  </si>
  <si>
    <t>P18.2</t>
  </si>
  <si>
    <t>Number of unmeasured field troughs and drinking bowls situated at supply points registered as Crofts or registered Small Holdings as at September of the report year.</t>
  </si>
  <si>
    <t>Farms</t>
  </si>
  <si>
    <t>P18.6</t>
  </si>
  <si>
    <t>Annual Charge for unmeasured field troughs and drinking bowls situated at supply points registered as farms.</t>
  </si>
  <si>
    <t>Crofts and registered small holdings</t>
  </si>
  <si>
    <t>P18.7</t>
  </si>
  <si>
    <t>Annual Charge for unmeasured field troughs and drinking bowls situated at supply points registered as Crofts or Registered Small Holdings.</t>
  </si>
  <si>
    <t>Revenue: farms</t>
  </si>
  <si>
    <t>Revenue from unmeasured field troughs and drinking bowls situated at supply points registered as farms.</t>
  </si>
  <si>
    <t>Revenue: crofts and registered small holdings</t>
  </si>
  <si>
    <t>Revenue from unmeasured field troughs and drinking bowls situated at supply points registered as Crofts or Registered Small Holdings.</t>
  </si>
  <si>
    <t>Memo lines: revenue from gap sites and vacant properties (field troughs and drinking bowls)</t>
  </si>
  <si>
    <t xml:space="preserve">Total revenue from field troughs and drinking bowls related to gap sites </t>
  </si>
  <si>
    <r>
      <t xml:space="preserve">Field Troughs and Drinking Bowls revenue from sites that were originally identified through the GAP sites scheme. This should include revenue from SPIDs that were indentified through the GAP sites scheme in prior years and allign with the classification on the CMA systems. </t>
    </r>
    <r>
      <rPr>
        <sz val="11"/>
        <color rgb="FFFF0000"/>
        <rFont val="Arial"/>
        <family val="2"/>
      </rPr>
      <t xml:space="preserve">This should exclude gap site SPIDs that are now charged as vacant. </t>
    </r>
  </si>
  <si>
    <t xml:space="preserve">Percentage of total revenue from field troughs and drinking bowls related to gap sites </t>
  </si>
  <si>
    <t>Percentage of the Field Troughs and Drinking Bowls revenue from sites that were originally identified through the GAP sites scheme. This should include revenue from SPIDs that were indentified through the GAP sites scheme in prior years and allign with the classification on the CMA systems.</t>
  </si>
  <si>
    <t>Total revenue from field troughs and drinking bowls related to vacant properties</t>
  </si>
  <si>
    <r>
      <t xml:space="preserve">Field Troughs and Drinking Bowls revenue from vacant premises. This should allign with the classification on the CMA systems. </t>
    </r>
    <r>
      <rPr>
        <sz val="11"/>
        <color rgb="FFFF0000"/>
        <rFont val="Arial"/>
        <family val="2"/>
      </rPr>
      <t xml:space="preserve">This should exclude gap site SPIDs that are now charged as vacant. </t>
    </r>
  </si>
  <si>
    <t>Percentage of total revenue from field troughs and drinking bowls related to vacant properties</t>
  </si>
  <si>
    <t>Percentage of the Field Troughs and Drinking Bowls revenue from vacant premises. This should allign with the classification on the CMA systems</t>
  </si>
  <si>
    <t>218B</t>
  </si>
  <si>
    <t>218C</t>
  </si>
  <si>
    <t>Table 2 Workings for 2018/19 and 2019/20 to cater for transition period to Live RV for Rateable Value based charges</t>
  </si>
  <si>
    <t>2019-20 Monthly</t>
  </si>
  <si>
    <t>Revenue from Foul Sewerage assessed charges</t>
  </si>
  <si>
    <t>Revenue from Foul Sewerage measured charges</t>
  </si>
  <si>
    <t xml:space="preserve">Revenue from Surface water drainage </t>
  </si>
  <si>
    <t>Revenue from Trade Effluent</t>
  </si>
  <si>
    <t>Revenue from Field Troughs and Drinking Bowls</t>
  </si>
  <si>
    <t>2018-19</t>
  </si>
  <si>
    <t>2019-20</t>
  </si>
  <si>
    <t>20 (unmeasurable) - no transitional phasing</t>
  </si>
  <si>
    <t>20 (unmeasurable RV)</t>
  </si>
  <si>
    <t>20 (unmeasurable LRV)</t>
  </si>
  <si>
    <t>25 (unmeasurable) - no transitional phasing</t>
  </si>
  <si>
    <t>25 (unmeasurable RV)</t>
  </si>
  <si>
    <t>25 (unmeasurable LRV)</t>
  </si>
  <si>
    <t>40 (unmeasurable) - no transitional phasing</t>
  </si>
  <si>
    <t>40 (unmeasurable RV)</t>
  </si>
  <si>
    <t>40 (unmeasurable LRV)</t>
  </si>
  <si>
    <t>50 (unmeasurable) - no transitional phasing</t>
  </si>
  <si>
    <t>50 (unmeasurable RV)</t>
  </si>
  <si>
    <t>50 (unmeasurable LRV)</t>
  </si>
  <si>
    <t>80 (unmeasurable) - no transitional phasing</t>
  </si>
  <si>
    <t>80 (unmeasurable RV)</t>
  </si>
  <si>
    <t>80 (unmeasurable LRV)</t>
  </si>
  <si>
    <t>Tariff multipliers: Licensed provider: Actual standard volumes - no transitional phasing</t>
  </si>
  <si>
    <t>Tariff multipliers: Licensed provider: Actual standard volumes RV</t>
  </si>
  <si>
    <t>Tariff multipliers: Licensed provider: Actual standard volumes LRV</t>
  </si>
  <si>
    <t>20mm- No phasing</t>
  </si>
  <si>
    <t>20mm- Historic RV</t>
  </si>
  <si>
    <t>20mm- Live RV</t>
  </si>
  <si>
    <t>25mm- No phasing</t>
  </si>
  <si>
    <t>25mm- Historic RV</t>
  </si>
  <si>
    <t>25mm- Live RV</t>
  </si>
  <si>
    <t>40mm- No phasing</t>
  </si>
  <si>
    <t>40mm- Historic RV</t>
  </si>
  <si>
    <t>40mm- Live RV</t>
  </si>
  <si>
    <t>50mm- No phasing</t>
  </si>
  <si>
    <t>50mm- Historic RV</t>
  </si>
  <si>
    <t>50mm- Live RV</t>
  </si>
  <si>
    <t>80mm- No phasing</t>
  </si>
  <si>
    <t>80mm- Historic RV</t>
  </si>
  <si>
    <t>80mm- Live RV</t>
  </si>
  <si>
    <t>Capacity Volume Charge - no transitional phasing</t>
  </si>
  <si>
    <t>Capacity Volume Charge RV</t>
  </si>
  <si>
    <t>Capacity Volume Charge LRV</t>
  </si>
  <si>
    <t>Tariffs: Standard Volumes - no transitional phasing</t>
  </si>
  <si>
    <t>Tariffs: Standard Volumes RV</t>
  </si>
  <si>
    <t>Tariffs: Standard Volumes LRV</t>
  </si>
  <si>
    <t>Capacity volume charge - no transitional phasing</t>
  </si>
  <si>
    <t>Capacity volume charge RV</t>
  </si>
  <si>
    <t>Capacity volume charge LRV</t>
  </si>
  <si>
    <t>Standard volume charge - no transitional phasing</t>
  </si>
  <si>
    <t>Standard volume charge RV</t>
  </si>
  <si>
    <t>Standard volume charge LRV</t>
  </si>
  <si>
    <t>Tariff multipliers: Rateable Value Base</t>
  </si>
  <si>
    <t>RV for property drainage - no transitional phasing</t>
  </si>
  <si>
    <t>RV for roads drainage tariff  - no transitional phasing</t>
  </si>
  <si>
    <t>RV for property drainage (RV)</t>
  </si>
  <si>
    <t>RV for roads drainage tariff (RV)</t>
  </si>
  <si>
    <t>RV for property drainage (LRV)</t>
  </si>
  <si>
    <t>RV for roads drainage tariff (LRV)</t>
  </si>
  <si>
    <t>Charge per £ of RV - property drainage  - no transitional phasing</t>
  </si>
  <si>
    <t>Charge per £ of RV -  roads drainage  - no transitional phasing</t>
  </si>
  <si>
    <t>Charge per £ of RV - property drainage (RV)</t>
  </si>
  <si>
    <t>Charge per £ of RV -  roads drainage (RV)</t>
  </si>
  <si>
    <t>Charge per £ of RV - property drainage (LRV)</t>
  </si>
  <si>
    <t>Charge per £ of RV -  roads drainage (LRV)</t>
  </si>
  <si>
    <t>Property drainage - standard charges - no transitional phasing</t>
  </si>
  <si>
    <t>Roads drainage - standard charges - no transitional phasing</t>
  </si>
  <si>
    <t>Property drainage - RV charges</t>
  </si>
  <si>
    <t>Roads drainage - RV charges</t>
  </si>
  <si>
    <t>Property drainage -  LRV charges</t>
  </si>
  <si>
    <t>Roads drainage -  LRV charges</t>
  </si>
  <si>
    <t>Area charge - standard area-based tariff</t>
  </si>
  <si>
    <t>Meters, volumes and average consumption trends</t>
  </si>
  <si>
    <t>2011-12</t>
  </si>
  <si>
    <t>2012-13</t>
  </si>
  <si>
    <t>2013-14</t>
  </si>
  <si>
    <t>2014-15</t>
  </si>
  <si>
    <t>2015-16</t>
  </si>
  <si>
    <t>2016-17</t>
  </si>
  <si>
    <t>2017-18</t>
  </si>
  <si>
    <t>Days in year</t>
  </si>
  <si>
    <t>Total Base</t>
  </si>
  <si>
    <t>Metered Water Volumes (Ml/day)</t>
  </si>
  <si>
    <t>Total water meters as per Table 2</t>
  </si>
  <si>
    <t>Vacant meters</t>
  </si>
  <si>
    <t>Meters subject to transitional phasing in 2010/11</t>
  </si>
  <si>
    <t>No. of occupied meters ('000s)</t>
  </si>
  <si>
    <t>Consumption per meter (m3/day/meter) - Total</t>
  </si>
  <si>
    <t>% variance consumption per meter</t>
  </si>
  <si>
    <t>Gaps only</t>
  </si>
  <si>
    <t>Gaps Metered Water Volumes (m3)</t>
  </si>
  <si>
    <t>Gaps Metered Water Volumes (Ml/day)</t>
  </si>
  <si>
    <t>No. of gaps meters ('000s)</t>
  </si>
  <si>
    <t>Consumption per meter (m3/day/meter) - Gaps</t>
  </si>
  <si>
    <t>Total Base excl. Gaps</t>
  </si>
  <si>
    <t>Metered Water Volumes (Ml/day) - excl Gaps</t>
  </si>
  <si>
    <t>No. of occupied meters excl. Gaps ('000s)</t>
  </si>
  <si>
    <t>Consumption per meter (m3/day/meter) - excl Gaps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</si>
</sst>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 #,##0_-;_-* &quot;-&quot;_-;_-@_-"/>
    <numFmt numFmtId="44" formatCode="_-&quot;£&quot;* #,##0.00_-;\-&quot;£&quot;* #,##0.00_-;_-&quot;£&quot;* &quot;-&quot;??_-;_-@_-"/>
    <numFmt numFmtId="43" formatCode="_-* #,##0.00_-;\-* #,##0.00_-;_-* &quot;-&quot;??_-;_-@_-"/>
    <numFmt numFmtId="164" formatCode="_-* #,##0_-;\-* #,##0_-;_-* &quot;-&quot;??_-;_-@_-"/>
    <numFmt numFmtId="165" formatCode="_-* #,##0.0000_-;\-* #,##0.0000_-;_-* &quot;-&quot;??_-;_-@_-"/>
    <numFmt numFmtId="166" formatCode="[$-409]d\-mmm\-yy;@"/>
    <numFmt numFmtId="167" formatCode="[$-409]mmm\-yy;@"/>
    <numFmt numFmtId="168" formatCode="&quot;$&quot;#,##0.00"/>
    <numFmt numFmtId="169" formatCode="_(* #,##0.00_);_(* \(#,##0.00\);_(* &quot;-&quot;??_);_(@_)"/>
    <numFmt numFmtId="170" formatCode="_(\$* #,##0_);_(\$* \(#,##0\);_(\$* &quot;-&quot;_);_(@_)"/>
    <numFmt numFmtId="171" formatCode=";[Red]&quot;Error&quot;;[Green]&quot;OK&quot;;"/>
    <numFmt numFmtId="172" formatCode="#,##0.00;\(#,##0.00\)"/>
    <numFmt numFmtId="173" formatCode="[Green]&quot;ON&quot;;;[Red]&quot;OFF&quot;;"/>
    <numFmt numFmtId="174" formatCode="#,##0_);[Red]\(#,##0\)"/>
    <numFmt numFmtId="175" formatCode="#,##0.0,,\ ;\(#,##0.0,,\)"/>
    <numFmt numFmtId="176" formatCode="_-* #,##0.0_-;\-* #,##0.0_-;_-* &quot;-&quot;??_-;_-@_-"/>
    <numFmt numFmtId="177" formatCode="#,##0.00_ ;\-#,##0.00\ "/>
    <numFmt numFmtId="178" formatCode="_-* #,##0.0_-;\-* #,##0.0_-;_-* &quot;-&quot;_-;_-@_-"/>
    <numFmt numFmtId="179" formatCode="0.0%"/>
    <numFmt numFmtId="180" formatCode="#,##0_ ;\-#,##0\ "/>
  </numFmts>
  <fonts count="152">
    <font>
      <sz val="11"/>
      <color theme="1"/>
      <name val="Calibri"/>
      <family val="2"/>
      <scheme val="minor"/>
    </font>
    <font>
      <sz val="10"/>
      <color theme="1"/>
      <name val="Calibri"/>
      <family val="2"/>
      <scheme val="minor"/>
    </font>
    <font>
      <sz val="11"/>
      <color theme="1"/>
      <name val="Calibri"/>
      <family val="2"/>
      <scheme val="minor"/>
    </font>
    <font>
      <sz val="10"/>
      <name val="Arial"/>
      <family val="2"/>
    </font>
    <font>
      <i/>
      <sz val="11"/>
      <color theme="1"/>
      <name val="Calibri"/>
      <family val="2"/>
      <scheme val="minor"/>
    </font>
    <font>
      <b/>
      <sz val="10"/>
      <name val="Arial"/>
      <family val="2"/>
    </font>
    <font>
      <sz val="11"/>
      <color theme="1"/>
      <name val="Arial"/>
      <family val="2"/>
    </font>
    <font>
      <b/>
      <sz val="14"/>
      <name val="Arial"/>
      <family val="2"/>
    </font>
    <font>
      <b/>
      <sz val="11"/>
      <name val="Arial"/>
      <family val="2"/>
    </font>
    <font>
      <sz val="11"/>
      <name val="Arial"/>
      <family val="2"/>
    </font>
    <font>
      <b/>
      <sz val="12"/>
      <name val="Arial"/>
      <family val="2"/>
    </font>
    <font>
      <sz val="12"/>
      <color theme="1"/>
      <name val="Arial"/>
      <family val="2"/>
    </font>
    <font>
      <sz val="12"/>
      <name val="Arial"/>
      <family val="2"/>
    </font>
    <font>
      <sz val="11"/>
      <color rgb="FFFF0000"/>
      <name val="Calibri"/>
      <family val="2"/>
      <scheme val="minor"/>
    </font>
    <font>
      <b/>
      <sz val="12"/>
      <color rgb="FFFF0000"/>
      <name val="Arial"/>
      <family val="2"/>
    </font>
    <font>
      <i/>
      <sz val="11"/>
      <name val="Calibri"/>
      <family val="2"/>
      <scheme val="minor"/>
    </font>
    <font>
      <b/>
      <sz val="48"/>
      <color rgb="FFFF0000"/>
      <name val="Arial"/>
      <family val="2"/>
    </font>
    <font>
      <sz val="10"/>
      <name val="CG Omega"/>
      <family val="2"/>
    </font>
    <font>
      <b/>
      <sz val="16"/>
      <name val="CG Omega"/>
      <family val="2"/>
    </font>
    <font>
      <sz val="16"/>
      <name val="CG Omega"/>
      <family val="2"/>
    </font>
    <font>
      <sz val="12"/>
      <name val="Calibri"/>
      <family val="2"/>
      <scheme val="minor"/>
    </font>
    <font>
      <sz val="12"/>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theme="1"/>
      <name val="Arial"/>
      <family val="2"/>
    </font>
    <font>
      <b/>
      <sz val="10"/>
      <color theme="1"/>
      <name val="Arial"/>
      <family val="2"/>
    </font>
    <font>
      <sz val="10"/>
      <name val="Helv"/>
      <charset val="204"/>
    </font>
    <font>
      <sz val="10"/>
      <name val="Times New Roman"/>
      <family val="1"/>
    </font>
    <font>
      <sz val="8"/>
      <name val="Arial"/>
      <family val="2"/>
    </font>
    <font>
      <sz val="10"/>
      <color theme="1"/>
      <name val="Calibri"/>
      <family val="2"/>
    </font>
    <font>
      <sz val="11"/>
      <color indexed="8"/>
      <name val="Calibri"/>
      <family val="2"/>
    </font>
    <font>
      <sz val="11"/>
      <color theme="1"/>
      <name val="Calibri"/>
      <family val="2"/>
    </font>
    <font>
      <sz val="11"/>
      <color theme="0"/>
      <name val="Calibri"/>
      <family val="2"/>
      <scheme val="minor"/>
    </font>
    <font>
      <sz val="11"/>
      <color indexed="9"/>
      <name val="Calibri"/>
      <family val="2"/>
    </font>
    <font>
      <sz val="11"/>
      <color theme="0"/>
      <name val="Calibri"/>
      <family val="2"/>
    </font>
    <font>
      <sz val="10"/>
      <color theme="0"/>
      <name val="Calibri"/>
      <family val="2"/>
    </font>
    <font>
      <sz val="10"/>
      <color theme="0"/>
      <name val="Arial"/>
      <family val="2"/>
    </font>
    <font>
      <sz val="11"/>
      <color rgb="FF9C0006"/>
      <name val="Calibri"/>
      <family val="2"/>
      <scheme val="minor"/>
    </font>
    <font>
      <sz val="11"/>
      <color indexed="20"/>
      <name val="Calibri"/>
      <family val="2"/>
    </font>
    <font>
      <sz val="11"/>
      <color rgb="FF9C0006"/>
      <name val="Calibri"/>
      <family val="2"/>
    </font>
    <font>
      <sz val="10"/>
      <color rgb="FF9C0006"/>
      <name val="Calibri"/>
      <family val="2"/>
    </font>
    <font>
      <sz val="10"/>
      <color rgb="FF9C0006"/>
      <name val="Arial"/>
      <family val="2"/>
    </font>
    <font>
      <b/>
      <i/>
      <sz val="14"/>
      <name val="Arial"/>
      <family val="2"/>
    </font>
    <font>
      <b/>
      <sz val="10"/>
      <color indexed="18"/>
      <name val="Arial"/>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b/>
      <sz val="24"/>
      <name val="Arial Narrow"/>
      <family val="2"/>
    </font>
    <font>
      <i/>
      <sz val="9"/>
      <color indexed="18"/>
      <name val="Arial"/>
      <family val="2"/>
    </font>
    <font>
      <b/>
      <sz val="11"/>
      <color indexed="52"/>
      <name val="Calibri"/>
      <family val="2"/>
      <scheme val="minor"/>
    </font>
    <font>
      <b/>
      <sz val="11"/>
      <color indexed="52"/>
      <name val="Calibri"/>
      <family val="2"/>
    </font>
    <font>
      <b/>
      <sz val="11"/>
      <color rgb="FFFA7D00"/>
      <name val="Calibri"/>
      <family val="2"/>
    </font>
    <font>
      <b/>
      <sz val="10"/>
      <color rgb="FFFA7D00"/>
      <name val="Calibri"/>
      <family val="2"/>
    </font>
    <font>
      <b/>
      <sz val="10"/>
      <color rgb="FFFA7D00"/>
      <name val="Arial"/>
      <family val="2"/>
    </font>
    <font>
      <b/>
      <sz val="11"/>
      <color rgb="FFFA7D00"/>
      <name val="Calibri"/>
      <family val="2"/>
      <scheme val="minor"/>
    </font>
    <font>
      <b/>
      <sz val="10"/>
      <color theme="0"/>
      <name val="Arial"/>
      <family val="2"/>
    </font>
    <font>
      <b/>
      <sz val="11"/>
      <color indexed="9"/>
      <name val="Calibri"/>
      <family val="2"/>
    </font>
    <font>
      <b/>
      <sz val="11"/>
      <color theme="0"/>
      <name val="Calibri"/>
      <family val="2"/>
    </font>
    <font>
      <b/>
      <sz val="10"/>
      <color theme="0"/>
      <name val="Calibri"/>
      <family val="2"/>
    </font>
    <font>
      <b/>
      <sz val="11"/>
      <color theme="0"/>
      <name val="Calibri"/>
      <family val="2"/>
      <scheme val="minor"/>
    </font>
    <font>
      <sz val="10"/>
      <name val="Arial "/>
    </font>
    <font>
      <sz val="10"/>
      <name val="Century Gothic"/>
      <family val="2"/>
    </font>
    <font>
      <sz val="10"/>
      <color indexed="8"/>
      <name val="Arial"/>
      <family val="2"/>
    </font>
    <font>
      <sz val="11"/>
      <color indexed="8"/>
      <name val="Calibri"/>
      <family val="2"/>
      <scheme val="minor"/>
    </font>
    <font>
      <b/>
      <sz val="9"/>
      <name val="Arial"/>
      <family val="2"/>
    </font>
    <font>
      <i/>
      <sz val="10"/>
      <color rgb="FF7F7F7F"/>
      <name val="Arial"/>
      <family val="2"/>
    </font>
    <font>
      <i/>
      <sz val="11"/>
      <color indexed="23"/>
      <name val="Calibri"/>
      <family val="2"/>
    </font>
    <font>
      <i/>
      <sz val="11"/>
      <color rgb="FF7F7F7F"/>
      <name val="Calibri"/>
      <family val="2"/>
    </font>
    <font>
      <i/>
      <sz val="10"/>
      <color rgb="FF7F7F7F"/>
      <name val="Calibri"/>
      <family val="2"/>
    </font>
    <font>
      <i/>
      <sz val="11"/>
      <color rgb="FF7F7F7F"/>
      <name val="Calibri"/>
      <family val="2"/>
      <scheme val="minor"/>
    </font>
    <font>
      <sz val="11"/>
      <color rgb="FF006100"/>
      <name val="Calibri"/>
      <family val="2"/>
      <scheme val="minor"/>
    </font>
    <font>
      <sz val="11"/>
      <color indexed="17"/>
      <name val="Calibri"/>
      <family val="2"/>
    </font>
    <font>
      <sz val="11"/>
      <color rgb="FF006100"/>
      <name val="Calibri"/>
      <family val="2"/>
    </font>
    <font>
      <sz val="10"/>
      <color rgb="FF006100"/>
      <name val="Calibri"/>
      <family val="2"/>
    </font>
    <font>
      <sz val="10"/>
      <color rgb="FF006100"/>
      <name val="Arial"/>
      <family val="2"/>
    </font>
    <font>
      <b/>
      <sz val="15"/>
      <color indexed="56"/>
      <name val="Calibri"/>
      <family val="2"/>
      <scheme val="minor"/>
    </font>
    <font>
      <b/>
      <sz val="15"/>
      <color indexed="56"/>
      <name val="Calibri"/>
      <family val="2"/>
    </font>
    <font>
      <b/>
      <sz val="15"/>
      <color theme="3"/>
      <name val="Calibri"/>
      <family val="2"/>
    </font>
    <font>
      <b/>
      <sz val="15"/>
      <color theme="3"/>
      <name val="Arial"/>
      <family val="2"/>
    </font>
    <font>
      <b/>
      <sz val="13"/>
      <color indexed="56"/>
      <name val="Calibri"/>
      <family val="2"/>
      <scheme val="minor"/>
    </font>
    <font>
      <b/>
      <sz val="13"/>
      <color indexed="56"/>
      <name val="Calibri"/>
      <family val="2"/>
    </font>
    <font>
      <b/>
      <sz val="13"/>
      <color theme="3"/>
      <name val="Calibri"/>
      <family val="2"/>
    </font>
    <font>
      <b/>
      <sz val="13"/>
      <color theme="3"/>
      <name val="Arial"/>
      <family val="2"/>
    </font>
    <font>
      <b/>
      <sz val="11"/>
      <color indexed="56"/>
      <name val="Calibri"/>
      <family val="2"/>
      <scheme val="minor"/>
    </font>
    <font>
      <b/>
      <sz val="11"/>
      <color indexed="56"/>
      <name val="Calibri"/>
      <family val="2"/>
    </font>
    <font>
      <b/>
      <sz val="11"/>
      <color theme="3"/>
      <name val="Calibri"/>
      <family val="2"/>
    </font>
    <font>
      <b/>
      <sz val="11"/>
      <color theme="3"/>
      <name val="Arial"/>
      <family val="2"/>
    </font>
    <font>
      <u/>
      <sz val="10"/>
      <color theme="10"/>
      <name val="Arial"/>
      <family val="2"/>
    </font>
    <font>
      <sz val="11"/>
      <color rgb="FF3F3F76"/>
      <name val="Calibri"/>
      <family val="2"/>
      <scheme val="minor"/>
    </font>
    <font>
      <sz val="11"/>
      <color indexed="62"/>
      <name val="Calibri"/>
      <family val="2"/>
    </font>
    <font>
      <sz val="11"/>
      <color rgb="FF3F3F76"/>
      <name val="Calibri"/>
      <family val="2"/>
    </font>
    <font>
      <sz val="10"/>
      <color rgb="FF3F3F76"/>
      <name val="Calibri"/>
      <family val="2"/>
    </font>
    <font>
      <sz val="10"/>
      <color rgb="FF3F3F76"/>
      <name val="Arial"/>
      <family val="2"/>
    </font>
    <font>
      <sz val="11"/>
      <color indexed="52"/>
      <name val="Calibri"/>
      <family val="2"/>
      <scheme val="minor"/>
    </font>
    <font>
      <sz val="11"/>
      <color indexed="52"/>
      <name val="Calibri"/>
      <family val="2"/>
    </font>
    <font>
      <sz val="11"/>
      <color rgb="FFFA7D00"/>
      <name val="Calibri"/>
      <family val="2"/>
    </font>
    <font>
      <sz val="10"/>
      <color rgb="FFFA7D00"/>
      <name val="Calibri"/>
      <family val="2"/>
    </font>
    <font>
      <sz val="10"/>
      <color rgb="FFFA7D00"/>
      <name val="Arial"/>
      <family val="2"/>
    </font>
    <font>
      <sz val="11"/>
      <color rgb="FFFA7D00"/>
      <name val="Calibri"/>
      <family val="2"/>
      <scheme val="minor"/>
    </font>
    <font>
      <sz val="11"/>
      <color indexed="60"/>
      <name val="Calibri"/>
      <family val="2"/>
      <scheme val="minor"/>
    </font>
    <font>
      <sz val="11"/>
      <color indexed="60"/>
      <name val="Calibri"/>
      <family val="2"/>
    </font>
    <font>
      <sz val="11"/>
      <color rgb="FF9C6500"/>
      <name val="Calibri"/>
      <family val="2"/>
    </font>
    <font>
      <sz val="10"/>
      <color rgb="FF9C6500"/>
      <name val="Calibri"/>
      <family val="2"/>
    </font>
    <font>
      <sz val="10"/>
      <color rgb="FF9C6500"/>
      <name val="Arial"/>
      <family val="2"/>
    </font>
    <font>
      <sz val="11"/>
      <color rgb="FF9C6500"/>
      <name val="Calibri"/>
      <family val="2"/>
      <scheme val="minor"/>
    </font>
    <font>
      <sz val="18"/>
      <name val="Arial MT"/>
      <family val="2"/>
    </font>
    <font>
      <sz val="10"/>
      <name val="Arial Unicode MS"/>
      <family val="2"/>
    </font>
    <font>
      <b/>
      <sz val="11"/>
      <color rgb="FF3F3F3F"/>
      <name val="Calibri"/>
      <family val="2"/>
      <scheme val="minor"/>
    </font>
    <font>
      <b/>
      <sz val="11"/>
      <color indexed="63"/>
      <name val="Calibri"/>
      <family val="2"/>
    </font>
    <font>
      <b/>
      <sz val="11"/>
      <color rgb="FF3F3F3F"/>
      <name val="Calibri"/>
      <family val="2"/>
    </font>
    <font>
      <b/>
      <sz val="10"/>
      <color rgb="FF3F3F3F"/>
      <name val="Calibri"/>
      <family val="2"/>
    </font>
    <font>
      <b/>
      <sz val="10"/>
      <color rgb="FF3F3F3F"/>
      <name val="Arial"/>
      <family val="2"/>
    </font>
    <font>
      <b/>
      <sz val="12"/>
      <color indexed="10"/>
      <name val="Times New Roman"/>
      <family val="1"/>
    </font>
    <font>
      <sz val="10"/>
      <name val="MS Sans Serif"/>
      <family val="2"/>
    </font>
    <font>
      <b/>
      <sz val="10"/>
      <name val="MS Sans Serif"/>
      <family val="2"/>
    </font>
    <font>
      <b/>
      <sz val="11"/>
      <color indexed="18"/>
      <name val="Arial"/>
      <family val="2"/>
    </font>
    <font>
      <sz val="10"/>
      <color indexed="9"/>
      <name val="Arial"/>
      <family val="2"/>
    </font>
    <font>
      <b/>
      <sz val="10"/>
      <color indexed="12"/>
      <name val="Arial"/>
      <family val="2"/>
    </font>
    <font>
      <i/>
      <sz val="11"/>
      <name val="Arial"/>
      <family val="2"/>
    </font>
    <font>
      <b/>
      <sz val="12"/>
      <color indexed="8"/>
      <name val="Arial"/>
      <family val="2"/>
    </font>
    <font>
      <b/>
      <sz val="18"/>
      <color indexed="56"/>
      <name val="Calibri Light"/>
      <family val="2"/>
      <scheme val="major"/>
    </font>
    <font>
      <b/>
      <sz val="18"/>
      <color indexed="56"/>
      <name val="Cambria"/>
      <family val="2"/>
    </font>
    <font>
      <b/>
      <sz val="11"/>
      <color theme="1"/>
      <name val="Calibri"/>
      <family val="2"/>
      <scheme val="minor"/>
    </font>
    <font>
      <b/>
      <sz val="11"/>
      <color indexed="8"/>
      <name val="Calibri"/>
      <family val="2"/>
    </font>
    <font>
      <b/>
      <sz val="11"/>
      <color theme="1"/>
      <name val="Calibri"/>
      <family val="2"/>
    </font>
    <font>
      <b/>
      <sz val="10"/>
      <color theme="1"/>
      <name val="Calibri"/>
      <family val="2"/>
    </font>
    <font>
      <sz val="10"/>
      <color rgb="FFFF0000"/>
      <name val="Arial"/>
      <family val="2"/>
    </font>
    <font>
      <sz val="11"/>
      <color indexed="10"/>
      <name val="Calibri"/>
      <family val="2"/>
    </font>
    <font>
      <sz val="11"/>
      <color rgb="FFFF0000"/>
      <name val="Calibri"/>
      <family val="2"/>
    </font>
    <font>
      <sz val="10"/>
      <color rgb="FFFF0000"/>
      <name val="Calibri"/>
      <family val="2"/>
    </font>
    <font>
      <b/>
      <sz val="16"/>
      <name val="Calibri"/>
      <family val="2"/>
      <scheme val="minor"/>
    </font>
    <font>
      <sz val="16"/>
      <name val="Calibri"/>
      <family val="2"/>
      <scheme val="minor"/>
    </font>
    <font>
      <b/>
      <sz val="12"/>
      <color indexed="48"/>
      <name val="Calibri"/>
      <family val="2"/>
      <scheme val="minor"/>
    </font>
    <font>
      <b/>
      <sz val="10"/>
      <name val="Calibri"/>
      <family val="2"/>
      <scheme val="minor"/>
    </font>
    <font>
      <b/>
      <sz val="10"/>
      <color rgb="FFFF0000"/>
      <name val="Calibri"/>
      <family val="2"/>
      <scheme val="minor"/>
    </font>
    <font>
      <sz val="10"/>
      <name val="Calibri"/>
      <family val="2"/>
      <scheme val="minor"/>
    </font>
    <font>
      <i/>
      <sz val="11"/>
      <color rgb="FFFF0000"/>
      <name val="Calibri"/>
      <family val="2"/>
      <scheme val="minor"/>
    </font>
    <font>
      <sz val="11"/>
      <color rgb="FFFF0000"/>
      <name val="Arial"/>
      <family val="2"/>
    </font>
    <font>
      <sz val="12"/>
      <color rgb="FFFF0000"/>
      <name val="Arial"/>
      <family val="2"/>
    </font>
    <font>
      <sz val="10"/>
      <color rgb="FFFF0000"/>
      <name val="Calibri"/>
      <family val="2"/>
      <scheme val="minor"/>
    </font>
    <font>
      <sz val="12"/>
      <color rgb="FFFF0000"/>
      <name val="Calibri"/>
      <family val="2"/>
      <scheme val="minor"/>
    </font>
    <font>
      <b/>
      <sz val="9"/>
      <color indexed="81"/>
      <name val="Tahoma"/>
      <family val="2"/>
    </font>
    <font>
      <sz val="9"/>
      <color indexed="81"/>
      <name val="Tahoma"/>
      <family val="2"/>
    </font>
    <font>
      <b/>
      <sz val="14"/>
      <color theme="1"/>
      <name val="Calibri"/>
      <family val="2"/>
      <scheme val="minor"/>
    </font>
    <font>
      <sz val="11"/>
      <name val="Calibri"/>
      <family val="2"/>
      <scheme val="minor"/>
    </font>
  </fonts>
  <fills count="70">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44"/>
        <bgColor indexed="41"/>
      </patternFill>
    </fill>
    <fill>
      <patternFill patternType="solid">
        <fgColor indexed="9"/>
        <bgColor indexed="64"/>
      </patternFill>
    </fill>
    <fill>
      <patternFill patternType="solid">
        <fgColor indexed="55"/>
      </patternFill>
    </fill>
    <fill>
      <patternFill patternType="solid">
        <fgColor indexed="27"/>
        <bgColor indexed="41"/>
      </patternFill>
    </fill>
    <fill>
      <patternFill patternType="solid">
        <fgColor indexed="31"/>
        <bgColor indexed="22"/>
      </patternFill>
    </fill>
    <fill>
      <patternFill patternType="solid">
        <fgColor indexed="44"/>
        <bgColor indexed="46"/>
      </patternFill>
    </fill>
    <fill>
      <patternFill patternType="solid">
        <fgColor indexed="46"/>
        <bgColor indexed="44"/>
      </patternFill>
    </fill>
    <fill>
      <patternFill patternType="solid">
        <fgColor indexed="25"/>
        <bgColor indexed="61"/>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1"/>
        <bgColor indexed="64"/>
      </patternFill>
    </fill>
    <fill>
      <patternFill patternType="solid">
        <fgColor indexed="41"/>
        <bgColor indexed="26"/>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1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s>
  <cellStyleXfs count="19994">
    <xf numFmtId="0" fontId="0" fillId="0" borderId="0"/>
    <xf numFmtId="9" fontId="2" fillId="0" borderId="0" applyFont="0" applyFill="0" applyBorder="0" applyAlignment="0" applyProtection="0"/>
    <xf numFmtId="0" fontId="3" fillId="0" borderId="0"/>
    <xf numFmtId="0" fontId="2" fillId="0" borderId="0"/>
    <xf numFmtId="43" fontId="3" fillId="0" borderId="0" applyFont="0" applyFill="0" applyBorder="0" applyAlignment="0" applyProtection="0"/>
    <xf numFmtId="0" fontId="6" fillId="0" borderId="0"/>
    <xf numFmtId="0" fontId="28" fillId="0" borderId="0"/>
    <xf numFmtId="0" fontId="3" fillId="0" borderId="0"/>
    <xf numFmtId="0" fontId="3" fillId="0" borderId="0"/>
    <xf numFmtId="0" fontId="3" fillId="0" borderId="0"/>
    <xf numFmtId="0" fontId="3" fillId="0" borderId="0"/>
    <xf numFmtId="0" fontId="29" fillId="0" borderId="0"/>
    <xf numFmtId="0" fontId="3" fillId="0" borderId="0"/>
    <xf numFmtId="166" fontId="3" fillId="0" borderId="0"/>
    <xf numFmtId="0" fontId="3" fillId="0" borderId="0"/>
    <xf numFmtId="0" fontId="28" fillId="0" borderId="0"/>
    <xf numFmtId="0" fontId="3" fillId="0" borderId="0"/>
    <xf numFmtId="0" fontId="3" fillId="0" borderId="0"/>
    <xf numFmtId="0" fontId="28" fillId="0" borderId="0"/>
    <xf numFmtId="0" fontId="30" fillId="0" borderId="0"/>
    <xf numFmtId="0" fontId="30" fillId="0" borderId="0"/>
    <xf numFmtId="166" fontId="3" fillId="0" borderId="0"/>
    <xf numFmtId="0" fontId="3" fillId="0" borderId="0"/>
    <xf numFmtId="167"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167" fontId="28" fillId="0" borderId="0"/>
    <xf numFmtId="0" fontId="3" fillId="0" borderId="0"/>
    <xf numFmtId="0" fontId="29" fillId="0" borderId="0"/>
    <xf numFmtId="0" fontId="30" fillId="0" borderId="0"/>
    <xf numFmtId="0" fontId="3" fillId="0" borderId="0"/>
    <xf numFmtId="0" fontId="3" fillId="0" borderId="0"/>
    <xf numFmtId="0" fontId="30" fillId="0" borderId="0"/>
    <xf numFmtId="0" fontId="30" fillId="0" borderId="0"/>
    <xf numFmtId="0" fontId="30" fillId="0" borderId="0"/>
    <xf numFmtId="0" fontId="30"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36" borderId="0" applyNumberFormat="0" applyBorder="0" applyAlignment="0" applyProtection="0"/>
    <xf numFmtId="0" fontId="32" fillId="36" borderId="0" applyNumberFormat="0" applyBorder="0" applyAlignment="0" applyProtection="0"/>
    <xf numFmtId="0" fontId="33" fillId="1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3" fillId="13" borderId="0" applyNumberFormat="0" applyBorder="0" applyAlignment="0" applyProtection="0"/>
    <xf numFmtId="0" fontId="32" fillId="36" borderId="0" applyNumberFormat="0" applyBorder="0" applyAlignment="0" applyProtection="0"/>
    <xf numFmtId="0" fontId="2" fillId="36"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36" borderId="0" applyNumberFormat="0" applyBorder="0" applyAlignment="0" applyProtection="0"/>
    <xf numFmtId="0" fontId="26"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6"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37" borderId="0" applyNumberFormat="0" applyBorder="0" applyAlignment="0" applyProtection="0"/>
    <xf numFmtId="0" fontId="32" fillId="37" borderId="0" applyNumberFormat="0" applyBorder="0" applyAlignment="0" applyProtection="0"/>
    <xf numFmtId="0" fontId="33" fillId="1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3" fillId="17" borderId="0" applyNumberFormat="0" applyBorder="0" applyAlignment="0" applyProtection="0"/>
    <xf numFmtId="0" fontId="32" fillId="37" borderId="0" applyNumberFormat="0" applyBorder="0" applyAlignment="0" applyProtection="0"/>
    <xf numFmtId="0" fontId="2" fillId="3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37" borderId="0" applyNumberFormat="0" applyBorder="0" applyAlignment="0" applyProtection="0"/>
    <xf numFmtId="0" fontId="26"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6"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38" borderId="0" applyNumberFormat="0" applyBorder="0" applyAlignment="0" applyProtection="0"/>
    <xf numFmtId="0" fontId="32" fillId="38" borderId="0" applyNumberFormat="0" applyBorder="0" applyAlignment="0" applyProtection="0"/>
    <xf numFmtId="0" fontId="33" fillId="2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3" fillId="21" borderId="0" applyNumberFormat="0" applyBorder="0" applyAlignment="0" applyProtection="0"/>
    <xf numFmtId="0" fontId="32" fillId="38" borderId="0" applyNumberFormat="0" applyBorder="0" applyAlignment="0" applyProtection="0"/>
    <xf numFmtId="0" fontId="2" fillId="38"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38" borderId="0" applyNumberFormat="0" applyBorder="0" applyAlignment="0" applyProtection="0"/>
    <xf numFmtId="0" fontId="26"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6"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39" borderId="0" applyNumberFormat="0" applyBorder="0" applyAlignment="0" applyProtection="0"/>
    <xf numFmtId="0" fontId="32" fillId="39" borderId="0" applyNumberFormat="0" applyBorder="0" applyAlignment="0" applyProtection="0"/>
    <xf numFmtId="0" fontId="33" fillId="2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33" fillId="25" borderId="0" applyNumberFormat="0" applyBorder="0" applyAlignment="0" applyProtection="0"/>
    <xf numFmtId="0" fontId="32" fillId="39" borderId="0" applyNumberFormat="0" applyBorder="0" applyAlignment="0" applyProtection="0"/>
    <xf numFmtId="0" fontId="2" fillId="39"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39" borderId="0" applyNumberFormat="0" applyBorder="0" applyAlignment="0" applyProtection="0"/>
    <xf numFmtId="0" fontId="26"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6"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6" fillId="29" borderId="0" applyNumberFormat="0" applyBorder="0" applyAlignment="0" applyProtection="0"/>
    <xf numFmtId="0" fontId="32" fillId="40" borderId="0" applyNumberFormat="0" applyBorder="0" applyAlignment="0" applyProtection="0"/>
    <xf numFmtId="0" fontId="33" fillId="29" borderId="0" applyNumberFormat="0" applyBorder="0" applyAlignment="0" applyProtection="0"/>
    <xf numFmtId="0" fontId="26" fillId="29" borderId="0" applyNumberFormat="0" applyBorder="0" applyAlignment="0" applyProtection="0"/>
    <xf numFmtId="0" fontId="33" fillId="29" borderId="0" applyNumberFormat="0" applyBorder="0" applyAlignment="0" applyProtection="0"/>
    <xf numFmtId="0" fontId="32" fillId="40" borderId="0" applyNumberFormat="0" applyBorder="0" applyAlignment="0" applyProtection="0"/>
    <xf numFmtId="0" fontId="26"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41" borderId="0" applyNumberFormat="0" applyBorder="0" applyAlignment="0" applyProtection="0"/>
    <xf numFmtId="0" fontId="32" fillId="42" borderId="0" applyNumberFormat="0" applyBorder="0" applyAlignment="0" applyProtection="0"/>
    <xf numFmtId="0" fontId="33" fillId="33"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33" fillId="33" borderId="0" applyNumberFormat="0" applyBorder="0" applyAlignment="0" applyProtection="0"/>
    <xf numFmtId="0" fontId="32" fillId="42" borderId="0" applyNumberFormat="0" applyBorder="0" applyAlignment="0" applyProtection="0"/>
    <xf numFmtId="0" fontId="2" fillId="41"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41" borderId="0" applyNumberFormat="0" applyBorder="0" applyAlignment="0" applyProtection="0"/>
    <xf numFmtId="0" fontId="26"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6"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43" borderId="0" applyNumberFormat="0" applyBorder="0" applyAlignment="0" applyProtection="0"/>
    <xf numFmtId="0" fontId="32" fillId="43" borderId="0" applyNumberFormat="0" applyBorder="0" applyAlignment="0" applyProtection="0"/>
    <xf numFmtId="0" fontId="33" fillId="14"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33" fillId="14" borderId="0" applyNumberFormat="0" applyBorder="0" applyAlignment="0" applyProtection="0"/>
    <xf numFmtId="0" fontId="32" fillId="43" borderId="0" applyNumberFormat="0" applyBorder="0" applyAlignment="0" applyProtection="0"/>
    <xf numFmtId="0" fontId="2" fillId="4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43" borderId="0" applyNumberFormat="0" applyBorder="0" applyAlignment="0" applyProtection="0"/>
    <xf numFmtId="0" fontId="26"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6"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6" fillId="18" borderId="0" applyNumberFormat="0" applyBorder="0" applyAlignment="0" applyProtection="0"/>
    <xf numFmtId="0" fontId="32" fillId="44" borderId="0" applyNumberFormat="0" applyBorder="0" applyAlignment="0" applyProtection="0"/>
    <xf numFmtId="0" fontId="33" fillId="18" borderId="0" applyNumberFormat="0" applyBorder="0" applyAlignment="0" applyProtection="0"/>
    <xf numFmtId="0" fontId="26" fillId="18" borderId="0" applyNumberFormat="0" applyBorder="0" applyAlignment="0" applyProtection="0"/>
    <xf numFmtId="0" fontId="33" fillId="18" borderId="0" applyNumberFormat="0" applyBorder="0" applyAlignment="0" applyProtection="0"/>
    <xf numFmtId="0" fontId="32" fillId="44" borderId="0" applyNumberFormat="0" applyBorder="0" applyAlignment="0" applyProtection="0"/>
    <xf numFmtId="0" fontId="26"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45" borderId="0" applyNumberFormat="0" applyBorder="0" applyAlignment="0" applyProtection="0"/>
    <xf numFmtId="0" fontId="32" fillId="45" borderId="0" applyNumberFormat="0" applyBorder="0" applyAlignment="0" applyProtection="0"/>
    <xf numFmtId="0" fontId="33" fillId="22"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33" fillId="22" borderId="0" applyNumberFormat="0" applyBorder="0" applyAlignment="0" applyProtection="0"/>
    <xf numFmtId="0" fontId="32" fillId="45" borderId="0" applyNumberFormat="0" applyBorder="0" applyAlignment="0" applyProtection="0"/>
    <xf numFmtId="0" fontId="2" fillId="45"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45" borderId="0" applyNumberFormat="0" applyBorder="0" applyAlignment="0" applyProtection="0"/>
    <xf numFmtId="0" fontId="26"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6"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39" borderId="0" applyNumberFormat="0" applyBorder="0" applyAlignment="0" applyProtection="0"/>
    <xf numFmtId="0" fontId="32" fillId="39" borderId="0" applyNumberFormat="0" applyBorder="0" applyAlignment="0" applyProtection="0"/>
    <xf numFmtId="0" fontId="33" fillId="2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33" fillId="26" borderId="0" applyNumberFormat="0" applyBorder="0" applyAlignment="0" applyProtection="0"/>
    <xf numFmtId="0" fontId="32" fillId="39" borderId="0" applyNumberFormat="0" applyBorder="0" applyAlignment="0" applyProtection="0"/>
    <xf numFmtId="0" fontId="2" fillId="3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39" borderId="0" applyNumberFormat="0" applyBorder="0" applyAlignment="0" applyProtection="0"/>
    <xf numFmtId="0" fontId="26"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6"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43" borderId="0" applyNumberFormat="0" applyBorder="0" applyAlignment="0" applyProtection="0"/>
    <xf numFmtId="0" fontId="32" fillId="43" borderId="0" applyNumberFormat="0" applyBorder="0" applyAlignment="0" applyProtection="0"/>
    <xf numFmtId="0" fontId="33" fillId="30"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33" fillId="30" borderId="0" applyNumberFormat="0" applyBorder="0" applyAlignment="0" applyProtection="0"/>
    <xf numFmtId="0" fontId="32" fillId="43" borderId="0" applyNumberFormat="0" applyBorder="0" applyAlignment="0" applyProtection="0"/>
    <xf numFmtId="0" fontId="2" fillId="43"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43" borderId="0" applyNumberFormat="0" applyBorder="0" applyAlignment="0" applyProtection="0"/>
    <xf numFmtId="0" fontId="26"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6"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46" borderId="0" applyNumberFormat="0" applyBorder="0" applyAlignment="0" applyProtection="0"/>
    <xf numFmtId="0" fontId="32" fillId="46" borderId="0" applyNumberFormat="0" applyBorder="0" applyAlignment="0" applyProtection="0"/>
    <xf numFmtId="0" fontId="33" fillId="34"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33" fillId="34" borderId="0" applyNumberFormat="0" applyBorder="0" applyAlignment="0" applyProtection="0"/>
    <xf numFmtId="0" fontId="32" fillId="46" borderId="0" applyNumberFormat="0" applyBorder="0" applyAlignment="0" applyProtection="0"/>
    <xf numFmtId="0" fontId="2" fillId="46"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46" borderId="0" applyNumberFormat="0" applyBorder="0" applyAlignment="0" applyProtection="0"/>
    <xf numFmtId="0" fontId="26"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6"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34" fillId="47" borderId="0" applyNumberFormat="0" applyBorder="0" applyAlignment="0" applyProtection="0"/>
    <xf numFmtId="0" fontId="35" fillId="47" borderId="0" applyNumberFormat="0" applyBorder="0" applyAlignment="0" applyProtection="0"/>
    <xf numFmtId="0" fontId="36" fillId="15" borderId="0" applyNumberFormat="0" applyBorder="0" applyAlignment="0" applyProtection="0"/>
    <xf numFmtId="0" fontId="34" fillId="47" borderId="0" applyNumberFormat="0" applyBorder="0" applyAlignment="0" applyProtection="0"/>
    <xf numFmtId="0" fontId="36" fillId="15" borderId="0" applyNumberFormat="0" applyBorder="0" applyAlignment="0" applyProtection="0"/>
    <xf numFmtId="0" fontId="35" fillId="47" borderId="0" applyNumberFormat="0" applyBorder="0" applyAlignment="0" applyProtection="0"/>
    <xf numFmtId="0" fontId="34" fillId="47" borderId="0" applyNumberFormat="0" applyBorder="0" applyAlignment="0" applyProtection="0"/>
    <xf numFmtId="0" fontId="37" fillId="15" borderId="0" applyNumberFormat="0" applyBorder="0" applyAlignment="0" applyProtection="0"/>
    <xf numFmtId="0" fontId="38" fillId="15" borderId="0" applyNumberFormat="0" applyBorder="0" applyAlignment="0" applyProtection="0"/>
    <xf numFmtId="0" fontId="37" fillId="15" borderId="0" applyNumberFormat="0" applyBorder="0" applyAlignment="0" applyProtection="0"/>
    <xf numFmtId="0" fontId="34" fillId="15" borderId="0" applyNumberFormat="0" applyBorder="0" applyAlignment="0" applyProtection="0"/>
    <xf numFmtId="0" fontId="38" fillId="15" borderId="0" applyNumberFormat="0" applyBorder="0" applyAlignment="0" applyProtection="0"/>
    <xf numFmtId="0" fontId="37" fillId="15" borderId="0" applyNumberFormat="0" applyBorder="0" applyAlignment="0" applyProtection="0"/>
    <xf numFmtId="0" fontId="34" fillId="15" borderId="0" applyNumberFormat="0" applyBorder="0" applyAlignment="0" applyProtection="0"/>
    <xf numFmtId="0" fontId="37"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6" fillId="19" borderId="0" applyNumberFormat="0" applyBorder="0" applyAlignment="0" applyProtection="0"/>
    <xf numFmtId="0" fontId="34" fillId="44" borderId="0" applyNumberFormat="0" applyBorder="0" applyAlignment="0" applyProtection="0"/>
    <xf numFmtId="0" fontId="36" fillId="19"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7" fillId="19" borderId="0" applyNumberFormat="0" applyBorder="0" applyAlignment="0" applyProtection="0"/>
    <xf numFmtId="0" fontId="38" fillId="19" borderId="0" applyNumberFormat="0" applyBorder="0" applyAlignment="0" applyProtection="0"/>
    <xf numFmtId="0" fontId="37" fillId="19" borderId="0" applyNumberFormat="0" applyBorder="0" applyAlignment="0" applyProtection="0"/>
    <xf numFmtId="0" fontId="34" fillId="19" borderId="0" applyNumberFormat="0" applyBorder="0" applyAlignment="0" applyProtection="0"/>
    <xf numFmtId="0" fontId="38" fillId="19" borderId="0" applyNumberFormat="0" applyBorder="0" applyAlignment="0" applyProtection="0"/>
    <xf numFmtId="0" fontId="37" fillId="19" borderId="0" applyNumberFormat="0" applyBorder="0" applyAlignment="0" applyProtection="0"/>
    <xf numFmtId="0" fontId="34" fillId="19" borderId="0" applyNumberFormat="0" applyBorder="0" applyAlignment="0" applyProtection="0"/>
    <xf numFmtId="0" fontId="37"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6" fillId="23" borderId="0" applyNumberFormat="0" applyBorder="0" applyAlignment="0" applyProtection="0"/>
    <xf numFmtId="0" fontId="34" fillId="45" borderId="0" applyNumberFormat="0" applyBorder="0" applyAlignment="0" applyProtection="0"/>
    <xf numFmtId="0" fontId="36" fillId="23"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7" fillId="23" borderId="0" applyNumberFormat="0" applyBorder="0" applyAlignment="0" applyProtection="0"/>
    <xf numFmtId="0" fontId="38" fillId="23" borderId="0" applyNumberFormat="0" applyBorder="0" applyAlignment="0" applyProtection="0"/>
    <xf numFmtId="0" fontId="37" fillId="23" borderId="0" applyNumberFormat="0" applyBorder="0" applyAlignment="0" applyProtection="0"/>
    <xf numFmtId="0" fontId="34" fillId="23" borderId="0" applyNumberFormat="0" applyBorder="0" applyAlignment="0" applyProtection="0"/>
    <xf numFmtId="0" fontId="38" fillId="23" borderId="0" applyNumberFormat="0" applyBorder="0" applyAlignment="0" applyProtection="0"/>
    <xf numFmtId="0" fontId="37" fillId="23" borderId="0" applyNumberFormat="0" applyBorder="0" applyAlignment="0" applyProtection="0"/>
    <xf numFmtId="0" fontId="34" fillId="23" borderId="0" applyNumberFormat="0" applyBorder="0" applyAlignment="0" applyProtection="0"/>
    <xf numFmtId="0" fontId="37"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48" borderId="0" applyNumberFormat="0" applyBorder="0" applyAlignment="0" applyProtection="0"/>
    <xf numFmtId="0" fontId="35" fillId="48" borderId="0" applyNumberFormat="0" applyBorder="0" applyAlignment="0" applyProtection="0"/>
    <xf numFmtId="0" fontId="36" fillId="27" borderId="0" applyNumberFormat="0" applyBorder="0" applyAlignment="0" applyProtection="0"/>
    <xf numFmtId="0" fontId="34" fillId="48" borderId="0" applyNumberFormat="0" applyBorder="0" applyAlignment="0" applyProtection="0"/>
    <xf numFmtId="0" fontId="36" fillId="27" borderId="0" applyNumberFormat="0" applyBorder="0" applyAlignment="0" applyProtection="0"/>
    <xf numFmtId="0" fontId="35" fillId="48" borderId="0" applyNumberFormat="0" applyBorder="0" applyAlignment="0" applyProtection="0"/>
    <xf numFmtId="0" fontId="34" fillId="48" borderId="0" applyNumberFormat="0" applyBorder="0" applyAlignment="0" applyProtection="0"/>
    <xf numFmtId="0" fontId="37" fillId="27" borderId="0" applyNumberFormat="0" applyBorder="0" applyAlignment="0" applyProtection="0"/>
    <xf numFmtId="0" fontId="38" fillId="27" borderId="0" applyNumberFormat="0" applyBorder="0" applyAlignment="0" applyProtection="0"/>
    <xf numFmtId="0" fontId="37" fillId="27" borderId="0" applyNumberFormat="0" applyBorder="0" applyAlignment="0" applyProtection="0"/>
    <xf numFmtId="0" fontId="34" fillId="27" borderId="0" applyNumberFormat="0" applyBorder="0" applyAlignment="0" applyProtection="0"/>
    <xf numFmtId="0" fontId="38" fillId="27" borderId="0" applyNumberFormat="0" applyBorder="0" applyAlignment="0" applyProtection="0"/>
    <xf numFmtId="0" fontId="37" fillId="27" borderId="0" applyNumberFormat="0" applyBorder="0" applyAlignment="0" applyProtection="0"/>
    <xf numFmtId="0" fontId="34" fillId="27" borderId="0" applyNumberFormat="0" applyBorder="0" applyAlignment="0" applyProtection="0"/>
    <xf numFmtId="0" fontId="37"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36" fillId="31" borderId="0" applyNumberFormat="0" applyBorder="0" applyAlignment="0" applyProtection="0"/>
    <xf numFmtId="0" fontId="34" fillId="49" borderId="0" applyNumberFormat="0" applyBorder="0" applyAlignment="0" applyProtection="0"/>
    <xf numFmtId="0" fontId="36" fillId="31" borderId="0" applyNumberFormat="0" applyBorder="0" applyAlignment="0" applyProtection="0"/>
    <xf numFmtId="0" fontId="35" fillId="49" borderId="0" applyNumberFormat="0" applyBorder="0" applyAlignment="0" applyProtection="0"/>
    <xf numFmtId="0" fontId="34" fillId="49" borderId="0" applyNumberFormat="0" applyBorder="0" applyAlignment="0" applyProtection="0"/>
    <xf numFmtId="0" fontId="37" fillId="31" borderId="0" applyNumberFormat="0" applyBorder="0" applyAlignment="0" applyProtection="0"/>
    <xf numFmtId="0" fontId="38" fillId="31" borderId="0" applyNumberFormat="0" applyBorder="0" applyAlignment="0" applyProtection="0"/>
    <xf numFmtId="0" fontId="37" fillId="31" borderId="0" applyNumberFormat="0" applyBorder="0" applyAlignment="0" applyProtection="0"/>
    <xf numFmtId="0" fontId="34" fillId="31" borderId="0" applyNumberFormat="0" applyBorder="0" applyAlignment="0" applyProtection="0"/>
    <xf numFmtId="0" fontId="38" fillId="31" borderId="0" applyNumberFormat="0" applyBorder="0" applyAlignment="0" applyProtection="0"/>
    <xf numFmtId="0" fontId="37" fillId="31" borderId="0" applyNumberFormat="0" applyBorder="0" applyAlignment="0" applyProtection="0"/>
    <xf numFmtId="0" fontId="34" fillId="31" borderId="0" applyNumberFormat="0" applyBorder="0" applyAlignment="0" applyProtection="0"/>
    <xf numFmtId="0" fontId="37"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50" borderId="0" applyNumberFormat="0" applyBorder="0" applyAlignment="0" applyProtection="0"/>
    <xf numFmtId="0" fontId="35" fillId="50" borderId="0" applyNumberFormat="0" applyBorder="0" applyAlignment="0" applyProtection="0"/>
    <xf numFmtId="0" fontId="36" fillId="35" borderId="0" applyNumberFormat="0" applyBorder="0" applyAlignment="0" applyProtection="0"/>
    <xf numFmtId="0" fontId="34" fillId="50" borderId="0" applyNumberFormat="0" applyBorder="0" applyAlignment="0" applyProtection="0"/>
    <xf numFmtId="0" fontId="36" fillId="35" borderId="0" applyNumberFormat="0" applyBorder="0" applyAlignment="0" applyProtection="0"/>
    <xf numFmtId="0" fontId="35" fillId="50" borderId="0" applyNumberFormat="0" applyBorder="0" applyAlignment="0" applyProtection="0"/>
    <xf numFmtId="0" fontId="34" fillId="50" borderId="0" applyNumberFormat="0" applyBorder="0" applyAlignment="0" applyProtection="0"/>
    <xf numFmtId="0" fontId="37" fillId="35" borderId="0" applyNumberFormat="0" applyBorder="0" applyAlignment="0" applyProtection="0"/>
    <xf numFmtId="0" fontId="38" fillId="35" borderId="0" applyNumberFormat="0" applyBorder="0" applyAlignment="0" applyProtection="0"/>
    <xf numFmtId="0" fontId="37" fillId="35" borderId="0" applyNumberFormat="0" applyBorder="0" applyAlignment="0" applyProtection="0"/>
    <xf numFmtId="0" fontId="34" fillId="35" borderId="0" applyNumberFormat="0" applyBorder="0" applyAlignment="0" applyProtection="0"/>
    <xf numFmtId="0" fontId="38" fillId="35" borderId="0" applyNumberFormat="0" applyBorder="0" applyAlignment="0" applyProtection="0"/>
    <xf numFmtId="0" fontId="37" fillId="35" borderId="0" applyNumberFormat="0" applyBorder="0" applyAlignment="0" applyProtection="0"/>
    <xf numFmtId="0" fontId="34" fillId="35" borderId="0" applyNumberFormat="0" applyBorder="0" applyAlignment="0" applyProtection="0"/>
    <xf numFmtId="0" fontId="37"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51" borderId="0" applyNumberFormat="0" applyBorder="0" applyAlignment="0" applyProtection="0"/>
    <xf numFmtId="0" fontId="35" fillId="51" borderId="0" applyNumberFormat="0" applyBorder="0" applyAlignment="0" applyProtection="0"/>
    <xf numFmtId="0" fontId="36" fillId="12" borderId="0" applyNumberFormat="0" applyBorder="0" applyAlignment="0" applyProtection="0"/>
    <xf numFmtId="0" fontId="34" fillId="51" borderId="0" applyNumberFormat="0" applyBorder="0" applyAlignment="0" applyProtection="0"/>
    <xf numFmtId="0" fontId="36" fillId="12" borderId="0" applyNumberFormat="0" applyBorder="0" applyAlignment="0" applyProtection="0"/>
    <xf numFmtId="0" fontId="35" fillId="51" borderId="0" applyNumberFormat="0" applyBorder="0" applyAlignment="0" applyProtection="0"/>
    <xf numFmtId="0" fontId="34" fillId="51" borderId="0" applyNumberFormat="0" applyBorder="0" applyAlignment="0" applyProtection="0"/>
    <xf numFmtId="0" fontId="37" fillId="12" borderId="0" applyNumberFormat="0" applyBorder="0" applyAlignment="0" applyProtection="0"/>
    <xf numFmtId="0" fontId="38" fillId="12" borderId="0" applyNumberFormat="0" applyBorder="0" applyAlignment="0" applyProtection="0"/>
    <xf numFmtId="0" fontId="37" fillId="12" borderId="0" applyNumberFormat="0" applyBorder="0" applyAlignment="0" applyProtection="0"/>
    <xf numFmtId="0" fontId="34" fillId="12" borderId="0" applyNumberFormat="0" applyBorder="0" applyAlignment="0" applyProtection="0"/>
    <xf numFmtId="0" fontId="38" fillId="12" borderId="0" applyNumberFormat="0" applyBorder="0" applyAlignment="0" applyProtection="0"/>
    <xf numFmtId="0" fontId="37" fillId="12" borderId="0" applyNumberFormat="0" applyBorder="0" applyAlignment="0" applyProtection="0"/>
    <xf numFmtId="0" fontId="34" fillId="12" borderId="0" applyNumberFormat="0" applyBorder="0" applyAlignment="0" applyProtection="0"/>
    <xf numFmtId="0" fontId="37"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52" borderId="0" applyNumberFormat="0" applyBorder="0" applyAlignment="0" applyProtection="0"/>
    <xf numFmtId="0" fontId="35" fillId="52" borderId="0" applyNumberFormat="0" applyBorder="0" applyAlignment="0" applyProtection="0"/>
    <xf numFmtId="0" fontId="36" fillId="16" borderId="0" applyNumberFormat="0" applyBorder="0" applyAlignment="0" applyProtection="0"/>
    <xf numFmtId="0" fontId="34" fillId="52" borderId="0" applyNumberFormat="0" applyBorder="0" applyAlignment="0" applyProtection="0"/>
    <xf numFmtId="0" fontId="36" fillId="16" borderId="0" applyNumberFormat="0" applyBorder="0" applyAlignment="0" applyProtection="0"/>
    <xf numFmtId="0" fontId="35" fillId="52" borderId="0" applyNumberFormat="0" applyBorder="0" applyAlignment="0" applyProtection="0"/>
    <xf numFmtId="0" fontId="34" fillId="52"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4"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4" fillId="16" borderId="0" applyNumberFormat="0" applyBorder="0" applyAlignment="0" applyProtection="0"/>
    <xf numFmtId="0" fontId="37"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53" borderId="0" applyNumberFormat="0" applyBorder="0" applyAlignment="0" applyProtection="0"/>
    <xf numFmtId="0" fontId="35" fillId="53" borderId="0" applyNumberFormat="0" applyBorder="0" applyAlignment="0" applyProtection="0"/>
    <xf numFmtId="0" fontId="36" fillId="20" borderId="0" applyNumberFormat="0" applyBorder="0" applyAlignment="0" applyProtection="0"/>
    <xf numFmtId="0" fontId="34" fillId="53" borderId="0" applyNumberFormat="0" applyBorder="0" applyAlignment="0" applyProtection="0"/>
    <xf numFmtId="0" fontId="36" fillId="20" borderId="0" applyNumberFormat="0" applyBorder="0" applyAlignment="0" applyProtection="0"/>
    <xf numFmtId="0" fontId="35" fillId="53" borderId="0" applyNumberFormat="0" applyBorder="0" applyAlignment="0" applyProtection="0"/>
    <xf numFmtId="0" fontId="34" fillId="53" borderId="0" applyNumberFormat="0" applyBorder="0" applyAlignment="0" applyProtection="0"/>
    <xf numFmtId="0" fontId="37" fillId="20" borderId="0" applyNumberFormat="0" applyBorder="0" applyAlignment="0" applyProtection="0"/>
    <xf numFmtId="0" fontId="38" fillId="20" borderId="0" applyNumberFormat="0" applyBorder="0" applyAlignment="0" applyProtection="0"/>
    <xf numFmtId="0" fontId="37" fillId="20" borderId="0" applyNumberFormat="0" applyBorder="0" applyAlignment="0" applyProtection="0"/>
    <xf numFmtId="0" fontId="34" fillId="20" borderId="0" applyNumberFormat="0" applyBorder="0" applyAlignment="0" applyProtection="0"/>
    <xf numFmtId="0" fontId="38" fillId="20" borderId="0" applyNumberFormat="0" applyBorder="0" applyAlignment="0" applyProtection="0"/>
    <xf numFmtId="0" fontId="37" fillId="20" borderId="0" applyNumberFormat="0" applyBorder="0" applyAlignment="0" applyProtection="0"/>
    <xf numFmtId="0" fontId="34" fillId="20" borderId="0" applyNumberFormat="0" applyBorder="0" applyAlignment="0" applyProtection="0"/>
    <xf numFmtId="0" fontId="37"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48" borderId="0" applyNumberFormat="0" applyBorder="0" applyAlignment="0" applyProtection="0"/>
    <xf numFmtId="0" fontId="35" fillId="48" borderId="0" applyNumberFormat="0" applyBorder="0" applyAlignment="0" applyProtection="0"/>
    <xf numFmtId="0" fontId="36" fillId="24" borderId="0" applyNumberFormat="0" applyBorder="0" applyAlignment="0" applyProtection="0"/>
    <xf numFmtId="0" fontId="34" fillId="48" borderId="0" applyNumberFormat="0" applyBorder="0" applyAlignment="0" applyProtection="0"/>
    <xf numFmtId="0" fontId="36" fillId="24" borderId="0" applyNumberFormat="0" applyBorder="0" applyAlignment="0" applyProtection="0"/>
    <xf numFmtId="0" fontId="35" fillId="48" borderId="0" applyNumberFormat="0" applyBorder="0" applyAlignment="0" applyProtection="0"/>
    <xf numFmtId="0" fontId="34" fillId="48" borderId="0" applyNumberFormat="0" applyBorder="0" applyAlignment="0" applyProtection="0"/>
    <xf numFmtId="0" fontId="37" fillId="24" borderId="0" applyNumberFormat="0" applyBorder="0" applyAlignment="0" applyProtection="0"/>
    <xf numFmtId="0" fontId="38" fillId="24" borderId="0" applyNumberFormat="0" applyBorder="0" applyAlignment="0" applyProtection="0"/>
    <xf numFmtId="0" fontId="37" fillId="24" borderId="0" applyNumberFormat="0" applyBorder="0" applyAlignment="0" applyProtection="0"/>
    <xf numFmtId="0" fontId="34" fillId="24" borderId="0" applyNumberFormat="0" applyBorder="0" applyAlignment="0" applyProtection="0"/>
    <xf numFmtId="0" fontId="38" fillId="24" borderId="0" applyNumberFormat="0" applyBorder="0" applyAlignment="0" applyProtection="0"/>
    <xf numFmtId="0" fontId="37" fillId="24" borderId="0" applyNumberFormat="0" applyBorder="0" applyAlignment="0" applyProtection="0"/>
    <xf numFmtId="0" fontId="34" fillId="24" borderId="0" applyNumberFormat="0" applyBorder="0" applyAlignment="0" applyProtection="0"/>
    <xf numFmtId="0" fontId="37"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8" fillId="28" borderId="0" applyNumberFormat="0" applyBorder="0" applyAlignment="0" applyProtection="0"/>
    <xf numFmtId="0" fontId="35" fillId="49" borderId="0" applyNumberFormat="0" applyBorder="0" applyAlignment="0" applyProtection="0"/>
    <xf numFmtId="0" fontId="36" fillId="28" borderId="0" applyNumberFormat="0" applyBorder="0" applyAlignment="0" applyProtection="0"/>
    <xf numFmtId="0" fontId="38" fillId="28" borderId="0" applyNumberFormat="0" applyBorder="0" applyAlignment="0" applyProtection="0"/>
    <xf numFmtId="0" fontId="36" fillId="28" borderId="0" applyNumberFormat="0" applyBorder="0" applyAlignment="0" applyProtection="0"/>
    <xf numFmtId="0" fontId="35" fillId="49" borderId="0" applyNumberFormat="0" applyBorder="0" applyAlignment="0" applyProtection="0"/>
    <xf numFmtId="0" fontId="38"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4"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4" fillId="28" borderId="0" applyNumberFormat="0" applyBorder="0" applyAlignment="0" applyProtection="0"/>
    <xf numFmtId="0" fontId="37"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54" borderId="0" applyNumberFormat="0" applyBorder="0" applyAlignment="0" applyProtection="0"/>
    <xf numFmtId="0" fontId="35" fillId="54" borderId="0" applyNumberFormat="0" applyBorder="0" applyAlignment="0" applyProtection="0"/>
    <xf numFmtId="0" fontId="36" fillId="32" borderId="0" applyNumberFormat="0" applyBorder="0" applyAlignment="0" applyProtection="0"/>
    <xf numFmtId="0" fontId="34" fillId="54" borderId="0" applyNumberFormat="0" applyBorder="0" applyAlignment="0" applyProtection="0"/>
    <xf numFmtId="0" fontId="36" fillId="32" borderId="0" applyNumberFormat="0" applyBorder="0" applyAlignment="0" applyProtection="0"/>
    <xf numFmtId="0" fontId="35" fillId="54" borderId="0" applyNumberFormat="0" applyBorder="0" applyAlignment="0" applyProtection="0"/>
    <xf numFmtId="0" fontId="34" fillId="54" borderId="0" applyNumberFormat="0" applyBorder="0" applyAlignment="0" applyProtection="0"/>
    <xf numFmtId="0" fontId="37" fillId="32" borderId="0" applyNumberFormat="0" applyBorder="0" applyAlignment="0" applyProtection="0"/>
    <xf numFmtId="0" fontId="38" fillId="32" borderId="0" applyNumberFormat="0" applyBorder="0" applyAlignment="0" applyProtection="0"/>
    <xf numFmtId="0" fontId="37" fillId="32" borderId="0" applyNumberFormat="0" applyBorder="0" applyAlignment="0" applyProtection="0"/>
    <xf numFmtId="0" fontId="34" fillId="32" borderId="0" applyNumberFormat="0" applyBorder="0" applyAlignment="0" applyProtection="0"/>
    <xf numFmtId="0" fontId="38" fillId="32" borderId="0" applyNumberFormat="0" applyBorder="0" applyAlignment="0" applyProtection="0"/>
    <xf numFmtId="0" fontId="37" fillId="32" borderId="0" applyNumberFormat="0" applyBorder="0" applyAlignment="0" applyProtection="0"/>
    <xf numFmtId="0" fontId="34" fillId="32" borderId="0" applyNumberFormat="0" applyBorder="0" applyAlignment="0" applyProtection="0"/>
    <xf numFmtId="0" fontId="37"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9" fillId="37" borderId="0" applyNumberFormat="0" applyBorder="0" applyAlignment="0" applyProtection="0"/>
    <xf numFmtId="0" fontId="40" fillId="37" borderId="0" applyNumberFormat="0" applyBorder="0" applyAlignment="0" applyProtection="0"/>
    <xf numFmtId="0" fontId="41" fillId="6" borderId="0" applyNumberFormat="0" applyBorder="0" applyAlignment="0" applyProtection="0"/>
    <xf numFmtId="0" fontId="39" fillId="37" borderId="0" applyNumberFormat="0" applyBorder="0" applyAlignment="0" applyProtection="0"/>
    <xf numFmtId="0" fontId="41" fillId="6" borderId="0" applyNumberFormat="0" applyBorder="0" applyAlignment="0" applyProtection="0"/>
    <xf numFmtId="0" fontId="40" fillId="37" borderId="0" applyNumberFormat="0" applyBorder="0" applyAlignment="0" applyProtection="0"/>
    <xf numFmtId="0" fontId="39" fillId="37"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42" fillId="6" borderId="0" applyNumberFormat="0" applyBorder="0" applyAlignment="0" applyProtection="0"/>
    <xf numFmtId="0" fontId="39" fillId="6" borderId="0" applyNumberFormat="0" applyBorder="0" applyAlignment="0" applyProtection="0"/>
    <xf numFmtId="0" fontId="43" fillId="6" borderId="0" applyNumberFormat="0" applyBorder="0" applyAlignment="0" applyProtection="0"/>
    <xf numFmtId="0" fontId="42" fillId="6" borderId="0" applyNumberFormat="0" applyBorder="0" applyAlignment="0" applyProtection="0"/>
    <xf numFmtId="0" fontId="39" fillId="6" borderId="0" applyNumberFormat="0" applyBorder="0" applyAlignment="0" applyProtection="0"/>
    <xf numFmtId="0" fontId="42"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168" fontId="30" fillId="0" borderId="0" applyNumberFormat="0" applyFont="0" applyFill="0" applyBorder="0" applyAlignment="0"/>
    <xf numFmtId="168" fontId="30" fillId="0" borderId="0" applyNumberFormat="0" applyFont="0" applyFill="0" applyBorder="0" applyAlignment="0">
      <alignment horizontal="center"/>
    </xf>
    <xf numFmtId="0" fontId="3" fillId="0" borderId="0"/>
    <xf numFmtId="0" fontId="3" fillId="0" borderId="0"/>
    <xf numFmtId="38" fontId="3" fillId="55" borderId="0" applyNumberFormat="0" applyFont="0" applyFill="0" applyBorder="0" applyAlignment="0">
      <alignment horizontal="right"/>
    </xf>
    <xf numFmtId="0" fontId="3" fillId="0" borderId="0"/>
    <xf numFmtId="0" fontId="3" fillId="0" borderId="0"/>
    <xf numFmtId="0" fontId="44" fillId="0" borderId="0" applyNumberFormat="0" applyFont="0" applyFill="0" applyBorder="0" applyAlignment="0">
      <alignment vertical="top"/>
    </xf>
    <xf numFmtId="0" fontId="45" fillId="56" borderId="0" applyNumberFormat="0" applyFont="0" applyFill="0" applyBorder="0" applyAlignment="0">
      <alignment horizontal="center" vertical="top"/>
    </xf>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0" fontId="3" fillId="0" borderId="0"/>
    <xf numFmtId="0" fontId="3" fillId="0" borderId="0"/>
    <xf numFmtId="0" fontId="44" fillId="0" borderId="0" applyNumberFormat="0" applyFont="0" applyFill="0" applyBorder="0" applyAlignment="0">
      <alignment wrapText="1"/>
    </xf>
    <xf numFmtId="0" fontId="7" fillId="0" borderId="0" applyNumberFormat="0" applyFont="0" applyFill="0" applyBorder="0" applyAlignment="0">
      <alignment horizontal="left" vertical="top" wrapText="1"/>
    </xf>
    <xf numFmtId="168" fontId="8" fillId="0" borderId="0" applyNumberFormat="0" applyFont="0" applyFill="0" applyBorder="0" applyAlignment="0"/>
    <xf numFmtId="0" fontId="3" fillId="0" borderId="0"/>
    <xf numFmtId="0" fontId="3" fillId="0" borderId="0"/>
    <xf numFmtId="0" fontId="46" fillId="0" borderId="0" applyNumberFormat="0" applyFont="0" applyFill="0" applyBorder="0" applyAlignment="0">
      <alignment vertical="top" wrapText="1"/>
    </xf>
    <xf numFmtId="0" fontId="10" fillId="0" borderId="0" applyNumberFormat="0" applyFont="0" applyFill="0" applyBorder="0" applyAlignment="0">
      <alignment horizontal="left" vertical="top" wrapText="1"/>
    </xf>
    <xf numFmtId="168" fontId="3" fillId="0" borderId="0" applyNumberFormat="0" applyFont="0" applyFill="0" applyBorder="0" applyAlignment="0"/>
    <xf numFmtId="168" fontId="3" fillId="0" borderId="0" applyNumberFormat="0" applyFont="0" applyFill="0" applyBorder="0" applyAlignment="0"/>
    <xf numFmtId="0" fontId="3" fillId="0" borderId="0"/>
    <xf numFmtId="0" fontId="3" fillId="0" borderId="0"/>
    <xf numFmtId="0" fontId="47" fillId="0" borderId="0" applyNumberFormat="0" applyFont="0" applyFill="0" applyBorder="0" applyAlignment="0">
      <alignment vertical="center" wrapText="1"/>
    </xf>
    <xf numFmtId="0" fontId="12" fillId="0" borderId="0" applyNumberFormat="0" applyFont="0" applyFill="0" applyBorder="0" applyAlignment="0">
      <alignment horizontal="left" vertical="center" wrapText="1"/>
    </xf>
    <xf numFmtId="168" fontId="48" fillId="0" borderId="0" applyNumberFormat="0" applyFont="0" applyFill="0" applyBorder="0" applyAlignment="0"/>
    <xf numFmtId="0" fontId="3" fillId="0" borderId="0"/>
    <xf numFmtId="0" fontId="3" fillId="0" borderId="0"/>
    <xf numFmtId="0" fontId="49" fillId="0" borderId="0" applyNumberFormat="0" applyFont="0" applyFill="0" applyBorder="0" applyAlignment="0">
      <alignment horizontal="center" vertical="center" wrapText="1"/>
    </xf>
    <xf numFmtId="0" fontId="3" fillId="0" borderId="0" applyNumberFormat="0" applyFont="0" applyFill="0" applyBorder="0" applyAlignment="0">
      <alignment horizontal="center" vertical="center" wrapText="1"/>
    </xf>
    <xf numFmtId="168" fontId="50" fillId="0" borderId="0" applyNumberFormat="0" applyFont="0" applyFill="0" applyBorder="0" applyAlignment="0"/>
    <xf numFmtId="0" fontId="3" fillId="0" borderId="0"/>
    <xf numFmtId="0" fontId="3" fillId="0" borderId="0"/>
    <xf numFmtId="0" fontId="51" fillId="0" borderId="0" applyNumberFormat="0" applyFont="0" applyFill="0" applyBorder="0" applyAlignment="0">
      <alignment horizontal="center" vertical="center" wrapText="1"/>
    </xf>
    <xf numFmtId="0" fontId="52" fillId="0" borderId="0" applyNumberFormat="0" applyFont="0" applyFill="0" applyBorder="0" applyAlignment="0">
      <alignment horizontal="center" vertical="center" wrapText="1"/>
    </xf>
    <xf numFmtId="168" fontId="53" fillId="0" borderId="0" applyNumberFormat="0" applyFont="0" applyFill="0" applyBorder="0" applyAlignment="0"/>
    <xf numFmtId="0" fontId="54" fillId="0" borderId="0" applyNumberFormat="0" applyFont="0" applyFill="0" applyBorder="0" applyAlignment="0">
      <alignment horizontal="center"/>
    </xf>
    <xf numFmtId="0" fontId="55" fillId="0" borderId="0" applyNumberFormat="0" applyFont="0" applyFill="0" applyBorder="0" applyAlignment="0">
      <alignment horizontal="center" wrapText="1"/>
    </xf>
    <xf numFmtId="0" fontId="50" fillId="0" borderId="0" applyNumberFormat="0" applyFont="0" applyFill="0" applyBorder="0" applyAlignment="0">
      <alignment horizontal="center" wrapText="1"/>
    </xf>
    <xf numFmtId="0" fontId="56" fillId="41" borderId="20" applyNumberFormat="0" applyAlignment="0" applyProtection="0"/>
    <xf numFmtId="0" fontId="57" fillId="41" borderId="27" applyNumberFormat="0" applyAlignment="0" applyProtection="0"/>
    <xf numFmtId="0" fontId="58" fillId="9" borderId="20"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8" fillId="9" borderId="20"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6" fillId="41" borderId="20" applyNumberFormat="0" applyAlignment="0" applyProtection="0"/>
    <xf numFmtId="0" fontId="59" fillId="9" borderId="20"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60" fillId="9" borderId="20" applyNumberFormat="0" applyAlignment="0" applyProtection="0"/>
    <xf numFmtId="0" fontId="59" fillId="9" borderId="20" applyNumberFormat="0" applyAlignment="0" applyProtection="0"/>
    <xf numFmtId="0" fontId="61" fillId="9" borderId="20" applyNumberFormat="0" applyAlignment="0" applyProtection="0"/>
    <xf numFmtId="0" fontId="60" fillId="9" borderId="20" applyNumberFormat="0" applyAlignment="0" applyProtection="0"/>
    <xf numFmtId="0" fontId="59" fillId="9" borderId="20" applyNumberFormat="0" applyAlignment="0" applyProtection="0"/>
    <xf numFmtId="0" fontId="61" fillId="9" borderId="20" applyNumberFormat="0" applyAlignment="0" applyProtection="0"/>
    <xf numFmtId="0" fontId="59" fillId="9" borderId="20" applyNumberFormat="0" applyAlignment="0" applyProtection="0"/>
    <xf numFmtId="0" fontId="61" fillId="9" borderId="20" applyNumberFormat="0" applyAlignment="0" applyProtection="0"/>
    <xf numFmtId="0" fontId="61" fillId="9" borderId="20" applyNumberFormat="0" applyAlignment="0" applyProtection="0"/>
    <xf numFmtId="0" fontId="61" fillId="9" borderId="20" applyNumberFormat="0" applyAlignment="0" applyProtection="0"/>
    <xf numFmtId="0" fontId="3" fillId="57" borderId="0" applyNumberFormat="0" applyFont="0" applyFill="0" applyBorder="0" applyAlignment="0" applyProtection="0"/>
    <xf numFmtId="0" fontId="62" fillId="10" borderId="23" applyNumberFormat="0" applyAlignment="0" applyProtection="0"/>
    <xf numFmtId="0" fontId="63" fillId="58" borderId="28" applyNumberFormat="0" applyAlignment="0" applyProtection="0"/>
    <xf numFmtId="0" fontId="64" fillId="10" borderId="23" applyNumberFormat="0" applyAlignment="0" applyProtection="0"/>
    <xf numFmtId="0" fontId="62" fillId="10" borderId="23" applyNumberFormat="0" applyAlignment="0" applyProtection="0"/>
    <xf numFmtId="0" fontId="64" fillId="10" borderId="23" applyNumberFormat="0" applyAlignment="0" applyProtection="0"/>
    <xf numFmtId="0" fontId="63" fillId="58" borderId="28" applyNumberFormat="0" applyAlignment="0" applyProtection="0"/>
    <xf numFmtId="0" fontId="62" fillId="10" borderId="23" applyNumberFormat="0" applyAlignment="0" applyProtection="0"/>
    <xf numFmtId="0" fontId="65" fillId="10" borderId="23" applyNumberFormat="0" applyAlignment="0" applyProtection="0"/>
    <xf numFmtId="0" fontId="65" fillId="10" borderId="23" applyNumberFormat="0" applyAlignment="0" applyProtection="0"/>
    <xf numFmtId="0" fontId="66" fillId="10" borderId="23" applyNumberFormat="0" applyAlignment="0" applyProtection="0"/>
    <xf numFmtId="0" fontId="65" fillId="10" borderId="23" applyNumberFormat="0" applyAlignment="0" applyProtection="0"/>
    <xf numFmtId="0" fontId="65" fillId="10" borderId="23" applyNumberFormat="0" applyAlignment="0" applyProtection="0"/>
    <xf numFmtId="0" fontId="66" fillId="10" borderId="23" applyNumberFormat="0" applyAlignment="0" applyProtection="0"/>
    <xf numFmtId="0" fontId="65" fillId="10" borderId="23" applyNumberFormat="0" applyAlignment="0" applyProtection="0"/>
    <xf numFmtId="0" fontId="66" fillId="10" borderId="23" applyNumberFormat="0" applyAlignment="0" applyProtection="0"/>
    <xf numFmtId="0" fontId="66" fillId="10" borderId="23" applyNumberFormat="0" applyAlignment="0" applyProtection="0"/>
    <xf numFmtId="0" fontId="66" fillId="10" borderId="23" applyNumberFormat="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9" fontId="67"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6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9" fontId="67" fillId="0" borderId="0" applyFont="0" applyFill="0" applyBorder="0" applyAlignment="0" applyProtection="0"/>
    <xf numFmtId="170" fontId="69" fillId="0" borderId="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170" fontId="69" fillId="0" borderId="0"/>
    <xf numFmtId="43" fontId="6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68"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43" fontId="32" fillId="0" borderId="0" applyFont="0" applyFill="0" applyBorder="0" applyAlignment="0" applyProtection="0"/>
    <xf numFmtId="170" fontId="69" fillId="0" borderId="0"/>
    <xf numFmtId="43" fontId="3"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70" fillId="0" borderId="0" applyFont="0" applyFill="0" applyBorder="0" applyAlignment="0" applyProtection="0"/>
    <xf numFmtId="44" fontId="2" fillId="0" borderId="0" applyFont="0" applyFill="0" applyBorder="0" applyAlignment="0" applyProtection="0"/>
    <xf numFmtId="171" fontId="71" fillId="57" borderId="29">
      <alignment horizontal="center"/>
    </xf>
    <xf numFmtId="0" fontId="32" fillId="59" borderId="0"/>
    <xf numFmtId="0" fontId="32" fillId="60" borderId="0"/>
    <xf numFmtId="0" fontId="35" fillId="61" borderId="0"/>
    <xf numFmtId="0" fontId="35" fillId="62" borderId="0"/>
    <xf numFmtId="0" fontId="35" fillId="63" borderId="0"/>
    <xf numFmtId="0" fontId="32" fillId="0" borderId="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38" borderId="0" applyNumberFormat="0" applyBorder="0" applyAlignment="0" applyProtection="0"/>
    <xf numFmtId="0" fontId="78" fillId="38" borderId="0" applyNumberFormat="0" applyBorder="0" applyAlignment="0" applyProtection="0"/>
    <xf numFmtId="0" fontId="79" fillId="5" borderId="0" applyNumberFormat="0" applyBorder="0" applyAlignment="0" applyProtection="0"/>
    <xf numFmtId="0" fontId="77" fillId="38" borderId="0" applyNumberFormat="0" applyBorder="0" applyAlignment="0" applyProtection="0"/>
    <xf numFmtId="0" fontId="79" fillId="5" borderId="0" applyNumberFormat="0" applyBorder="0" applyAlignment="0" applyProtection="0"/>
    <xf numFmtId="0" fontId="78" fillId="38" borderId="0" applyNumberFormat="0" applyBorder="0" applyAlignment="0" applyProtection="0"/>
    <xf numFmtId="0" fontId="77" fillId="38" borderId="0" applyNumberFormat="0" applyBorder="0" applyAlignment="0" applyProtection="0"/>
    <xf numFmtId="0" fontId="80" fillId="5" borderId="0" applyNumberFormat="0" applyBorder="0" applyAlignment="0" applyProtection="0"/>
    <xf numFmtId="0" fontId="81" fillId="5" borderId="0" applyNumberFormat="0" applyBorder="0" applyAlignment="0" applyProtection="0"/>
    <xf numFmtId="0" fontId="80" fillId="5" borderId="0" applyNumberFormat="0" applyBorder="0" applyAlignment="0" applyProtection="0"/>
    <xf numFmtId="0" fontId="77" fillId="5" borderId="0" applyNumberFormat="0" applyBorder="0" applyAlignment="0" applyProtection="0"/>
    <xf numFmtId="0" fontId="81" fillId="5" borderId="0" applyNumberFormat="0" applyBorder="0" applyAlignment="0" applyProtection="0"/>
    <xf numFmtId="0" fontId="80" fillId="5" borderId="0" applyNumberFormat="0" applyBorder="0" applyAlignment="0" applyProtection="0"/>
    <xf numFmtId="0" fontId="77" fillId="5" borderId="0" applyNumberFormat="0" applyBorder="0" applyAlignment="0" applyProtection="0"/>
    <xf numFmtId="0" fontId="80"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82" fillId="0" borderId="30" applyNumberFormat="0" applyFill="0" applyAlignment="0" applyProtection="0"/>
    <xf numFmtId="0" fontId="83" fillId="0" borderId="30" applyNumberFormat="0" applyFill="0" applyAlignment="0" applyProtection="0"/>
    <xf numFmtId="0" fontId="84" fillId="0" borderId="17" applyNumberFormat="0" applyFill="0" applyAlignment="0" applyProtection="0"/>
    <xf numFmtId="0" fontId="82" fillId="0" borderId="30" applyNumberFormat="0" applyFill="0" applyAlignment="0" applyProtection="0"/>
    <xf numFmtId="0" fontId="84" fillId="0" borderId="17" applyNumberFormat="0" applyFill="0" applyAlignment="0" applyProtection="0"/>
    <xf numFmtId="0" fontId="83" fillId="0" borderId="30" applyNumberFormat="0" applyFill="0" applyAlignment="0" applyProtection="0"/>
    <xf numFmtId="0" fontId="82" fillId="0" borderId="30" applyNumberFormat="0" applyFill="0" applyAlignment="0" applyProtection="0"/>
    <xf numFmtId="0" fontId="85" fillId="0" borderId="17" applyNumberFormat="0" applyFill="0" applyAlignment="0" applyProtection="0"/>
    <xf numFmtId="0" fontId="84" fillId="0" borderId="17" applyNumberFormat="0" applyFill="0" applyAlignment="0" applyProtection="0"/>
    <xf numFmtId="0" fontId="23" fillId="0" borderId="17" applyNumberFormat="0" applyFill="0" applyAlignment="0" applyProtection="0"/>
    <xf numFmtId="0" fontId="85" fillId="0" borderId="17" applyNumberFormat="0" applyFill="0" applyAlignment="0" applyProtection="0"/>
    <xf numFmtId="0" fontId="84" fillId="0" borderId="17" applyNumberFormat="0" applyFill="0" applyAlignment="0" applyProtection="0"/>
    <xf numFmtId="0" fontId="23" fillId="0" borderId="17" applyNumberFormat="0" applyFill="0" applyAlignment="0" applyProtection="0"/>
    <xf numFmtId="0" fontId="84" fillId="0" borderId="17" applyNumberFormat="0" applyFill="0" applyAlignment="0" applyProtection="0"/>
    <xf numFmtId="0" fontId="23" fillId="0" borderId="17" applyNumberFormat="0" applyFill="0" applyAlignment="0" applyProtection="0"/>
    <xf numFmtId="0" fontId="23" fillId="0" borderId="17" applyNumberFormat="0" applyFill="0" applyAlignment="0" applyProtection="0"/>
    <xf numFmtId="0" fontId="86" fillId="0" borderId="31" applyNumberFormat="0" applyFill="0" applyAlignment="0" applyProtection="0"/>
    <xf numFmtId="0" fontId="87" fillId="0" borderId="31" applyNumberFormat="0" applyFill="0" applyAlignment="0" applyProtection="0"/>
    <xf numFmtId="0" fontId="88" fillId="0" borderId="18" applyNumberFormat="0" applyFill="0" applyAlignment="0" applyProtection="0"/>
    <xf numFmtId="0" fontId="86" fillId="0" borderId="31" applyNumberFormat="0" applyFill="0" applyAlignment="0" applyProtection="0"/>
    <xf numFmtId="0" fontId="88" fillId="0" borderId="18" applyNumberFormat="0" applyFill="0" applyAlignment="0" applyProtection="0"/>
    <xf numFmtId="0" fontId="87" fillId="0" borderId="31" applyNumberFormat="0" applyFill="0" applyAlignment="0" applyProtection="0"/>
    <xf numFmtId="0" fontId="86" fillId="0" borderId="31" applyNumberFormat="0" applyFill="0" applyAlignment="0" applyProtection="0"/>
    <xf numFmtId="0" fontId="89" fillId="0" borderId="18" applyNumberFormat="0" applyFill="0" applyAlignment="0" applyProtection="0"/>
    <xf numFmtId="0" fontId="88" fillId="0" borderId="18" applyNumberFormat="0" applyFill="0" applyAlignment="0" applyProtection="0"/>
    <xf numFmtId="0" fontId="24" fillId="0" borderId="18" applyNumberFormat="0" applyFill="0" applyAlignment="0" applyProtection="0"/>
    <xf numFmtId="0" fontId="89" fillId="0" borderId="18" applyNumberFormat="0" applyFill="0" applyAlignment="0" applyProtection="0"/>
    <xf numFmtId="0" fontId="88" fillId="0" borderId="18" applyNumberFormat="0" applyFill="0" applyAlignment="0" applyProtection="0"/>
    <xf numFmtId="0" fontId="24" fillId="0" borderId="18" applyNumberFormat="0" applyFill="0" applyAlignment="0" applyProtection="0"/>
    <xf numFmtId="0" fontId="88"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90" fillId="0" borderId="32" applyNumberFormat="0" applyFill="0" applyAlignment="0" applyProtection="0"/>
    <xf numFmtId="0" fontId="91" fillId="0" borderId="32" applyNumberFormat="0" applyFill="0" applyAlignment="0" applyProtection="0"/>
    <xf numFmtId="0" fontId="92" fillId="0" borderId="19" applyNumberFormat="0" applyFill="0" applyAlignment="0" applyProtection="0"/>
    <xf numFmtId="0" fontId="90" fillId="0" borderId="32" applyNumberFormat="0" applyFill="0" applyAlignment="0" applyProtection="0"/>
    <xf numFmtId="0" fontId="92" fillId="0" borderId="19" applyNumberFormat="0" applyFill="0" applyAlignment="0" applyProtection="0"/>
    <xf numFmtId="0" fontId="91" fillId="0" borderId="32" applyNumberFormat="0" applyFill="0" applyAlignment="0" applyProtection="0"/>
    <xf numFmtId="0" fontId="90" fillId="0" borderId="32" applyNumberFormat="0" applyFill="0" applyAlignment="0" applyProtection="0"/>
    <xf numFmtId="0" fontId="93" fillId="0" borderId="19" applyNumberFormat="0" applyFill="0" applyAlignment="0" applyProtection="0"/>
    <xf numFmtId="0" fontId="92" fillId="0" borderId="19" applyNumberFormat="0" applyFill="0" applyAlignment="0" applyProtection="0"/>
    <xf numFmtId="0" fontId="25" fillId="0" borderId="19" applyNumberFormat="0" applyFill="0" applyAlignment="0" applyProtection="0"/>
    <xf numFmtId="0" fontId="93" fillId="0" borderId="19" applyNumberFormat="0" applyFill="0" applyAlignment="0" applyProtection="0"/>
    <xf numFmtId="0" fontId="92" fillId="0" borderId="19" applyNumberFormat="0" applyFill="0" applyAlignment="0" applyProtection="0"/>
    <xf numFmtId="0" fontId="25" fillId="0" borderId="19" applyNumberFormat="0" applyFill="0" applyAlignment="0" applyProtection="0"/>
    <xf numFmtId="0" fontId="92"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0"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25"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25" fillId="0" borderId="0" applyNumberFormat="0" applyFill="0" applyBorder="0" applyAlignment="0" applyProtection="0"/>
    <xf numFmtId="0" fontId="9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4" fillId="0" borderId="0" applyNumberFormat="0" applyFill="0" applyBorder="0" applyAlignment="0" applyProtection="0"/>
    <xf numFmtId="0" fontId="95" fillId="41" borderId="20" applyNumberFormat="0" applyAlignment="0" applyProtection="0"/>
    <xf numFmtId="0" fontId="96" fillId="42" borderId="27" applyNumberFormat="0" applyAlignment="0" applyProtection="0"/>
    <xf numFmtId="0" fontId="97" fillId="8" borderId="20"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7" fillId="8" borderId="20"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5" fillId="41" borderId="20" applyNumberFormat="0" applyAlignment="0" applyProtection="0"/>
    <xf numFmtId="0" fontId="98" fillId="8" borderId="20"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9" fillId="8" borderId="20" applyNumberFormat="0" applyAlignment="0" applyProtection="0"/>
    <xf numFmtId="0" fontId="98" fillId="8" borderId="20" applyNumberFormat="0" applyAlignment="0" applyProtection="0"/>
    <xf numFmtId="0" fontId="95" fillId="8" borderId="20" applyNumberFormat="0" applyAlignment="0" applyProtection="0"/>
    <xf numFmtId="0" fontId="99" fillId="8" borderId="20" applyNumberFormat="0" applyAlignment="0" applyProtection="0"/>
    <xf numFmtId="0" fontId="98" fillId="8" borderId="20" applyNumberFormat="0" applyAlignment="0" applyProtection="0"/>
    <xf numFmtId="0" fontId="95" fillId="8" borderId="20" applyNumberFormat="0" applyAlignment="0" applyProtection="0"/>
    <xf numFmtId="0" fontId="98" fillId="8" borderId="20" applyNumberFormat="0" applyAlignment="0" applyProtection="0"/>
    <xf numFmtId="0" fontId="95" fillId="8" borderId="20" applyNumberFormat="0" applyAlignment="0" applyProtection="0"/>
    <xf numFmtId="0" fontId="95" fillId="8" borderId="20" applyNumberFormat="0" applyAlignment="0" applyProtection="0"/>
    <xf numFmtId="0" fontId="95" fillId="8" borderId="20" applyNumberFormat="0" applyAlignment="0" applyProtection="0"/>
    <xf numFmtId="0" fontId="100" fillId="0" borderId="33" applyNumberFormat="0" applyFill="0" applyAlignment="0" applyProtection="0"/>
    <xf numFmtId="0" fontId="101" fillId="0" borderId="33" applyNumberFormat="0" applyFill="0" applyAlignment="0" applyProtection="0"/>
    <xf numFmtId="0" fontId="102" fillId="0" borderId="22" applyNumberFormat="0" applyFill="0" applyAlignment="0" applyProtection="0"/>
    <xf numFmtId="0" fontId="100" fillId="0" borderId="33" applyNumberFormat="0" applyFill="0" applyAlignment="0" applyProtection="0"/>
    <xf numFmtId="0" fontId="102" fillId="0" borderId="22" applyNumberFormat="0" applyFill="0" applyAlignment="0" applyProtection="0"/>
    <xf numFmtId="0" fontId="101" fillId="0" borderId="33" applyNumberFormat="0" applyFill="0" applyAlignment="0" applyProtection="0"/>
    <xf numFmtId="0" fontId="100" fillId="0" borderId="33" applyNumberFormat="0" applyFill="0" applyAlignment="0" applyProtection="0"/>
    <xf numFmtId="0" fontId="103" fillId="0" borderId="22" applyNumberFormat="0" applyFill="0" applyAlignment="0" applyProtection="0"/>
    <xf numFmtId="0" fontId="104" fillId="0" borderId="22" applyNumberFormat="0" applyFill="0" applyAlignment="0" applyProtection="0"/>
    <xf numFmtId="0" fontId="103" fillId="0" borderId="22" applyNumberFormat="0" applyFill="0" applyAlignment="0" applyProtection="0"/>
    <xf numFmtId="0" fontId="105" fillId="0" borderId="22" applyNumberFormat="0" applyFill="0" applyAlignment="0" applyProtection="0"/>
    <xf numFmtId="0" fontId="104" fillId="0" borderId="22" applyNumberFormat="0" applyFill="0" applyAlignment="0" applyProtection="0"/>
    <xf numFmtId="0" fontId="103" fillId="0" borderId="22" applyNumberFormat="0" applyFill="0" applyAlignment="0" applyProtection="0"/>
    <xf numFmtId="0" fontId="105" fillId="0" borderId="22" applyNumberFormat="0" applyFill="0" applyAlignment="0" applyProtection="0"/>
    <xf numFmtId="0" fontId="103" fillId="0" borderId="22" applyNumberFormat="0" applyFill="0" applyAlignment="0" applyProtection="0"/>
    <xf numFmtId="0" fontId="105" fillId="0" borderId="22" applyNumberFormat="0" applyFill="0" applyAlignment="0" applyProtection="0"/>
    <xf numFmtId="0" fontId="105" fillId="0" borderId="22" applyNumberFormat="0" applyFill="0" applyAlignment="0" applyProtection="0"/>
    <xf numFmtId="0" fontId="105" fillId="0" borderId="22" applyNumberFormat="0" applyFill="0" applyAlignment="0" applyProtection="0"/>
    <xf numFmtId="0" fontId="106" fillId="7" borderId="0" applyNumberFormat="0" applyBorder="0" applyAlignment="0" applyProtection="0"/>
    <xf numFmtId="0" fontId="107" fillId="64" borderId="0" applyNumberFormat="0" applyBorder="0" applyAlignment="0" applyProtection="0"/>
    <xf numFmtId="0" fontId="108" fillId="7" borderId="0" applyNumberFormat="0" applyBorder="0" applyAlignment="0" applyProtection="0"/>
    <xf numFmtId="0" fontId="106" fillId="7" borderId="0" applyNumberFormat="0" applyBorder="0" applyAlignment="0" applyProtection="0"/>
    <xf numFmtId="0" fontId="108" fillId="7" borderId="0" applyNumberFormat="0" applyBorder="0" applyAlignment="0" applyProtection="0"/>
    <xf numFmtId="0" fontId="107" fillId="64" borderId="0" applyNumberFormat="0" applyBorder="0" applyAlignment="0" applyProtection="0"/>
    <xf numFmtId="0" fontId="106" fillId="7" borderId="0" applyNumberFormat="0" applyBorder="0" applyAlignment="0" applyProtection="0"/>
    <xf numFmtId="0" fontId="109" fillId="7" borderId="0" applyNumberFormat="0" applyBorder="0" applyAlignment="0" applyProtection="0"/>
    <xf numFmtId="0" fontId="110" fillId="7" borderId="0" applyNumberFormat="0" applyBorder="0" applyAlignment="0" applyProtection="0"/>
    <xf numFmtId="0" fontId="109" fillId="7" borderId="0" applyNumberFormat="0" applyBorder="0" applyAlignment="0" applyProtection="0"/>
    <xf numFmtId="0" fontId="111" fillId="7" borderId="0" applyNumberFormat="0" applyBorder="0" applyAlignment="0" applyProtection="0"/>
    <xf numFmtId="0" fontId="110" fillId="7" borderId="0" applyNumberFormat="0" applyBorder="0" applyAlignment="0" applyProtection="0"/>
    <xf numFmtId="0" fontId="109" fillId="7" borderId="0" applyNumberFormat="0" applyBorder="0" applyAlignment="0" applyProtection="0"/>
    <xf numFmtId="0" fontId="111" fillId="7" borderId="0" applyNumberFormat="0" applyBorder="0" applyAlignment="0" applyProtection="0"/>
    <xf numFmtId="0" fontId="109"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2" fillId="0" borderId="0"/>
    <xf numFmtId="0" fontId="29" fillId="0" borderId="0"/>
    <xf numFmtId="0" fontId="3" fillId="0" borderId="0"/>
    <xf numFmtId="0" fontId="2" fillId="0" borderId="0"/>
    <xf numFmtId="0" fontId="26" fillId="0" borderId="0"/>
    <xf numFmtId="0" fontId="26" fillId="0" borderId="0"/>
    <xf numFmtId="0" fontId="26" fillId="0" borderId="0"/>
    <xf numFmtId="0" fontId="26"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9" fillId="0" borderId="0"/>
    <xf numFmtId="0" fontId="69"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32" fillId="0" borderId="0"/>
    <xf numFmtId="0" fontId="113" fillId="0" borderId="0"/>
    <xf numFmtId="0" fontId="3" fillId="0" borderId="0"/>
    <xf numFmtId="0" fontId="67" fillId="0" borderId="0"/>
    <xf numFmtId="0" fontId="113" fillId="0" borderId="0"/>
    <xf numFmtId="0" fontId="32" fillId="0" borderId="0"/>
    <xf numFmtId="0" fontId="32" fillId="0" borderId="0"/>
    <xf numFmtId="0" fontId="32" fillId="0" borderId="0"/>
    <xf numFmtId="0" fontId="32" fillId="0" borderId="0"/>
    <xf numFmtId="0" fontId="32" fillId="0" borderId="0"/>
    <xf numFmtId="0" fontId="6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26" fillId="0" borderId="0"/>
    <xf numFmtId="0" fontId="67" fillId="0" borderId="0"/>
    <xf numFmtId="0" fontId="3" fillId="0" borderId="0"/>
    <xf numFmtId="167" fontId="67"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7"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9" fillId="0" borderId="0"/>
    <xf numFmtId="167" fontId="3" fillId="0" borderId="0"/>
    <xf numFmtId="0" fontId="31" fillId="0" borderId="0"/>
    <xf numFmtId="0" fontId="31" fillId="0" borderId="0"/>
    <xf numFmtId="0" fontId="31" fillId="0" borderId="0"/>
    <xf numFmtId="0" fontId="31"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69" fillId="0" borderId="0"/>
    <xf numFmtId="0" fontId="6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167" fontId="3" fillId="0" borderId="0"/>
    <xf numFmtId="0" fontId="3" fillId="0" borderId="0"/>
    <xf numFmtId="0" fontId="113" fillId="0" borderId="0"/>
    <xf numFmtId="0" fontId="67" fillId="0" borderId="0"/>
    <xf numFmtId="0" fontId="3" fillId="0" borderId="0"/>
    <xf numFmtId="0" fontId="69" fillId="0" borderId="0"/>
    <xf numFmtId="0" fontId="32" fillId="0" borderId="0"/>
    <xf numFmtId="0" fontId="113" fillId="0" borderId="0"/>
    <xf numFmtId="0" fontId="3" fillId="0" borderId="0"/>
    <xf numFmtId="167" fontId="3" fillId="0" borderId="0"/>
    <xf numFmtId="167" fontId="3" fillId="0" borderId="0"/>
    <xf numFmtId="0" fontId="2" fillId="0" borderId="0"/>
    <xf numFmtId="0" fontId="2"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6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9" fillId="0" borderId="0"/>
    <xf numFmtId="0" fontId="69"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113" fillId="0" borderId="0"/>
    <xf numFmtId="0" fontId="31" fillId="0" borderId="0"/>
    <xf numFmtId="0" fontId="31" fillId="0" borderId="0"/>
    <xf numFmtId="167" fontId="68" fillId="0" borderId="0"/>
    <xf numFmtId="0" fontId="2" fillId="0" borderId="0"/>
    <xf numFmtId="0" fontId="2" fillId="0" borderId="0"/>
    <xf numFmtId="0" fontId="113"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6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2" fillId="0" borderId="0"/>
    <xf numFmtId="0" fontId="69" fillId="0" borderId="0"/>
    <xf numFmtId="0" fontId="69"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3" fillId="0" borderId="0"/>
    <xf numFmtId="0" fontId="31" fillId="0" borderId="0"/>
    <xf numFmtId="0" fontId="31" fillId="0" borderId="0"/>
    <xf numFmtId="0" fontId="31" fillId="0" borderId="0"/>
    <xf numFmtId="0" fontId="31" fillId="0" borderId="0"/>
    <xf numFmtId="0" fontId="31" fillId="0" borderId="0"/>
    <xf numFmtId="0" fontId="69" fillId="0" borderId="0"/>
    <xf numFmtId="0" fontId="69"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3" fillId="0" borderId="0"/>
    <xf numFmtId="0" fontId="3" fillId="0" borderId="0"/>
    <xf numFmtId="0" fontId="31" fillId="0" borderId="0"/>
    <xf numFmtId="0" fontId="31"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1" fillId="0" borderId="0"/>
    <xf numFmtId="0" fontId="2" fillId="0" borderId="0"/>
    <xf numFmtId="0" fontId="2" fillId="0" borderId="0"/>
    <xf numFmtId="0" fontId="2" fillId="0" borderId="0"/>
    <xf numFmtId="0" fontId="113" fillId="0" borderId="0"/>
    <xf numFmtId="0" fontId="3" fillId="0" borderId="0"/>
    <xf numFmtId="0" fontId="31" fillId="0" borderId="0"/>
    <xf numFmtId="0" fontId="31" fillId="0" borderId="0"/>
    <xf numFmtId="0" fontId="2" fillId="0" borderId="0"/>
    <xf numFmtId="0" fontId="2" fillId="0" borderId="0"/>
    <xf numFmtId="0" fontId="3"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31" fillId="0" borderId="0"/>
    <xf numFmtId="0" fontId="31"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1" fillId="0" borderId="0"/>
    <xf numFmtId="0" fontId="26" fillId="0" borderId="0"/>
    <xf numFmtId="0" fontId="113" fillId="0" borderId="0"/>
    <xf numFmtId="0" fontId="113" fillId="0" borderId="0"/>
    <xf numFmtId="0" fontId="2" fillId="0" borderId="0"/>
    <xf numFmtId="0" fontId="3" fillId="0" borderId="0"/>
    <xf numFmtId="0" fontId="33" fillId="0" borderId="0"/>
    <xf numFmtId="0" fontId="2" fillId="0" borderId="0"/>
    <xf numFmtId="0" fontId="2" fillId="0" borderId="0"/>
    <xf numFmtId="0" fontId="3" fillId="0" borderId="0"/>
    <xf numFmtId="0" fontId="3" fillId="0" borderId="0"/>
    <xf numFmtId="0" fontId="2" fillId="0" borderId="0"/>
    <xf numFmtId="0" fontId="68" fillId="0" borderId="0"/>
    <xf numFmtId="0" fontId="68" fillId="0" borderId="0"/>
    <xf numFmtId="0" fontId="2" fillId="0" borderId="0"/>
    <xf numFmtId="172" fontId="3" fillId="0" borderId="0"/>
    <xf numFmtId="172" fontId="3" fillId="0" borderId="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2"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2" fillId="11" borderId="24" applyNumberFormat="0" applyFont="0" applyAlignment="0" applyProtection="0"/>
    <xf numFmtId="0" fontId="32" fillId="11" borderId="24" applyNumberFormat="0" applyFont="0" applyAlignment="0" applyProtection="0"/>
    <xf numFmtId="0" fontId="3" fillId="65" borderId="34" applyNumberFormat="0" applyFont="0" applyAlignment="0" applyProtection="0"/>
    <xf numFmtId="0" fontId="2" fillId="11" borderId="24" applyNumberFormat="0" applyFont="0" applyAlignment="0" applyProtection="0"/>
    <xf numFmtId="0" fontId="2" fillId="11" borderId="2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2" fillId="11" borderId="2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2" fillId="11" borderId="2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2" fillId="11" borderId="2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26"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2" fillId="11" borderId="24" applyNumberFormat="0" applyFont="0" applyAlignment="0" applyProtection="0"/>
    <xf numFmtId="0" fontId="2" fillId="11" borderId="24" applyNumberFormat="0" applyFont="0" applyAlignment="0" applyProtection="0"/>
    <xf numFmtId="0" fontId="26" fillId="11" borderId="24" applyNumberFormat="0" applyFont="0" applyAlignment="0" applyProtection="0"/>
    <xf numFmtId="0" fontId="31" fillId="11" borderId="24" applyNumberFormat="0" applyFont="0" applyAlignment="0" applyProtection="0"/>
    <xf numFmtId="0" fontId="2"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2"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3"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2"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173" fontId="5" fillId="0" borderId="0">
      <alignment horizontal="center"/>
    </xf>
    <xf numFmtId="0" fontId="114" fillId="41" borderId="21" applyNumberFormat="0" applyAlignment="0" applyProtection="0"/>
    <xf numFmtId="0" fontId="115" fillId="41" borderId="35" applyNumberFormat="0" applyAlignment="0" applyProtection="0"/>
    <xf numFmtId="0" fontId="116" fillId="9" borderId="21"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6" fillId="9" borderId="21"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4" fillId="41" borderId="21" applyNumberFormat="0" applyAlignment="0" applyProtection="0"/>
    <xf numFmtId="0" fontId="117" fillId="9" borderId="21"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8" fillId="9" borderId="21" applyNumberFormat="0" applyAlignment="0" applyProtection="0"/>
    <xf numFmtId="0" fontId="117" fillId="9" borderId="21" applyNumberFormat="0" applyAlignment="0" applyProtection="0"/>
    <xf numFmtId="0" fontId="114" fillId="9" borderId="21" applyNumberFormat="0" applyAlignment="0" applyProtection="0"/>
    <xf numFmtId="0" fontId="118" fillId="9" borderId="21" applyNumberFormat="0" applyAlignment="0" applyProtection="0"/>
    <xf numFmtId="0" fontId="117" fillId="9" borderId="21" applyNumberFormat="0" applyAlignment="0" applyProtection="0"/>
    <xf numFmtId="0" fontId="114" fillId="9" borderId="21" applyNumberFormat="0" applyAlignment="0" applyProtection="0"/>
    <xf numFmtId="0" fontId="117" fillId="9" borderId="21" applyNumberFormat="0" applyAlignment="0" applyProtection="0"/>
    <xf numFmtId="0" fontId="114" fillId="9" borderId="21" applyNumberFormat="0" applyAlignment="0" applyProtection="0"/>
    <xf numFmtId="0" fontId="114" fillId="9" borderId="21" applyNumberFormat="0" applyAlignment="0" applyProtection="0"/>
    <xf numFmtId="0" fontId="114" fillId="9" borderId="21" applyNumberFormat="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68" fillId="0" borderId="0" applyFont="0" applyFill="0" applyBorder="0" applyAlignment="0" applyProtection="0"/>
    <xf numFmtId="9" fontId="69"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67"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9" fillId="0" borderId="0">
      <alignment horizontal="left"/>
    </xf>
    <xf numFmtId="0" fontId="120" fillId="0" borderId="0" applyNumberFormat="0" applyFont="0" applyFill="0" applyBorder="0" applyAlignment="0" applyProtection="0">
      <alignment horizontal="left"/>
    </xf>
    <xf numFmtId="15" fontId="120" fillId="0" borderId="0" applyFont="0" applyFill="0" applyBorder="0" applyAlignment="0" applyProtection="0"/>
    <xf numFmtId="4" fontId="120" fillId="0" borderId="0" applyFont="0" applyFill="0" applyBorder="0" applyAlignment="0" applyProtection="0"/>
    <xf numFmtId="0" fontId="121" fillId="0" borderId="14">
      <alignment horizontal="center"/>
    </xf>
    <xf numFmtId="3" fontId="120" fillId="0" borderId="0" applyFont="0" applyFill="0" applyBorder="0" applyAlignment="0" applyProtection="0"/>
    <xf numFmtId="0" fontId="120" fillId="66" borderId="0" applyNumberFormat="0" applyFont="0" applyBorder="0" applyAlignment="0" applyProtection="0"/>
    <xf numFmtId="174" fontId="52" fillId="0" borderId="0" applyNumberFormat="0">
      <alignment horizontal="right"/>
    </xf>
    <xf numFmtId="174" fontId="52" fillId="0" borderId="0" applyNumberFormat="0">
      <alignment horizontal="right"/>
    </xf>
    <xf numFmtId="174" fontId="52" fillId="0" borderId="0" applyNumberFormat="0">
      <alignment horizontal="right"/>
    </xf>
    <xf numFmtId="0" fontId="45" fillId="0" borderId="0">
      <alignment horizontal="left" indent="1"/>
    </xf>
    <xf numFmtId="167" fontId="45" fillId="0" borderId="0">
      <alignment horizontal="left" indent="1"/>
    </xf>
    <xf numFmtId="0" fontId="45" fillId="0" borderId="0">
      <alignment horizontal="left" indent="1"/>
    </xf>
    <xf numFmtId="174" fontId="122" fillId="0" borderId="0" applyNumberFormat="0">
      <alignment horizontal="right"/>
    </xf>
    <xf numFmtId="174" fontId="122" fillId="0" borderId="0" applyNumberFormat="0">
      <alignment horizontal="right"/>
    </xf>
    <xf numFmtId="174" fontId="8" fillId="0" borderId="0" applyNumberFormat="0" applyAlignment="0">
      <alignment horizontal="left"/>
    </xf>
    <xf numFmtId="0" fontId="123" fillId="0" borderId="0"/>
    <xf numFmtId="0" fontId="122" fillId="0" borderId="0">
      <alignment horizontal="left"/>
    </xf>
    <xf numFmtId="174" fontId="45" fillId="67" borderId="0" applyNumberFormat="0">
      <alignment horizontal="right"/>
    </xf>
    <xf numFmtId="174" fontId="45" fillId="68" borderId="0" applyNumberFormat="0" applyBorder="0" applyAlignment="0"/>
    <xf numFmtId="0" fontId="123" fillId="0" borderId="0">
      <alignment horizontal="left"/>
    </xf>
    <xf numFmtId="0" fontId="124" fillId="67" borderId="0">
      <alignment horizontal="left" indent="1"/>
    </xf>
    <xf numFmtId="38" fontId="3" fillId="0" borderId="0" applyNumberFormat="0" applyFont="0" applyFill="0" applyBorder="0" applyAlignment="0">
      <alignment horizontal="right"/>
    </xf>
    <xf numFmtId="38" fontId="3" fillId="0" borderId="0" applyNumberFormat="0" applyFont="0" applyFill="0" applyBorder="0" applyAlignment="0">
      <alignment horizontal="right"/>
    </xf>
    <xf numFmtId="0" fontId="3" fillId="0" borderId="0" applyNumberFormat="0" applyFont="0" applyFill="0" applyBorder="0" applyAlignment="0"/>
    <xf numFmtId="0" fontId="3" fillId="0" borderId="0" applyNumberFormat="0" applyFont="0" applyFill="0" applyBorder="0" applyAlignment="0"/>
    <xf numFmtId="0" fontId="46" fillId="0" borderId="0" applyNumberFormat="0" applyFont="0" applyFill="0" applyBorder="0" applyAlignment="0">
      <alignment horizontal="left" indent="2"/>
    </xf>
    <xf numFmtId="0" fontId="124" fillId="0" borderId="0" applyNumberFormat="0" applyFont="0" applyFill="0" applyBorder="0" applyAlignment="0">
      <alignment horizontal="left" indent="2"/>
    </xf>
    <xf numFmtId="38" fontId="3" fillId="0" borderId="0" applyNumberFormat="0" applyFont="0" applyFill="0" applyBorder="0" applyAlignment="0"/>
    <xf numFmtId="38" fontId="3"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125" fillId="0" borderId="0" applyNumberFormat="0" applyFont="0" applyFill="0" applyBorder="0" applyAlignment="0">
      <alignment horizontal="left" indent="3"/>
    </xf>
    <xf numFmtId="0" fontId="45" fillId="0" borderId="0" applyNumberFormat="0" applyFont="0" applyFill="0" applyBorder="0" applyAlignment="0">
      <alignment horizontal="left" indent="3"/>
    </xf>
    <xf numFmtId="175" fontId="48"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49" fillId="0" borderId="0" applyNumberFormat="0" applyFont="0" applyFill="0" applyBorder="0" applyAlignment="0">
      <alignment horizontal="left" indent="4"/>
    </xf>
    <xf numFmtId="0" fontId="3" fillId="0" borderId="0" applyNumberFormat="0" applyFont="0" applyFill="0" applyBorder="0" applyAlignment="0">
      <alignment horizontal="left" indent="4"/>
    </xf>
    <xf numFmtId="175" fontId="50"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51" fillId="0" borderId="0" applyNumberFormat="0" applyFont="0" applyFill="0" applyBorder="0" applyAlignment="0">
      <alignment horizontal="left" indent="5"/>
    </xf>
    <xf numFmtId="0" fontId="52" fillId="0" borderId="0" applyNumberFormat="0" applyFont="0" applyFill="0" applyBorder="0" applyAlignment="0">
      <alignment horizontal="left" indent="5"/>
    </xf>
    <xf numFmtId="175" fontId="53"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3" fillId="0" borderId="0"/>
    <xf numFmtId="0" fontId="3" fillId="0" borderId="0"/>
    <xf numFmtId="0" fontId="50" fillId="0" borderId="0" applyNumberFormat="0" applyFont="0" applyFill="0" applyBorder="0" applyAlignment="0">
      <alignment horizontal="left" indent="6"/>
    </xf>
    <xf numFmtId="4" fontId="126" fillId="55" borderId="36" applyNumberFormat="0" applyProtection="0">
      <alignment horizontal="left" vertical="center" indent="1"/>
    </xf>
    <xf numFmtId="0" fontId="28" fillId="0" borderId="0"/>
    <xf numFmtId="167" fontId="3" fillId="0" borderId="0" applyNumberFormat="0" applyFill="0" applyBorder="0" applyAlignment="0" applyProtection="0"/>
    <xf numFmtId="167" fontId="3" fillId="0" borderId="0" applyNumberFormat="0" applyFill="0" applyBorder="0" applyAlignment="0" applyProtection="0"/>
    <xf numFmtId="0"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7" fillId="0" borderId="0" applyNumberFormat="0" applyFill="0" applyBorder="0" applyAlignment="0" applyProtection="0"/>
    <xf numFmtId="0" fontId="22" fillId="0" borderId="0" applyNumberFormat="0" applyFill="0" applyBorder="0" applyAlignment="0" applyProtection="0"/>
    <xf numFmtId="0" fontId="129" fillId="0" borderId="37" applyNumberFormat="0" applyFill="0" applyAlignment="0" applyProtection="0"/>
    <xf numFmtId="0" fontId="130" fillId="0" borderId="37" applyNumberFormat="0" applyFill="0" applyAlignment="0" applyProtection="0"/>
    <xf numFmtId="0" fontId="131" fillId="0" borderId="25" applyNumberFormat="0" applyFill="0" applyAlignment="0" applyProtection="0"/>
    <xf numFmtId="0" fontId="130" fillId="0" borderId="37" applyNumberFormat="0" applyFill="0" applyAlignment="0" applyProtection="0"/>
    <xf numFmtId="0" fontId="129" fillId="0" borderId="37" applyNumberFormat="0" applyFill="0" applyAlignment="0" applyProtection="0"/>
    <xf numFmtId="0" fontId="129" fillId="0" borderId="37" applyNumberFormat="0" applyFill="0" applyAlignment="0" applyProtection="0"/>
    <xf numFmtId="0" fontId="129" fillId="0" borderId="37" applyNumberFormat="0" applyFill="0" applyAlignment="0" applyProtection="0"/>
    <xf numFmtId="0" fontId="129" fillId="0" borderId="37" applyNumberFormat="0" applyFill="0" applyAlignment="0" applyProtection="0"/>
    <xf numFmtId="0" fontId="129" fillId="0" borderId="37" applyNumberFormat="0" applyFill="0" applyAlignment="0" applyProtection="0"/>
    <xf numFmtId="0" fontId="129"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1" fillId="0" borderId="25"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29" fillId="0" borderId="37" applyNumberFormat="0" applyFill="0" applyAlignment="0" applyProtection="0"/>
    <xf numFmtId="0" fontId="132" fillId="0" borderId="25"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29" fillId="0" borderId="37" applyNumberFormat="0" applyFill="0" applyAlignment="0" applyProtection="0"/>
    <xf numFmtId="0" fontId="129" fillId="0" borderId="37" applyNumberFormat="0" applyFill="0" applyAlignment="0" applyProtection="0"/>
    <xf numFmtId="0" fontId="27" fillId="0" borderId="25" applyNumberFormat="0" applyFill="0" applyAlignment="0" applyProtection="0"/>
    <xf numFmtId="0" fontId="132" fillId="0" borderId="25" applyNumberFormat="0" applyFill="0" applyAlignment="0" applyProtection="0"/>
    <xf numFmtId="0" fontId="129" fillId="0" borderId="25" applyNumberFormat="0" applyFill="0" applyAlignment="0" applyProtection="0"/>
    <xf numFmtId="0" fontId="27" fillId="0" borderId="25" applyNumberFormat="0" applyFill="0" applyAlignment="0" applyProtection="0"/>
    <xf numFmtId="0" fontId="132" fillId="0" borderId="25" applyNumberFormat="0" applyFill="0" applyAlignment="0" applyProtection="0"/>
    <xf numFmtId="0" fontId="129" fillId="0" borderId="25" applyNumberFormat="0" applyFill="0" applyAlignment="0" applyProtection="0"/>
    <xf numFmtId="0" fontId="132"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3" fillId="0" borderId="0" applyNumberFormat="0" applyFill="0" applyBorder="0" applyAlignment="0" applyProtection="0"/>
    <xf numFmtId="0" fontId="135"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 fillId="0" borderId="0" applyNumberFormat="0" applyFill="0" applyBorder="0" applyAlignment="0" applyProtection="0"/>
    <xf numFmtId="0" fontId="13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70">
    <xf numFmtId="0" fontId="0" fillId="0" borderId="0" xfId="0"/>
    <xf numFmtId="0" fontId="3" fillId="0" borderId="0" xfId="2"/>
    <xf numFmtId="10" fontId="3" fillId="0" borderId="0" xfId="1" applyNumberFormat="1" applyFont="1"/>
    <xf numFmtId="0" fontId="5" fillId="0" borderId="0" xfId="2" applyFont="1" applyAlignment="1">
      <alignment horizontal="left" vertical="top"/>
    </xf>
    <xf numFmtId="0" fontId="3" fillId="0" borderId="0" xfId="2" applyAlignment="1">
      <alignment horizontal="center"/>
    </xf>
    <xf numFmtId="0" fontId="6" fillId="0" borderId="0" xfId="0" applyFont="1"/>
    <xf numFmtId="0" fontId="7" fillId="0" borderId="0" xfId="3" applyFont="1" applyAlignment="1">
      <alignment horizontal="left"/>
    </xf>
    <xf numFmtId="0" fontId="9" fillId="0" borderId="0" xfId="2" applyFont="1" applyAlignment="1">
      <alignment horizontal="center"/>
    </xf>
    <xf numFmtId="0" fontId="10" fillId="2" borderId="1" xfId="2" applyFont="1" applyFill="1" applyBorder="1" applyAlignment="1">
      <alignment horizontal="left" vertical="top"/>
    </xf>
    <xf numFmtId="0" fontId="11" fillId="0" borderId="2" xfId="0" applyFont="1" applyBorder="1"/>
    <xf numFmtId="0" fontId="12" fillId="0" borderId="3" xfId="2" applyFont="1" applyBorder="1" applyAlignment="1">
      <alignment horizontal="left" vertical="center"/>
    </xf>
    <xf numFmtId="164" fontId="12" fillId="3" borderId="1" xfId="4" applyNumberFormat="1" applyFont="1" applyFill="1" applyBorder="1" applyAlignment="1">
      <alignment horizontal="right" vertical="center"/>
    </xf>
    <xf numFmtId="0" fontId="11" fillId="0" borderId="0" xfId="0" applyFont="1"/>
    <xf numFmtId="0" fontId="12" fillId="0" borderId="0" xfId="2" applyFont="1" applyAlignment="1">
      <alignment horizontal="left" vertical="center"/>
    </xf>
    <xf numFmtId="164" fontId="12" fillId="0" borderId="0" xfId="4" applyNumberFormat="1" applyFont="1" applyFill="1" applyBorder="1" applyAlignment="1">
      <alignment horizontal="right" vertical="center"/>
    </xf>
    <xf numFmtId="0" fontId="10" fillId="0" borderId="0" xfId="3" applyFont="1" applyAlignment="1">
      <alignment horizontal="left"/>
    </xf>
    <xf numFmtId="0" fontId="12" fillId="0" borderId="1" xfId="2" applyFont="1" applyBorder="1" applyAlignment="1">
      <alignment horizontal="left" vertical="top"/>
    </xf>
    <xf numFmtId="0" fontId="12" fillId="0" borderId="3" xfId="2" applyFont="1" applyBorder="1" applyAlignment="1">
      <alignment horizontal="left" vertical="top"/>
    </xf>
    <xf numFmtId="164" fontId="12" fillId="4" borderId="3" xfId="4" applyNumberFormat="1" applyFont="1" applyFill="1" applyBorder="1" applyAlignment="1" applyProtection="1">
      <alignment horizontal="right" vertical="center"/>
      <protection locked="0"/>
    </xf>
    <xf numFmtId="164" fontId="12" fillId="4" borderId="1" xfId="4" applyNumberFormat="1" applyFont="1" applyFill="1" applyBorder="1" applyAlignment="1" applyProtection="1">
      <alignment horizontal="right" vertical="center"/>
      <protection locked="0"/>
    </xf>
    <xf numFmtId="0" fontId="12" fillId="0" borderId="1" xfId="2" applyFont="1" applyBorder="1" applyAlignment="1">
      <alignment horizontal="left" vertical="center"/>
    </xf>
    <xf numFmtId="164" fontId="12" fillId="3" borderId="3" xfId="4" applyNumberFormat="1" applyFont="1" applyFill="1" applyBorder="1" applyAlignment="1">
      <alignment horizontal="right" vertical="center"/>
    </xf>
    <xf numFmtId="0" fontId="10" fillId="2" borderId="1" xfId="2" applyFont="1" applyFill="1" applyBorder="1" applyAlignment="1">
      <alignment horizontal="left"/>
    </xf>
    <xf numFmtId="0" fontId="12" fillId="0" borderId="5" xfId="2" applyFont="1" applyBorder="1" applyAlignment="1">
      <alignment horizontal="left" vertical="center"/>
    </xf>
    <xf numFmtId="0" fontId="10" fillId="0" borderId="0" xfId="2" applyFont="1" applyAlignment="1">
      <alignment horizontal="left"/>
    </xf>
    <xf numFmtId="0" fontId="12" fillId="0" borderId="1" xfId="2" applyFont="1" applyBorder="1"/>
    <xf numFmtId="0" fontId="12" fillId="0" borderId="3" xfId="2" applyFont="1" applyBorder="1"/>
    <xf numFmtId="164" fontId="12" fillId="0" borderId="0" xfId="4" applyNumberFormat="1" applyFont="1" applyAlignment="1">
      <alignment horizontal="right" vertical="center"/>
    </xf>
    <xf numFmtId="164" fontId="12" fillId="0" borderId="0" xfId="4" applyNumberFormat="1" applyFont="1" applyAlignment="1" applyProtection="1">
      <alignment horizontal="right" vertical="center"/>
      <protection locked="0"/>
    </xf>
    <xf numFmtId="2" fontId="12" fillId="0" borderId="3" xfId="2" applyNumberFormat="1" applyFont="1" applyBorder="1" applyAlignment="1">
      <alignment horizontal="left" vertical="center"/>
    </xf>
    <xf numFmtId="0" fontId="10" fillId="0" borderId="0" xfId="2" applyFont="1" applyAlignment="1">
      <alignment horizontal="left" vertical="top"/>
    </xf>
    <xf numFmtId="2" fontId="12" fillId="0" borderId="1" xfId="2" applyNumberFormat="1" applyFont="1" applyBorder="1" applyAlignment="1">
      <alignment horizontal="left" vertical="center"/>
    </xf>
    <xf numFmtId="0" fontId="11" fillId="0" borderId="1" xfId="0" applyFont="1" applyBorder="1"/>
    <xf numFmtId="0" fontId="10" fillId="2" borderId="6" xfId="2" applyFont="1" applyFill="1" applyBorder="1" applyAlignment="1">
      <alignment horizontal="left"/>
    </xf>
    <xf numFmtId="0" fontId="12" fillId="0" borderId="1" xfId="2" applyFont="1" applyBorder="1" applyAlignment="1">
      <alignment horizontal="left"/>
    </xf>
    <xf numFmtId="0" fontId="12" fillId="0" borderId="0" xfId="2" applyFont="1"/>
    <xf numFmtId="0" fontId="12" fillId="0" borderId="0" xfId="2" applyFont="1" applyAlignment="1">
      <alignment horizontal="center"/>
    </xf>
    <xf numFmtId="0" fontId="11" fillId="0" borderId="4" xfId="0" applyFont="1" applyBorder="1"/>
    <xf numFmtId="2" fontId="12" fillId="0" borderId="1" xfId="2" applyNumberFormat="1" applyFont="1" applyBorder="1"/>
    <xf numFmtId="0" fontId="11" fillId="0" borderId="3" xfId="0" applyFont="1" applyBorder="1"/>
    <xf numFmtId="0" fontId="8" fillId="2" borderId="7" xfId="2" applyFont="1" applyFill="1" applyBorder="1" applyAlignment="1">
      <alignment horizontal="left" vertical="top"/>
    </xf>
    <xf numFmtId="0" fontId="6" fillId="0" borderId="0" xfId="0" applyFont="1" applyAlignment="1">
      <alignment horizontal="left"/>
    </xf>
    <xf numFmtId="0" fontId="9" fillId="0" borderId="0" xfId="2" applyFont="1"/>
    <xf numFmtId="0" fontId="6" fillId="0" borderId="0" xfId="0" applyFont="1" applyAlignment="1">
      <alignment horizontal="left" vertical="center"/>
    </xf>
    <xf numFmtId="164" fontId="6" fillId="0" borderId="0" xfId="0" applyNumberFormat="1" applyFont="1"/>
    <xf numFmtId="0" fontId="4" fillId="0" borderId="1" xfId="0" applyFont="1" applyBorder="1"/>
    <xf numFmtId="1" fontId="4" fillId="0" borderId="1" xfId="0" applyNumberFormat="1" applyFont="1" applyBorder="1"/>
    <xf numFmtId="0" fontId="14" fillId="0" borderId="7" xfId="2" applyFont="1" applyBorder="1" applyAlignment="1">
      <alignment horizontal="left" vertical="top"/>
    </xf>
    <xf numFmtId="0" fontId="9" fillId="0" borderId="0" xfId="0" applyFont="1"/>
    <xf numFmtId="1" fontId="15" fillId="0" borderId="1" xfId="0" applyNumberFormat="1" applyFont="1" applyBorder="1" applyAlignment="1">
      <alignment horizontal="right"/>
    </xf>
    <xf numFmtId="0" fontId="10" fillId="2" borderId="1" xfId="2" applyFont="1" applyFill="1" applyBorder="1" applyAlignment="1">
      <alignment horizontal="center" vertical="top"/>
    </xf>
    <xf numFmtId="0" fontId="16" fillId="0" borderId="0" xfId="0" applyFont="1"/>
    <xf numFmtId="0" fontId="17" fillId="0" borderId="8" xfId="2" applyFont="1" applyBorder="1" applyProtection="1">
      <protection locked="0"/>
    </xf>
    <xf numFmtId="0" fontId="17" fillId="0" borderId="9" xfId="2" applyFont="1" applyBorder="1" applyProtection="1">
      <protection locked="0"/>
    </xf>
    <xf numFmtId="0" fontId="17" fillId="0" borderId="9" xfId="0" applyFont="1" applyBorder="1" applyProtection="1">
      <protection locked="0"/>
    </xf>
    <xf numFmtId="0" fontId="17" fillId="0" borderId="10" xfId="0" applyFont="1" applyBorder="1" applyProtection="1">
      <protection locked="0"/>
    </xf>
    <xf numFmtId="0" fontId="17" fillId="0" borderId="11" xfId="2" quotePrefix="1" applyFont="1" applyBorder="1" applyAlignment="1" applyProtection="1">
      <alignment horizontal="left"/>
      <protection locked="0"/>
    </xf>
    <xf numFmtId="0" fontId="17" fillId="0" borderId="0" xfId="2" applyFont="1" applyProtection="1">
      <protection locked="0"/>
    </xf>
    <xf numFmtId="0" fontId="17" fillId="0" borderId="0" xfId="2" quotePrefix="1" applyFont="1" applyAlignment="1" applyProtection="1">
      <alignment horizontal="left"/>
      <protection locked="0"/>
    </xf>
    <xf numFmtId="0" fontId="17" fillId="0" borderId="12" xfId="0" applyFont="1" applyBorder="1" applyProtection="1">
      <protection locked="0"/>
    </xf>
    <xf numFmtId="0" fontId="17" fillId="0" borderId="11" xfId="2" applyFont="1" applyBorder="1" applyProtection="1">
      <protection locked="0"/>
    </xf>
    <xf numFmtId="0" fontId="17" fillId="0" borderId="0" xfId="0" applyFont="1" applyProtection="1">
      <protection locked="0"/>
    </xf>
    <xf numFmtId="0" fontId="17" fillId="0" borderId="12" xfId="2" applyFont="1" applyBorder="1" applyProtection="1">
      <protection locked="0"/>
    </xf>
    <xf numFmtId="0" fontId="17" fillId="0" borderId="13" xfId="2" applyFont="1" applyBorder="1" applyProtection="1">
      <protection locked="0"/>
    </xf>
    <xf numFmtId="0" fontId="17" fillId="0" borderId="14" xfId="2" applyFont="1" applyBorder="1" applyProtection="1">
      <protection locked="0"/>
    </xf>
    <xf numFmtId="0" fontId="17" fillId="0" borderId="14" xfId="0" applyFont="1" applyBorder="1" applyProtection="1">
      <protection locked="0"/>
    </xf>
    <xf numFmtId="0" fontId="17" fillId="0" borderId="15" xfId="0" applyFont="1" applyBorder="1" applyProtection="1">
      <protection locked="0"/>
    </xf>
    <xf numFmtId="0" fontId="18" fillId="0" borderId="0" xfId="0" applyFont="1"/>
    <xf numFmtId="0" fontId="18" fillId="0" borderId="16" xfId="0" applyFont="1" applyBorder="1"/>
    <xf numFmtId="0" fontId="19" fillId="0" borderId="0" xfId="0" applyFont="1" applyAlignment="1">
      <alignment horizontal="left"/>
    </xf>
    <xf numFmtId="0" fontId="18" fillId="2" borderId="2" xfId="0" applyFont="1" applyFill="1" applyBorder="1" applyAlignment="1">
      <alignment horizontal="left"/>
    </xf>
    <xf numFmtId="0" fontId="6" fillId="0" borderId="0" xfId="0" applyFont="1" applyAlignment="1">
      <alignment horizontal="center"/>
    </xf>
    <xf numFmtId="0" fontId="11" fillId="0" borderId="0" xfId="0" applyFont="1" applyAlignment="1">
      <alignment horizontal="center"/>
    </xf>
    <xf numFmtId="1" fontId="6" fillId="0" borderId="0" xfId="0" applyNumberFormat="1" applyFont="1" applyAlignment="1">
      <alignment horizontal="center"/>
    </xf>
    <xf numFmtId="165" fontId="12" fillId="4" borderId="1" xfId="4" applyNumberFormat="1" applyFont="1" applyFill="1" applyBorder="1" applyAlignment="1" applyProtection="1">
      <alignment horizontal="right" vertical="center"/>
      <protection locked="0"/>
    </xf>
    <xf numFmtId="165" fontId="11" fillId="0" borderId="0" xfId="0" applyNumberFormat="1" applyFont="1"/>
    <xf numFmtId="164" fontId="20" fillId="3" borderId="1" xfId="4" applyNumberFormat="1" applyFont="1" applyFill="1" applyBorder="1" applyAlignment="1">
      <alignment horizontal="right" vertical="center"/>
    </xf>
    <xf numFmtId="164" fontId="20" fillId="4" borderId="1" xfId="4" applyNumberFormat="1" applyFont="1" applyFill="1" applyBorder="1" applyAlignment="1" applyProtection="1">
      <alignment horizontal="right" vertical="center"/>
      <protection locked="0"/>
    </xf>
    <xf numFmtId="0" fontId="21" fillId="0" borderId="0" xfId="0" applyFont="1"/>
    <xf numFmtId="165" fontId="20" fillId="4" borderId="1" xfId="4" applyNumberFormat="1" applyFont="1" applyFill="1" applyBorder="1" applyAlignment="1" applyProtection="1">
      <alignment horizontal="right" vertical="center"/>
      <protection locked="0"/>
    </xf>
    <xf numFmtId="0" fontId="137" fillId="0" borderId="0" xfId="0" applyFont="1"/>
    <xf numFmtId="0" fontId="138" fillId="0" borderId="0" xfId="0" applyFont="1" applyAlignment="1">
      <alignment horizontal="left"/>
    </xf>
    <xf numFmtId="0" fontId="137" fillId="0" borderId="16" xfId="0" applyFont="1" applyBorder="1"/>
    <xf numFmtId="0" fontId="137" fillId="2" borderId="2" xfId="0" applyFont="1" applyFill="1" applyBorder="1" applyAlignment="1">
      <alignment horizontal="left"/>
    </xf>
    <xf numFmtId="0" fontId="140" fillId="2" borderId="1" xfId="2" applyFont="1" applyFill="1" applyBorder="1" applyAlignment="1">
      <alignment horizontal="left" vertical="top"/>
    </xf>
    <xf numFmtId="0" fontId="0" fillId="0" borderId="1" xfId="0" applyBorder="1"/>
    <xf numFmtId="0" fontId="142" fillId="0" borderId="8" xfId="2" applyFont="1" applyBorder="1" applyProtection="1">
      <protection locked="0"/>
    </xf>
    <xf numFmtId="0" fontId="142" fillId="0" borderId="9" xfId="2" applyFont="1" applyBorder="1" applyProtection="1">
      <protection locked="0"/>
    </xf>
    <xf numFmtId="0" fontId="142" fillId="0" borderId="9" xfId="0" applyFont="1" applyBorder="1" applyProtection="1">
      <protection locked="0"/>
    </xf>
    <xf numFmtId="0" fontId="142" fillId="0" borderId="10" xfId="0" applyFont="1" applyBorder="1" applyProtection="1">
      <protection locked="0"/>
    </xf>
    <xf numFmtId="0" fontId="142" fillId="0" borderId="11" xfId="2" quotePrefix="1" applyFont="1" applyBorder="1" applyAlignment="1" applyProtection="1">
      <alignment horizontal="left"/>
      <protection locked="0"/>
    </xf>
    <xf numFmtId="0" fontId="142" fillId="0" borderId="0" xfId="2" applyFont="1" applyProtection="1">
      <protection locked="0"/>
    </xf>
    <xf numFmtId="0" fontId="142" fillId="0" borderId="0" xfId="2" quotePrefix="1" applyFont="1" applyAlignment="1" applyProtection="1">
      <alignment horizontal="left"/>
      <protection locked="0"/>
    </xf>
    <xf numFmtId="0" fontId="142" fillId="0" borderId="12" xfId="0" applyFont="1" applyBorder="1" applyProtection="1">
      <protection locked="0"/>
    </xf>
    <xf numFmtId="0" fontId="142" fillId="0" borderId="11" xfId="2" applyFont="1" applyBorder="1" applyProtection="1">
      <protection locked="0"/>
    </xf>
    <xf numFmtId="0" fontId="142" fillId="0" borderId="0" xfId="0" applyFont="1" applyProtection="1">
      <protection locked="0"/>
    </xf>
    <xf numFmtId="0" fontId="142" fillId="0" borderId="12" xfId="2" applyFont="1" applyBorder="1" applyProtection="1">
      <protection locked="0"/>
    </xf>
    <xf numFmtId="0" fontId="142" fillId="0" borderId="13" xfId="2" applyFont="1" applyBorder="1" applyProtection="1">
      <protection locked="0"/>
    </xf>
    <xf numFmtId="0" fontId="142" fillId="0" borderId="14" xfId="2" applyFont="1" applyBorder="1" applyProtection="1">
      <protection locked="0"/>
    </xf>
    <xf numFmtId="0" fontId="142" fillId="0" borderId="14" xfId="0" applyFont="1" applyBorder="1" applyProtection="1">
      <protection locked="0"/>
    </xf>
    <xf numFmtId="0" fontId="142" fillId="0" borderId="15" xfId="0" applyFont="1" applyBorder="1" applyProtection="1">
      <protection locked="0"/>
    </xf>
    <xf numFmtId="176" fontId="20" fillId="3" borderId="1" xfId="4" applyNumberFormat="1" applyFont="1" applyFill="1" applyBorder="1" applyAlignment="1">
      <alignment horizontal="right" vertical="center"/>
    </xf>
    <xf numFmtId="176" fontId="20" fillId="4" borderId="1" xfId="4" applyNumberFormat="1" applyFont="1" applyFill="1" applyBorder="1" applyAlignment="1" applyProtection="1">
      <alignment horizontal="right" vertical="center"/>
      <protection locked="0"/>
    </xf>
    <xf numFmtId="176" fontId="4" fillId="0" borderId="1" xfId="0" applyNumberFormat="1" applyFont="1" applyBorder="1"/>
    <xf numFmtId="0" fontId="4" fillId="0" borderId="5" xfId="0" applyFont="1" applyBorder="1"/>
    <xf numFmtId="0" fontId="4" fillId="0" borderId="0" xfId="0" applyFont="1"/>
    <xf numFmtId="0" fontId="4" fillId="0" borderId="5" xfId="0" applyFont="1" applyBorder="1" applyAlignment="1">
      <alignment horizontal="left" indent="2"/>
    </xf>
    <xf numFmtId="9" fontId="12" fillId="3" borderId="1" xfId="1" applyFont="1" applyFill="1" applyBorder="1" applyAlignment="1">
      <alignment horizontal="right" vertical="center"/>
    </xf>
    <xf numFmtId="9" fontId="12" fillId="0" borderId="1" xfId="1" applyFont="1" applyFill="1" applyBorder="1" applyAlignment="1">
      <alignment horizontal="left"/>
    </xf>
    <xf numFmtId="9" fontId="12" fillId="0" borderId="3" xfId="1" applyFont="1" applyBorder="1" applyAlignment="1">
      <alignment horizontal="left" vertical="center"/>
    </xf>
    <xf numFmtId="9" fontId="0" fillId="0" borderId="0" xfId="1" applyFont="1" applyFill="1"/>
    <xf numFmtId="9" fontId="6" fillId="0" borderId="0" xfId="1" applyFont="1" applyFill="1" applyAlignment="1"/>
    <xf numFmtId="0" fontId="12" fillId="0" borderId="0" xfId="2" applyFont="1" applyAlignment="1">
      <alignment horizontal="left"/>
    </xf>
    <xf numFmtId="176" fontId="4" fillId="0" borderId="0" xfId="0" applyNumberFormat="1" applyFont="1"/>
    <xf numFmtId="43" fontId="0" fillId="0" borderId="0" xfId="0" applyNumberFormat="1"/>
    <xf numFmtId="0" fontId="0" fillId="0" borderId="0" xfId="0" applyAlignment="1">
      <alignment vertical="center"/>
    </xf>
    <xf numFmtId="10" fontId="12" fillId="0" borderId="0" xfId="1" applyNumberFormat="1" applyFont="1" applyBorder="1"/>
    <xf numFmtId="0" fontId="144" fillId="0" borderId="0" xfId="0" applyFont="1"/>
    <xf numFmtId="1" fontId="144" fillId="0" borderId="0" xfId="0" applyNumberFormat="1" applyFont="1" applyAlignment="1">
      <alignment horizontal="center"/>
    </xf>
    <xf numFmtId="0" fontId="145" fillId="0" borderId="1" xfId="2" applyFont="1" applyBorder="1" applyAlignment="1">
      <alignment horizontal="left" vertical="center"/>
    </xf>
    <xf numFmtId="0" fontId="144" fillId="0" borderId="0" xfId="0" applyFont="1" applyAlignment="1">
      <alignment horizontal="left"/>
    </xf>
    <xf numFmtId="1" fontId="15" fillId="0" borderId="0" xfId="0" applyNumberFormat="1" applyFont="1" applyAlignment="1">
      <alignment horizontal="right"/>
    </xf>
    <xf numFmtId="0" fontId="146" fillId="2" borderId="1" xfId="2" applyFont="1" applyFill="1" applyBorder="1" applyAlignment="1">
      <alignment horizontal="left" vertical="top"/>
    </xf>
    <xf numFmtId="0" fontId="141" fillId="2" borderId="1" xfId="2" applyFont="1" applyFill="1" applyBorder="1" applyAlignment="1">
      <alignment horizontal="center" vertical="top"/>
    </xf>
    <xf numFmtId="0" fontId="13" fillId="0" borderId="1" xfId="0" applyFont="1" applyBorder="1"/>
    <xf numFmtId="164" fontId="147" fillId="3" borderId="1" xfId="4" applyNumberFormat="1" applyFont="1" applyFill="1" applyBorder="1" applyAlignment="1">
      <alignment horizontal="right" vertical="center"/>
    </xf>
    <xf numFmtId="0" fontId="143" fillId="0" borderId="1" xfId="0" applyFont="1" applyBorder="1"/>
    <xf numFmtId="164" fontId="147" fillId="4" borderId="1" xfId="4" applyNumberFormat="1" applyFont="1" applyFill="1" applyBorder="1" applyAlignment="1" applyProtection="1">
      <alignment horizontal="right" vertical="center"/>
      <protection locked="0"/>
    </xf>
    <xf numFmtId="1" fontId="143" fillId="0" borderId="1" xfId="0" applyNumberFormat="1" applyFont="1" applyBorder="1" applyAlignment="1">
      <alignment horizontal="right"/>
    </xf>
    <xf numFmtId="164" fontId="20" fillId="0" borderId="0" xfId="4" applyNumberFormat="1" applyFont="1" applyFill="1" applyBorder="1" applyAlignment="1">
      <alignment horizontal="right" vertical="center"/>
    </xf>
    <xf numFmtId="10" fontId="12" fillId="3" borderId="1" xfId="4" applyNumberFormat="1" applyFont="1" applyFill="1" applyBorder="1" applyAlignment="1">
      <alignment horizontal="right" vertical="center"/>
    </xf>
    <xf numFmtId="177" fontId="12" fillId="4" borderId="1" xfId="4" applyNumberFormat="1" applyFont="1" applyFill="1" applyBorder="1" applyAlignment="1" applyProtection="1">
      <alignment horizontal="right" vertical="center"/>
      <protection locked="0"/>
    </xf>
    <xf numFmtId="164" fontId="12" fillId="4" borderId="0" xfId="4" applyNumberFormat="1" applyFont="1" applyFill="1" applyBorder="1" applyAlignment="1" applyProtection="1">
      <alignment horizontal="right" vertical="center"/>
      <protection locked="0"/>
    </xf>
    <xf numFmtId="2" fontId="12" fillId="4" borderId="1" xfId="4" applyNumberFormat="1" applyFont="1" applyFill="1" applyBorder="1" applyAlignment="1" applyProtection="1">
      <alignment horizontal="right" vertical="center"/>
      <protection locked="0"/>
    </xf>
    <xf numFmtId="2" fontId="12" fillId="0" borderId="0" xfId="2" applyNumberFormat="1" applyFont="1" applyAlignment="1">
      <alignment horizontal="center"/>
    </xf>
    <xf numFmtId="43" fontId="12" fillId="3" borderId="1" xfId="4" applyFont="1" applyFill="1" applyBorder="1" applyAlignment="1">
      <alignment horizontal="right" vertical="center"/>
    </xf>
    <xf numFmtId="2" fontId="11" fillId="0" borderId="0" xfId="0" applyNumberFormat="1" applyFont="1"/>
    <xf numFmtId="0" fontId="14" fillId="0" borderId="0" xfId="2" applyFont="1" applyAlignment="1">
      <alignment horizontal="left" vertical="top"/>
    </xf>
    <xf numFmtId="10" fontId="139" fillId="2" borderId="3" xfId="1" applyNumberFormat="1" applyFont="1" applyFill="1" applyBorder="1"/>
    <xf numFmtId="10" fontId="0" fillId="0" borderId="0" xfId="1" applyNumberFormat="1" applyFont="1"/>
    <xf numFmtId="0" fontId="0" fillId="0" borderId="0" xfId="0" applyAlignment="1">
      <alignment horizontal="center"/>
    </xf>
    <xf numFmtId="41" fontId="20" fillId="4" borderId="1" xfId="4" applyNumberFormat="1" applyFont="1" applyFill="1" applyBorder="1" applyAlignment="1" applyProtection="1">
      <alignment horizontal="right" vertical="center"/>
      <protection locked="0"/>
    </xf>
    <xf numFmtId="178" fontId="20" fillId="4" borderId="1" xfId="4" applyNumberFormat="1" applyFont="1" applyFill="1" applyBorder="1" applyAlignment="1" applyProtection="1">
      <alignment horizontal="right" vertical="center"/>
      <protection locked="0"/>
    </xf>
    <xf numFmtId="3" fontId="0" fillId="0" borderId="1" xfId="0" applyNumberFormat="1" applyBorder="1"/>
    <xf numFmtId="2" fontId="0" fillId="0" borderId="1" xfId="0" applyNumberFormat="1" applyBorder="1"/>
    <xf numFmtId="1" fontId="0" fillId="0" borderId="1" xfId="0" applyNumberFormat="1" applyBorder="1"/>
    <xf numFmtId="0" fontId="150" fillId="0" borderId="0" xfId="0" applyFont="1"/>
    <xf numFmtId="9" fontId="4" fillId="0" borderId="0" xfId="1" applyFont="1" applyBorder="1"/>
    <xf numFmtId="10" fontId="4" fillId="0" borderId="0" xfId="1" applyNumberFormat="1" applyFont="1" applyBorder="1"/>
    <xf numFmtId="179" fontId="4" fillId="0" borderId="0" xfId="1" applyNumberFormat="1" applyFont="1"/>
    <xf numFmtId="43" fontId="12" fillId="4" borderId="3" xfId="4" applyFont="1" applyFill="1" applyBorder="1" applyAlignment="1" applyProtection="1">
      <alignment horizontal="right" vertical="center"/>
      <protection locked="0"/>
    </xf>
    <xf numFmtId="2" fontId="0" fillId="0" borderId="0" xfId="0" applyNumberFormat="1"/>
    <xf numFmtId="10" fontId="0" fillId="0" borderId="0" xfId="1" applyNumberFormat="1" applyFont="1" applyBorder="1"/>
    <xf numFmtId="10" fontId="0" fillId="0" borderId="0" xfId="1" applyNumberFormat="1" applyFont="1" applyFill="1" applyBorder="1"/>
    <xf numFmtId="10" fontId="0" fillId="0" borderId="1" xfId="1" applyNumberFormat="1" applyFont="1" applyBorder="1"/>
    <xf numFmtId="0" fontId="0" fillId="0" borderId="0" xfId="0" applyAlignment="1">
      <alignment horizontal="center" vertical="center" wrapText="1"/>
    </xf>
    <xf numFmtId="179" fontId="0" fillId="0" borderId="1" xfId="1" applyNumberFormat="1" applyFont="1" applyBorder="1"/>
    <xf numFmtId="165" fontId="21" fillId="0" borderId="0" xfId="0" applyNumberFormat="1" applyFont="1"/>
    <xf numFmtId="43" fontId="12" fillId="3" borderId="3" xfId="4" applyFont="1" applyFill="1" applyBorder="1" applyAlignment="1">
      <alignment horizontal="right" vertical="center"/>
    </xf>
    <xf numFmtId="3" fontId="13" fillId="0" borderId="1" xfId="0" applyNumberFormat="1" applyFont="1" applyBorder="1"/>
    <xf numFmtId="43" fontId="12" fillId="0" borderId="0" xfId="2" applyNumberFormat="1" applyFont="1"/>
    <xf numFmtId="0" fontId="0" fillId="0" borderId="0" xfId="0" applyAlignment="1">
      <alignment horizontal="center" wrapText="1"/>
    </xf>
    <xf numFmtId="3" fontId="0" fillId="0" borderId="0" xfId="0" applyNumberFormat="1"/>
    <xf numFmtId="164" fontId="11" fillId="0" borderId="0" xfId="0" applyNumberFormat="1" applyFont="1"/>
    <xf numFmtId="164" fontId="0" fillId="0" borderId="0" xfId="0" applyNumberFormat="1"/>
    <xf numFmtId="180" fontId="12" fillId="4" borderId="1" xfId="4" applyNumberFormat="1" applyFont="1" applyFill="1" applyBorder="1" applyAlignment="1" applyProtection="1">
      <alignment horizontal="right" vertical="center"/>
      <protection locked="0"/>
    </xf>
    <xf numFmtId="0" fontId="11" fillId="69" borderId="1" xfId="0" applyFont="1" applyFill="1" applyBorder="1"/>
    <xf numFmtId="0" fontId="12" fillId="69" borderId="3" xfId="2" applyFont="1" applyFill="1" applyBorder="1" applyAlignment="1">
      <alignment horizontal="left" vertical="center"/>
    </xf>
    <xf numFmtId="0" fontId="0" fillId="0" borderId="1" xfId="0" applyBorder="1" applyAlignment="1">
      <alignment horizontal="center" vertical="center" wrapText="1"/>
    </xf>
    <xf numFmtId="0" fontId="151" fillId="0" borderId="1" xfId="0" applyFont="1" applyBorder="1" applyAlignment="1">
      <alignment horizontal="center" vertical="center" wrapText="1"/>
    </xf>
  </cellXfs>
  <cellStyles count="19994">
    <cellStyle name="%" xfId="6" xr:uid="{00000000-0005-0000-0000-000000000000}"/>
    <cellStyle name="% 10" xfId="7" xr:uid="{00000000-0005-0000-0000-000001000000}"/>
    <cellStyle name="% 11" xfId="8" xr:uid="{00000000-0005-0000-0000-000002000000}"/>
    <cellStyle name="% 12" xfId="9" xr:uid="{00000000-0005-0000-0000-000003000000}"/>
    <cellStyle name="% 13" xfId="10" xr:uid="{00000000-0005-0000-0000-000004000000}"/>
    <cellStyle name="% 2" xfId="11" xr:uid="{00000000-0005-0000-0000-000005000000}"/>
    <cellStyle name="% 2 2" xfId="12" xr:uid="{00000000-0005-0000-0000-000006000000}"/>
    <cellStyle name="% 2 3" xfId="13" xr:uid="{00000000-0005-0000-0000-000007000000}"/>
    <cellStyle name="% 3" xfId="14" xr:uid="{00000000-0005-0000-0000-000008000000}"/>
    <cellStyle name="% 3 2" xfId="15" xr:uid="{00000000-0005-0000-0000-000009000000}"/>
    <cellStyle name="% 3 2 2" xfId="16" xr:uid="{00000000-0005-0000-0000-00000A000000}"/>
    <cellStyle name="% 3 3" xfId="17" xr:uid="{00000000-0005-0000-0000-00000B000000}"/>
    <cellStyle name="% 3 4" xfId="18" xr:uid="{00000000-0005-0000-0000-00000C000000}"/>
    <cellStyle name="% 3 5" xfId="19" xr:uid="{00000000-0005-0000-0000-00000D000000}"/>
    <cellStyle name="% 3 6" xfId="20" xr:uid="{00000000-0005-0000-0000-00000E000000}"/>
    <cellStyle name="% 4" xfId="21" xr:uid="{00000000-0005-0000-0000-00000F000000}"/>
    <cellStyle name="% 5" xfId="22" xr:uid="{00000000-0005-0000-0000-000010000000}"/>
    <cellStyle name="% 6" xfId="23" xr:uid="{00000000-0005-0000-0000-000011000000}"/>
    <cellStyle name="% 7" xfId="24" xr:uid="{00000000-0005-0000-0000-000012000000}"/>
    <cellStyle name="% 8" xfId="25" xr:uid="{00000000-0005-0000-0000-000013000000}"/>
    <cellStyle name="% 9" xfId="26" xr:uid="{00000000-0005-0000-0000-000014000000}"/>
    <cellStyle name="%_201314" xfId="27" xr:uid="{00000000-0005-0000-0000-000015000000}"/>
    <cellStyle name="%_A3 Sheet 1" xfId="28" xr:uid="{00000000-0005-0000-0000-000016000000}"/>
    <cellStyle name="%_All Projects" xfId="29" xr:uid="{00000000-0005-0000-0000-000017000000}"/>
    <cellStyle name="%_Book1" xfId="30" xr:uid="{00000000-0005-0000-0000-000018000000}"/>
    <cellStyle name="%_capex schedule May 2011" xfId="31" xr:uid="{00000000-0005-0000-0000-000019000000}"/>
    <cellStyle name="%_CapM - Year 4  Plan Working Copy V1- M&amp;G" xfId="32" xr:uid="{00000000-0005-0000-0000-00001A000000}"/>
    <cellStyle name="%_CSD Regulated 1 2014" xfId="33" xr:uid="{00000000-0005-0000-0000-00001B000000}"/>
    <cellStyle name="%_CSD Regulated 11 2013" xfId="34" xr:uid="{00000000-0005-0000-0000-00001C000000}"/>
    <cellStyle name="%_CSD Regulated 12 2013" xfId="35" xr:uid="{00000000-0005-0000-0000-00001D000000}"/>
    <cellStyle name="%_Dispute Profile" xfId="36" xr:uid="{00000000-0005-0000-0000-00001E000000}"/>
    <cellStyle name="%_Dispute Profile 2" xfId="37" xr:uid="{00000000-0005-0000-0000-00001F000000}"/>
    <cellStyle name="%_Graphs" xfId="38" xr:uid="{00000000-0005-0000-0000-000020000000}"/>
    <cellStyle name="%_Investment Current" xfId="39" xr:uid="{00000000-0005-0000-0000-000021000000}"/>
    <cellStyle name="%_Invoice_Out" xfId="40" xr:uid="{00000000-0005-0000-0000-000022000000}"/>
    <cellStyle name="%_Mar 12" xfId="41" xr:uid="{00000000-0005-0000-0000-000023000000}"/>
    <cellStyle name="%_Market Share By SE" xfId="42" xr:uid="{00000000-0005-0000-0000-000024000000}"/>
    <cellStyle name="%_Market Share By SE 2" xfId="43" xr:uid="{00000000-0005-0000-0000-000025000000}"/>
    <cellStyle name="%_Milestone Dates" xfId="44" xr:uid="{00000000-0005-0000-0000-000026000000}"/>
    <cellStyle name="%_P8 Hire Recharges" xfId="45" xr:uid="{00000000-0005-0000-0000-000027000000}"/>
    <cellStyle name="%_Sheet1" xfId="46" xr:uid="{00000000-0005-0000-0000-000028000000}"/>
    <cellStyle name="%_Sheet3" xfId="47" xr:uid="{00000000-0005-0000-0000-000029000000}"/>
    <cellStyle name="%_SPID Specifics" xfId="48" xr:uid="{00000000-0005-0000-0000-00002A000000}"/>
    <cellStyle name="%_Summary (2)" xfId="49" xr:uid="{00000000-0005-0000-0000-00002B000000}"/>
    <cellStyle name="%_SW backup" xfId="50" xr:uid="{00000000-0005-0000-0000-00002C000000}"/>
    <cellStyle name="%_T&amp;I" xfId="51" xr:uid="{00000000-0005-0000-0000-00002D000000}"/>
    <cellStyle name="%_T&amp;I_1" xfId="52" xr:uid="{00000000-0005-0000-0000-00002E000000}"/>
    <cellStyle name="%_Tbl_ProgGroup_Lookup" xfId="53" xr:uid="{00000000-0005-0000-0000-00002F000000}"/>
    <cellStyle name="%_Telemetry" xfId="54" xr:uid="{00000000-0005-0000-0000-000030000000}"/>
    <cellStyle name="%_Telemetry Annual" xfId="55" xr:uid="{00000000-0005-0000-0000-000031000000}"/>
    <cellStyle name="%_Telemetry In Year" xfId="56" xr:uid="{00000000-0005-0000-0000-000032000000}"/>
    <cellStyle name="%_Temp" xfId="57" xr:uid="{00000000-0005-0000-0000-000033000000}"/>
    <cellStyle name="]_x000d__x000a_Zoomed=1_x000d__x000a_Row=0_x000d__x000a_Column=0_x000d__x000a_Height=0_x000d__x000a_Width=0_x000d__x000a_FontName=FoxFont_x000d__x000a_FontStyle=0_x000d__x000a_FontSize=9_x000d__x000a_PrtFontName=FoxPrin" xfId="58" xr:uid="{00000000-0005-0000-0000-000034000000}"/>
    <cellStyle name="_Invoice_Out" xfId="59" xr:uid="{00000000-0005-0000-0000-000035000000}"/>
    <cellStyle name="_Invoice_Out 2" xfId="60" xr:uid="{00000000-0005-0000-0000-000036000000}"/>
    <cellStyle name="_Settlement Analysis Report Feb P1" xfId="61" xr:uid="{00000000-0005-0000-0000-000037000000}"/>
    <cellStyle name="_Settlement Analysis Report Feb P1 2" xfId="62" xr:uid="{00000000-0005-0000-0000-000038000000}"/>
    <cellStyle name="20% - Accent1 10" xfId="63" xr:uid="{00000000-0005-0000-0000-000039000000}"/>
    <cellStyle name="20% - Accent1 10 2" xfId="64" xr:uid="{00000000-0005-0000-0000-00003A000000}"/>
    <cellStyle name="20% - Accent1 10 2 2" xfId="65" xr:uid="{00000000-0005-0000-0000-00003B000000}"/>
    <cellStyle name="20% - Accent1 10 2 2 2" xfId="66" xr:uid="{00000000-0005-0000-0000-00003C000000}"/>
    <cellStyle name="20% - Accent1 10 2 2 2 2" xfId="67" xr:uid="{00000000-0005-0000-0000-00003D000000}"/>
    <cellStyle name="20% - Accent1 10 2 2 3" xfId="68" xr:uid="{00000000-0005-0000-0000-00003E000000}"/>
    <cellStyle name="20% - Accent1 10 2 3" xfId="69" xr:uid="{00000000-0005-0000-0000-00003F000000}"/>
    <cellStyle name="20% - Accent1 10 2 3 2" xfId="70" xr:uid="{00000000-0005-0000-0000-000040000000}"/>
    <cellStyle name="20% - Accent1 10 2 4" xfId="71" xr:uid="{00000000-0005-0000-0000-000041000000}"/>
    <cellStyle name="20% - Accent1 10 3" xfId="72" xr:uid="{00000000-0005-0000-0000-000042000000}"/>
    <cellStyle name="20% - Accent1 10 3 2" xfId="73" xr:uid="{00000000-0005-0000-0000-000043000000}"/>
    <cellStyle name="20% - Accent1 10 3 2 2" xfId="74" xr:uid="{00000000-0005-0000-0000-000044000000}"/>
    <cellStyle name="20% - Accent1 10 3 3" xfId="75" xr:uid="{00000000-0005-0000-0000-000045000000}"/>
    <cellStyle name="20% - Accent1 10 4" xfId="76" xr:uid="{00000000-0005-0000-0000-000046000000}"/>
    <cellStyle name="20% - Accent1 10 4 2" xfId="77" xr:uid="{00000000-0005-0000-0000-000047000000}"/>
    <cellStyle name="20% - Accent1 10 5" xfId="78" xr:uid="{00000000-0005-0000-0000-000048000000}"/>
    <cellStyle name="20% - Accent1 11" xfId="79" xr:uid="{00000000-0005-0000-0000-000049000000}"/>
    <cellStyle name="20% - Accent1 11 2" xfId="80" xr:uid="{00000000-0005-0000-0000-00004A000000}"/>
    <cellStyle name="20% - Accent1 11 2 2" xfId="81" xr:uid="{00000000-0005-0000-0000-00004B000000}"/>
    <cellStyle name="20% - Accent1 11 2 2 2" xfId="82" xr:uid="{00000000-0005-0000-0000-00004C000000}"/>
    <cellStyle name="20% - Accent1 11 2 2 2 2" xfId="83" xr:uid="{00000000-0005-0000-0000-00004D000000}"/>
    <cellStyle name="20% - Accent1 11 2 2 3" xfId="84" xr:uid="{00000000-0005-0000-0000-00004E000000}"/>
    <cellStyle name="20% - Accent1 11 2 3" xfId="85" xr:uid="{00000000-0005-0000-0000-00004F000000}"/>
    <cellStyle name="20% - Accent1 11 2 3 2" xfId="86" xr:uid="{00000000-0005-0000-0000-000050000000}"/>
    <cellStyle name="20% - Accent1 11 2 4" xfId="87" xr:uid="{00000000-0005-0000-0000-000051000000}"/>
    <cellStyle name="20% - Accent1 11 3" xfId="88" xr:uid="{00000000-0005-0000-0000-000052000000}"/>
    <cellStyle name="20% - Accent1 11 3 2" xfId="89" xr:uid="{00000000-0005-0000-0000-000053000000}"/>
    <cellStyle name="20% - Accent1 11 3 2 2" xfId="90" xr:uid="{00000000-0005-0000-0000-000054000000}"/>
    <cellStyle name="20% - Accent1 11 3 3" xfId="91" xr:uid="{00000000-0005-0000-0000-000055000000}"/>
    <cellStyle name="20% - Accent1 11 4" xfId="92" xr:uid="{00000000-0005-0000-0000-000056000000}"/>
    <cellStyle name="20% - Accent1 11 4 2" xfId="93" xr:uid="{00000000-0005-0000-0000-000057000000}"/>
    <cellStyle name="20% - Accent1 11 5" xfId="94" xr:uid="{00000000-0005-0000-0000-000058000000}"/>
    <cellStyle name="20% - Accent1 12" xfId="95" xr:uid="{00000000-0005-0000-0000-000059000000}"/>
    <cellStyle name="20% - Accent1 12 2" xfId="96" xr:uid="{00000000-0005-0000-0000-00005A000000}"/>
    <cellStyle name="20% - Accent1 13" xfId="97" xr:uid="{00000000-0005-0000-0000-00005B000000}"/>
    <cellStyle name="20% - Accent1 13 2" xfId="98" xr:uid="{00000000-0005-0000-0000-00005C000000}"/>
    <cellStyle name="20% - Accent1 13 2 2" xfId="99" xr:uid="{00000000-0005-0000-0000-00005D000000}"/>
    <cellStyle name="20% - Accent1 13 2 2 2" xfId="100" xr:uid="{00000000-0005-0000-0000-00005E000000}"/>
    <cellStyle name="20% - Accent1 13 2 3" xfId="101" xr:uid="{00000000-0005-0000-0000-00005F000000}"/>
    <cellStyle name="20% - Accent1 13 3" xfId="102" xr:uid="{00000000-0005-0000-0000-000060000000}"/>
    <cellStyle name="20% - Accent1 13 3 2" xfId="103" xr:uid="{00000000-0005-0000-0000-000061000000}"/>
    <cellStyle name="20% - Accent1 13 4" xfId="104" xr:uid="{00000000-0005-0000-0000-000062000000}"/>
    <cellStyle name="20% - Accent1 14" xfId="105" xr:uid="{00000000-0005-0000-0000-000063000000}"/>
    <cellStyle name="20% - Accent1 14 2" xfId="106" xr:uid="{00000000-0005-0000-0000-000064000000}"/>
    <cellStyle name="20% - Accent1 2" xfId="107" xr:uid="{00000000-0005-0000-0000-000065000000}"/>
    <cellStyle name="20% - Accent1 2 2" xfId="108" xr:uid="{00000000-0005-0000-0000-000066000000}"/>
    <cellStyle name="20% - Accent1 2 2 2" xfId="109" xr:uid="{00000000-0005-0000-0000-000067000000}"/>
    <cellStyle name="20% - Accent1 2 2 3" xfId="110" xr:uid="{00000000-0005-0000-0000-000068000000}"/>
    <cellStyle name="20% - Accent1 2 2 3 2" xfId="111" xr:uid="{00000000-0005-0000-0000-000069000000}"/>
    <cellStyle name="20% - Accent1 2 3" xfId="112" xr:uid="{00000000-0005-0000-0000-00006A000000}"/>
    <cellStyle name="20% - Accent1 2 3 2" xfId="113" xr:uid="{00000000-0005-0000-0000-00006B000000}"/>
    <cellStyle name="20% - Accent1 2 4" xfId="114" xr:uid="{00000000-0005-0000-0000-00006C000000}"/>
    <cellStyle name="20% - Accent1 2 4 2" xfId="115" xr:uid="{00000000-0005-0000-0000-00006D000000}"/>
    <cellStyle name="20% - Accent1 2 4 3" xfId="116" xr:uid="{00000000-0005-0000-0000-00006E000000}"/>
    <cellStyle name="20% - Accent1 2 5" xfId="117" xr:uid="{00000000-0005-0000-0000-00006F000000}"/>
    <cellStyle name="20% - Accent1 3" xfId="118" xr:uid="{00000000-0005-0000-0000-000070000000}"/>
    <cellStyle name="20% - Accent1 3 2" xfId="119" xr:uid="{00000000-0005-0000-0000-000071000000}"/>
    <cellStyle name="20% - Accent1 3 2 2" xfId="120" xr:uid="{00000000-0005-0000-0000-000072000000}"/>
    <cellStyle name="20% - Accent1 3 2 2 2" xfId="121" xr:uid="{00000000-0005-0000-0000-000073000000}"/>
    <cellStyle name="20% - Accent1 3 2 2 2 2" xfId="122" xr:uid="{00000000-0005-0000-0000-000074000000}"/>
    <cellStyle name="20% - Accent1 3 2 2 3" xfId="123" xr:uid="{00000000-0005-0000-0000-000075000000}"/>
    <cellStyle name="20% - Accent1 3 2 2 3 2" xfId="124" xr:uid="{00000000-0005-0000-0000-000076000000}"/>
    <cellStyle name="20% - Accent1 3 2 2 4" xfId="125" xr:uid="{00000000-0005-0000-0000-000077000000}"/>
    <cellStyle name="20% - Accent1 3 2 3" xfId="126" xr:uid="{00000000-0005-0000-0000-000078000000}"/>
    <cellStyle name="20% - Accent1 3 2 3 2" xfId="127" xr:uid="{00000000-0005-0000-0000-000079000000}"/>
    <cellStyle name="20% - Accent1 3 2 4" xfId="128" xr:uid="{00000000-0005-0000-0000-00007A000000}"/>
    <cellStyle name="20% - Accent1 3 2 4 2" xfId="129" xr:uid="{00000000-0005-0000-0000-00007B000000}"/>
    <cellStyle name="20% - Accent1 3 2 5" xfId="130" xr:uid="{00000000-0005-0000-0000-00007C000000}"/>
    <cellStyle name="20% - Accent1 3 3" xfId="131" xr:uid="{00000000-0005-0000-0000-00007D000000}"/>
    <cellStyle name="20% - Accent1 3 3 2" xfId="132" xr:uid="{00000000-0005-0000-0000-00007E000000}"/>
    <cellStyle name="20% - Accent1 3 3 3" xfId="133" xr:uid="{00000000-0005-0000-0000-00007F000000}"/>
    <cellStyle name="20% - Accent1 3 3 3 2" xfId="134" xr:uid="{00000000-0005-0000-0000-000080000000}"/>
    <cellStyle name="20% - Accent1 3 3 4" xfId="135" xr:uid="{00000000-0005-0000-0000-000081000000}"/>
    <cellStyle name="20% - Accent1 3 4" xfId="136" xr:uid="{00000000-0005-0000-0000-000082000000}"/>
    <cellStyle name="20% - Accent1 3 4 2" xfId="137" xr:uid="{00000000-0005-0000-0000-000083000000}"/>
    <cellStyle name="20% - Accent1 3 5" xfId="138" xr:uid="{00000000-0005-0000-0000-000084000000}"/>
    <cellStyle name="20% - Accent1 3 5 2" xfId="139" xr:uid="{00000000-0005-0000-0000-000085000000}"/>
    <cellStyle name="20% - Accent1 3 6" xfId="140" xr:uid="{00000000-0005-0000-0000-000086000000}"/>
    <cellStyle name="20% - Accent1 3 6 2" xfId="141" xr:uid="{00000000-0005-0000-0000-000087000000}"/>
    <cellStyle name="20% - Accent1 3 7" xfId="142" xr:uid="{00000000-0005-0000-0000-000088000000}"/>
    <cellStyle name="20% - Accent1 3 7 2" xfId="143" xr:uid="{00000000-0005-0000-0000-000089000000}"/>
    <cellStyle name="20% - Accent1 3 8" xfId="144" xr:uid="{00000000-0005-0000-0000-00008A000000}"/>
    <cellStyle name="20% - Accent1 3 8 2" xfId="145" xr:uid="{00000000-0005-0000-0000-00008B000000}"/>
    <cellStyle name="20% - Accent1 4" xfId="146" xr:uid="{00000000-0005-0000-0000-00008C000000}"/>
    <cellStyle name="20% - Accent1 4 10" xfId="147" xr:uid="{00000000-0005-0000-0000-00008D000000}"/>
    <cellStyle name="20% - Accent1 4 10 2" xfId="148" xr:uid="{00000000-0005-0000-0000-00008E000000}"/>
    <cellStyle name="20% - Accent1 4 11" xfId="149" xr:uid="{00000000-0005-0000-0000-00008F000000}"/>
    <cellStyle name="20% - Accent1 4 11 2" xfId="150" xr:uid="{00000000-0005-0000-0000-000090000000}"/>
    <cellStyle name="20% - Accent1 4 12" xfId="151" xr:uid="{00000000-0005-0000-0000-000091000000}"/>
    <cellStyle name="20% - Accent1 4 12 2" xfId="152" xr:uid="{00000000-0005-0000-0000-000092000000}"/>
    <cellStyle name="20% - Accent1 4 13" xfId="153" xr:uid="{00000000-0005-0000-0000-000093000000}"/>
    <cellStyle name="20% - Accent1 4 2" xfId="154" xr:uid="{00000000-0005-0000-0000-000094000000}"/>
    <cellStyle name="20% - Accent1 4 2 10" xfId="155" xr:uid="{00000000-0005-0000-0000-000095000000}"/>
    <cellStyle name="20% - Accent1 4 2 10 2" xfId="156" xr:uid="{00000000-0005-0000-0000-000096000000}"/>
    <cellStyle name="20% - Accent1 4 2 11" xfId="157" xr:uid="{00000000-0005-0000-0000-000097000000}"/>
    <cellStyle name="20% - Accent1 4 2 2" xfId="158" xr:uid="{00000000-0005-0000-0000-000098000000}"/>
    <cellStyle name="20% - Accent1 4 2 2 10" xfId="159" xr:uid="{00000000-0005-0000-0000-000099000000}"/>
    <cellStyle name="20% - Accent1 4 2 2 2" xfId="160" xr:uid="{00000000-0005-0000-0000-00009A000000}"/>
    <cellStyle name="20% - Accent1 4 2 2 2 2" xfId="161" xr:uid="{00000000-0005-0000-0000-00009B000000}"/>
    <cellStyle name="20% - Accent1 4 2 2 2 2 2" xfId="162" xr:uid="{00000000-0005-0000-0000-00009C000000}"/>
    <cellStyle name="20% - Accent1 4 2 2 2 2 2 2" xfId="163" xr:uid="{00000000-0005-0000-0000-00009D000000}"/>
    <cellStyle name="20% - Accent1 4 2 2 2 2 2 2 2" xfId="164" xr:uid="{00000000-0005-0000-0000-00009E000000}"/>
    <cellStyle name="20% - Accent1 4 2 2 2 2 2 3" xfId="165" xr:uid="{00000000-0005-0000-0000-00009F000000}"/>
    <cellStyle name="20% - Accent1 4 2 2 2 2 2 3 2" xfId="166" xr:uid="{00000000-0005-0000-0000-0000A0000000}"/>
    <cellStyle name="20% - Accent1 4 2 2 2 2 2 4" xfId="167" xr:uid="{00000000-0005-0000-0000-0000A1000000}"/>
    <cellStyle name="20% - Accent1 4 2 2 2 2 3" xfId="168" xr:uid="{00000000-0005-0000-0000-0000A2000000}"/>
    <cellStyle name="20% - Accent1 4 2 2 2 2 3 2" xfId="169" xr:uid="{00000000-0005-0000-0000-0000A3000000}"/>
    <cellStyle name="20% - Accent1 4 2 2 2 2 4" xfId="170" xr:uid="{00000000-0005-0000-0000-0000A4000000}"/>
    <cellStyle name="20% - Accent1 4 2 2 2 2 4 2" xfId="171" xr:uid="{00000000-0005-0000-0000-0000A5000000}"/>
    <cellStyle name="20% - Accent1 4 2 2 2 2 5" xfId="172" xr:uid="{00000000-0005-0000-0000-0000A6000000}"/>
    <cellStyle name="20% - Accent1 4 2 2 2 2 5 2" xfId="173" xr:uid="{00000000-0005-0000-0000-0000A7000000}"/>
    <cellStyle name="20% - Accent1 4 2 2 2 2 6" xfId="174" xr:uid="{00000000-0005-0000-0000-0000A8000000}"/>
    <cellStyle name="20% - Accent1 4 2 2 2 2 6 2" xfId="175" xr:uid="{00000000-0005-0000-0000-0000A9000000}"/>
    <cellStyle name="20% - Accent1 4 2 2 2 2 7" xfId="176" xr:uid="{00000000-0005-0000-0000-0000AA000000}"/>
    <cellStyle name="20% - Accent1 4 2 2 2 3" xfId="177" xr:uid="{00000000-0005-0000-0000-0000AB000000}"/>
    <cellStyle name="20% - Accent1 4 2 2 2 3 2" xfId="178" xr:uid="{00000000-0005-0000-0000-0000AC000000}"/>
    <cellStyle name="20% - Accent1 4 2 2 2 3 2 2" xfId="179" xr:uid="{00000000-0005-0000-0000-0000AD000000}"/>
    <cellStyle name="20% - Accent1 4 2 2 2 3 3" xfId="180" xr:uid="{00000000-0005-0000-0000-0000AE000000}"/>
    <cellStyle name="20% - Accent1 4 2 2 2 3 3 2" xfId="181" xr:uid="{00000000-0005-0000-0000-0000AF000000}"/>
    <cellStyle name="20% - Accent1 4 2 2 2 3 4" xfId="182" xr:uid="{00000000-0005-0000-0000-0000B0000000}"/>
    <cellStyle name="20% - Accent1 4 2 2 2 3 4 2" xfId="183" xr:uid="{00000000-0005-0000-0000-0000B1000000}"/>
    <cellStyle name="20% - Accent1 4 2 2 2 3 5" xfId="184" xr:uid="{00000000-0005-0000-0000-0000B2000000}"/>
    <cellStyle name="20% - Accent1 4 2 2 2 3 5 2" xfId="185" xr:uid="{00000000-0005-0000-0000-0000B3000000}"/>
    <cellStyle name="20% - Accent1 4 2 2 2 3 6" xfId="186" xr:uid="{00000000-0005-0000-0000-0000B4000000}"/>
    <cellStyle name="20% - Accent1 4 2 2 2 4" xfId="187" xr:uid="{00000000-0005-0000-0000-0000B5000000}"/>
    <cellStyle name="20% - Accent1 4 2 2 2 4 2" xfId="188" xr:uid="{00000000-0005-0000-0000-0000B6000000}"/>
    <cellStyle name="20% - Accent1 4 2 2 2 4 2 2" xfId="189" xr:uid="{00000000-0005-0000-0000-0000B7000000}"/>
    <cellStyle name="20% - Accent1 4 2 2 2 4 3" xfId="190" xr:uid="{00000000-0005-0000-0000-0000B8000000}"/>
    <cellStyle name="20% - Accent1 4 2 2 2 5" xfId="191" xr:uid="{00000000-0005-0000-0000-0000B9000000}"/>
    <cellStyle name="20% - Accent1 4 2 2 2 5 2" xfId="192" xr:uid="{00000000-0005-0000-0000-0000BA000000}"/>
    <cellStyle name="20% - Accent1 4 2 2 2 6" xfId="193" xr:uid="{00000000-0005-0000-0000-0000BB000000}"/>
    <cellStyle name="20% - Accent1 4 2 2 2 6 2" xfId="194" xr:uid="{00000000-0005-0000-0000-0000BC000000}"/>
    <cellStyle name="20% - Accent1 4 2 2 2 7" xfId="195" xr:uid="{00000000-0005-0000-0000-0000BD000000}"/>
    <cellStyle name="20% - Accent1 4 2 2 2 7 2" xfId="196" xr:uid="{00000000-0005-0000-0000-0000BE000000}"/>
    <cellStyle name="20% - Accent1 4 2 2 2 8" xfId="197" xr:uid="{00000000-0005-0000-0000-0000BF000000}"/>
    <cellStyle name="20% - Accent1 4 2 2 3" xfId="198" xr:uid="{00000000-0005-0000-0000-0000C0000000}"/>
    <cellStyle name="20% - Accent1 4 2 2 3 2" xfId="199" xr:uid="{00000000-0005-0000-0000-0000C1000000}"/>
    <cellStyle name="20% - Accent1 4 2 2 3 2 2" xfId="200" xr:uid="{00000000-0005-0000-0000-0000C2000000}"/>
    <cellStyle name="20% - Accent1 4 2 2 3 2 2 2" xfId="201" xr:uid="{00000000-0005-0000-0000-0000C3000000}"/>
    <cellStyle name="20% - Accent1 4 2 2 3 2 2 2 2" xfId="202" xr:uid="{00000000-0005-0000-0000-0000C4000000}"/>
    <cellStyle name="20% - Accent1 4 2 2 3 2 2 3" xfId="203" xr:uid="{00000000-0005-0000-0000-0000C5000000}"/>
    <cellStyle name="20% - Accent1 4 2 2 3 2 2 3 2" xfId="204" xr:uid="{00000000-0005-0000-0000-0000C6000000}"/>
    <cellStyle name="20% - Accent1 4 2 2 3 2 2 4" xfId="205" xr:uid="{00000000-0005-0000-0000-0000C7000000}"/>
    <cellStyle name="20% - Accent1 4 2 2 3 2 3" xfId="206" xr:uid="{00000000-0005-0000-0000-0000C8000000}"/>
    <cellStyle name="20% - Accent1 4 2 2 3 2 3 2" xfId="207" xr:uid="{00000000-0005-0000-0000-0000C9000000}"/>
    <cellStyle name="20% - Accent1 4 2 2 3 2 4" xfId="208" xr:uid="{00000000-0005-0000-0000-0000CA000000}"/>
    <cellStyle name="20% - Accent1 4 2 2 3 2 4 2" xfId="209" xr:uid="{00000000-0005-0000-0000-0000CB000000}"/>
    <cellStyle name="20% - Accent1 4 2 2 3 2 5" xfId="210" xr:uid="{00000000-0005-0000-0000-0000CC000000}"/>
    <cellStyle name="20% - Accent1 4 2 2 3 2 5 2" xfId="211" xr:uid="{00000000-0005-0000-0000-0000CD000000}"/>
    <cellStyle name="20% - Accent1 4 2 2 3 2 6" xfId="212" xr:uid="{00000000-0005-0000-0000-0000CE000000}"/>
    <cellStyle name="20% - Accent1 4 2 2 3 2 6 2" xfId="213" xr:uid="{00000000-0005-0000-0000-0000CF000000}"/>
    <cellStyle name="20% - Accent1 4 2 2 3 2 7" xfId="214" xr:uid="{00000000-0005-0000-0000-0000D0000000}"/>
    <cellStyle name="20% - Accent1 4 2 2 3 3" xfId="215" xr:uid="{00000000-0005-0000-0000-0000D1000000}"/>
    <cellStyle name="20% - Accent1 4 2 2 3 3 2" xfId="216" xr:uid="{00000000-0005-0000-0000-0000D2000000}"/>
    <cellStyle name="20% - Accent1 4 2 2 3 3 2 2" xfId="217" xr:uid="{00000000-0005-0000-0000-0000D3000000}"/>
    <cellStyle name="20% - Accent1 4 2 2 3 3 3" xfId="218" xr:uid="{00000000-0005-0000-0000-0000D4000000}"/>
    <cellStyle name="20% - Accent1 4 2 2 3 3 3 2" xfId="219" xr:uid="{00000000-0005-0000-0000-0000D5000000}"/>
    <cellStyle name="20% - Accent1 4 2 2 3 3 4" xfId="220" xr:uid="{00000000-0005-0000-0000-0000D6000000}"/>
    <cellStyle name="20% - Accent1 4 2 2 3 3 4 2" xfId="221" xr:uid="{00000000-0005-0000-0000-0000D7000000}"/>
    <cellStyle name="20% - Accent1 4 2 2 3 3 5" xfId="222" xr:uid="{00000000-0005-0000-0000-0000D8000000}"/>
    <cellStyle name="20% - Accent1 4 2 2 3 3 5 2" xfId="223" xr:uid="{00000000-0005-0000-0000-0000D9000000}"/>
    <cellStyle name="20% - Accent1 4 2 2 3 3 6" xfId="224" xr:uid="{00000000-0005-0000-0000-0000DA000000}"/>
    <cellStyle name="20% - Accent1 4 2 2 3 4" xfId="225" xr:uid="{00000000-0005-0000-0000-0000DB000000}"/>
    <cellStyle name="20% - Accent1 4 2 2 3 4 2" xfId="226" xr:uid="{00000000-0005-0000-0000-0000DC000000}"/>
    <cellStyle name="20% - Accent1 4 2 2 3 4 2 2" xfId="227" xr:uid="{00000000-0005-0000-0000-0000DD000000}"/>
    <cellStyle name="20% - Accent1 4 2 2 3 4 3" xfId="228" xr:uid="{00000000-0005-0000-0000-0000DE000000}"/>
    <cellStyle name="20% - Accent1 4 2 2 3 5" xfId="229" xr:uid="{00000000-0005-0000-0000-0000DF000000}"/>
    <cellStyle name="20% - Accent1 4 2 2 3 5 2" xfId="230" xr:uid="{00000000-0005-0000-0000-0000E0000000}"/>
    <cellStyle name="20% - Accent1 4 2 2 3 6" xfId="231" xr:uid="{00000000-0005-0000-0000-0000E1000000}"/>
    <cellStyle name="20% - Accent1 4 2 2 3 6 2" xfId="232" xr:uid="{00000000-0005-0000-0000-0000E2000000}"/>
    <cellStyle name="20% - Accent1 4 2 2 3 7" xfId="233" xr:uid="{00000000-0005-0000-0000-0000E3000000}"/>
    <cellStyle name="20% - Accent1 4 2 2 3 7 2" xfId="234" xr:uid="{00000000-0005-0000-0000-0000E4000000}"/>
    <cellStyle name="20% - Accent1 4 2 2 3 8" xfId="235" xr:uid="{00000000-0005-0000-0000-0000E5000000}"/>
    <cellStyle name="20% - Accent1 4 2 2 4" xfId="236" xr:uid="{00000000-0005-0000-0000-0000E6000000}"/>
    <cellStyle name="20% - Accent1 4 2 2 4 2" xfId="237" xr:uid="{00000000-0005-0000-0000-0000E7000000}"/>
    <cellStyle name="20% - Accent1 4 2 2 4 2 2" xfId="238" xr:uid="{00000000-0005-0000-0000-0000E8000000}"/>
    <cellStyle name="20% - Accent1 4 2 2 4 2 2 2" xfId="239" xr:uid="{00000000-0005-0000-0000-0000E9000000}"/>
    <cellStyle name="20% - Accent1 4 2 2 4 2 3" xfId="240" xr:uid="{00000000-0005-0000-0000-0000EA000000}"/>
    <cellStyle name="20% - Accent1 4 2 2 4 2 3 2" xfId="241" xr:uid="{00000000-0005-0000-0000-0000EB000000}"/>
    <cellStyle name="20% - Accent1 4 2 2 4 2 4" xfId="242" xr:uid="{00000000-0005-0000-0000-0000EC000000}"/>
    <cellStyle name="20% - Accent1 4 2 2 4 3" xfId="243" xr:uid="{00000000-0005-0000-0000-0000ED000000}"/>
    <cellStyle name="20% - Accent1 4 2 2 4 3 2" xfId="244" xr:uid="{00000000-0005-0000-0000-0000EE000000}"/>
    <cellStyle name="20% - Accent1 4 2 2 4 4" xfId="245" xr:uid="{00000000-0005-0000-0000-0000EF000000}"/>
    <cellStyle name="20% - Accent1 4 2 2 4 4 2" xfId="246" xr:uid="{00000000-0005-0000-0000-0000F0000000}"/>
    <cellStyle name="20% - Accent1 4 2 2 4 5" xfId="247" xr:uid="{00000000-0005-0000-0000-0000F1000000}"/>
    <cellStyle name="20% - Accent1 4 2 2 4 5 2" xfId="248" xr:uid="{00000000-0005-0000-0000-0000F2000000}"/>
    <cellStyle name="20% - Accent1 4 2 2 4 6" xfId="249" xr:uid="{00000000-0005-0000-0000-0000F3000000}"/>
    <cellStyle name="20% - Accent1 4 2 2 4 6 2" xfId="250" xr:uid="{00000000-0005-0000-0000-0000F4000000}"/>
    <cellStyle name="20% - Accent1 4 2 2 4 7" xfId="251" xr:uid="{00000000-0005-0000-0000-0000F5000000}"/>
    <cellStyle name="20% - Accent1 4 2 2 5" xfId="252" xr:uid="{00000000-0005-0000-0000-0000F6000000}"/>
    <cellStyle name="20% - Accent1 4 2 2 5 2" xfId="253" xr:uid="{00000000-0005-0000-0000-0000F7000000}"/>
    <cellStyle name="20% - Accent1 4 2 2 5 2 2" xfId="254" xr:uid="{00000000-0005-0000-0000-0000F8000000}"/>
    <cellStyle name="20% - Accent1 4 2 2 5 3" xfId="255" xr:uid="{00000000-0005-0000-0000-0000F9000000}"/>
    <cellStyle name="20% - Accent1 4 2 2 5 3 2" xfId="256" xr:uid="{00000000-0005-0000-0000-0000FA000000}"/>
    <cellStyle name="20% - Accent1 4 2 2 5 4" xfId="257" xr:uid="{00000000-0005-0000-0000-0000FB000000}"/>
    <cellStyle name="20% - Accent1 4 2 2 5 4 2" xfId="258" xr:uid="{00000000-0005-0000-0000-0000FC000000}"/>
    <cellStyle name="20% - Accent1 4 2 2 5 5" xfId="259" xr:uid="{00000000-0005-0000-0000-0000FD000000}"/>
    <cellStyle name="20% - Accent1 4 2 2 5 5 2" xfId="260" xr:uid="{00000000-0005-0000-0000-0000FE000000}"/>
    <cellStyle name="20% - Accent1 4 2 2 5 6" xfId="261" xr:uid="{00000000-0005-0000-0000-0000FF000000}"/>
    <cellStyle name="20% - Accent1 4 2 2 6" xfId="262" xr:uid="{00000000-0005-0000-0000-000000010000}"/>
    <cellStyle name="20% - Accent1 4 2 2 6 2" xfId="263" xr:uid="{00000000-0005-0000-0000-000001010000}"/>
    <cellStyle name="20% - Accent1 4 2 2 6 2 2" xfId="264" xr:uid="{00000000-0005-0000-0000-000002010000}"/>
    <cellStyle name="20% - Accent1 4 2 2 6 3" xfId="265" xr:uid="{00000000-0005-0000-0000-000003010000}"/>
    <cellStyle name="20% - Accent1 4 2 2 7" xfId="266" xr:uid="{00000000-0005-0000-0000-000004010000}"/>
    <cellStyle name="20% - Accent1 4 2 2 7 2" xfId="267" xr:uid="{00000000-0005-0000-0000-000005010000}"/>
    <cellStyle name="20% - Accent1 4 2 2 8" xfId="268" xr:uid="{00000000-0005-0000-0000-000006010000}"/>
    <cellStyle name="20% - Accent1 4 2 2 8 2" xfId="269" xr:uid="{00000000-0005-0000-0000-000007010000}"/>
    <cellStyle name="20% - Accent1 4 2 2 9" xfId="270" xr:uid="{00000000-0005-0000-0000-000008010000}"/>
    <cellStyle name="20% - Accent1 4 2 2 9 2" xfId="271" xr:uid="{00000000-0005-0000-0000-000009010000}"/>
    <cellStyle name="20% - Accent1 4 2 3" xfId="272" xr:uid="{00000000-0005-0000-0000-00000A010000}"/>
    <cellStyle name="20% - Accent1 4 2 3 2" xfId="273" xr:uid="{00000000-0005-0000-0000-00000B010000}"/>
    <cellStyle name="20% - Accent1 4 2 3 2 2" xfId="274" xr:uid="{00000000-0005-0000-0000-00000C010000}"/>
    <cellStyle name="20% - Accent1 4 2 3 2 2 2" xfId="275" xr:uid="{00000000-0005-0000-0000-00000D010000}"/>
    <cellStyle name="20% - Accent1 4 2 3 2 2 2 2" xfId="276" xr:uid="{00000000-0005-0000-0000-00000E010000}"/>
    <cellStyle name="20% - Accent1 4 2 3 2 2 3" xfId="277" xr:uid="{00000000-0005-0000-0000-00000F010000}"/>
    <cellStyle name="20% - Accent1 4 2 3 2 2 3 2" xfId="278" xr:uid="{00000000-0005-0000-0000-000010010000}"/>
    <cellStyle name="20% - Accent1 4 2 3 2 2 4" xfId="279" xr:uid="{00000000-0005-0000-0000-000011010000}"/>
    <cellStyle name="20% - Accent1 4 2 3 2 3" xfId="280" xr:uid="{00000000-0005-0000-0000-000012010000}"/>
    <cellStyle name="20% - Accent1 4 2 3 2 3 2" xfId="281" xr:uid="{00000000-0005-0000-0000-000013010000}"/>
    <cellStyle name="20% - Accent1 4 2 3 2 4" xfId="282" xr:uid="{00000000-0005-0000-0000-000014010000}"/>
    <cellStyle name="20% - Accent1 4 2 3 2 4 2" xfId="283" xr:uid="{00000000-0005-0000-0000-000015010000}"/>
    <cellStyle name="20% - Accent1 4 2 3 2 5" xfId="284" xr:uid="{00000000-0005-0000-0000-000016010000}"/>
    <cellStyle name="20% - Accent1 4 2 3 2 5 2" xfId="285" xr:uid="{00000000-0005-0000-0000-000017010000}"/>
    <cellStyle name="20% - Accent1 4 2 3 2 6" xfId="286" xr:uid="{00000000-0005-0000-0000-000018010000}"/>
    <cellStyle name="20% - Accent1 4 2 3 2 6 2" xfId="287" xr:uid="{00000000-0005-0000-0000-000019010000}"/>
    <cellStyle name="20% - Accent1 4 2 3 2 7" xfId="288" xr:uid="{00000000-0005-0000-0000-00001A010000}"/>
    <cellStyle name="20% - Accent1 4 2 3 3" xfId="289" xr:uid="{00000000-0005-0000-0000-00001B010000}"/>
    <cellStyle name="20% - Accent1 4 2 3 3 2" xfId="290" xr:uid="{00000000-0005-0000-0000-00001C010000}"/>
    <cellStyle name="20% - Accent1 4 2 3 3 2 2" xfId="291" xr:uid="{00000000-0005-0000-0000-00001D010000}"/>
    <cellStyle name="20% - Accent1 4 2 3 3 3" xfId="292" xr:uid="{00000000-0005-0000-0000-00001E010000}"/>
    <cellStyle name="20% - Accent1 4 2 3 3 3 2" xfId="293" xr:uid="{00000000-0005-0000-0000-00001F010000}"/>
    <cellStyle name="20% - Accent1 4 2 3 3 4" xfId="294" xr:uid="{00000000-0005-0000-0000-000020010000}"/>
    <cellStyle name="20% - Accent1 4 2 3 3 4 2" xfId="295" xr:uid="{00000000-0005-0000-0000-000021010000}"/>
    <cellStyle name="20% - Accent1 4 2 3 3 5" xfId="296" xr:uid="{00000000-0005-0000-0000-000022010000}"/>
    <cellStyle name="20% - Accent1 4 2 3 3 5 2" xfId="297" xr:uid="{00000000-0005-0000-0000-000023010000}"/>
    <cellStyle name="20% - Accent1 4 2 3 3 6" xfId="298" xr:uid="{00000000-0005-0000-0000-000024010000}"/>
    <cellStyle name="20% - Accent1 4 2 3 4" xfId="299" xr:uid="{00000000-0005-0000-0000-000025010000}"/>
    <cellStyle name="20% - Accent1 4 2 3 4 2" xfId="300" xr:uid="{00000000-0005-0000-0000-000026010000}"/>
    <cellStyle name="20% - Accent1 4 2 3 4 2 2" xfId="301" xr:uid="{00000000-0005-0000-0000-000027010000}"/>
    <cellStyle name="20% - Accent1 4 2 3 4 3" xfId="302" xr:uid="{00000000-0005-0000-0000-000028010000}"/>
    <cellStyle name="20% - Accent1 4 2 3 5" xfId="303" xr:uid="{00000000-0005-0000-0000-000029010000}"/>
    <cellStyle name="20% - Accent1 4 2 3 5 2" xfId="304" xr:uid="{00000000-0005-0000-0000-00002A010000}"/>
    <cellStyle name="20% - Accent1 4 2 3 6" xfId="305" xr:uid="{00000000-0005-0000-0000-00002B010000}"/>
    <cellStyle name="20% - Accent1 4 2 3 6 2" xfId="306" xr:uid="{00000000-0005-0000-0000-00002C010000}"/>
    <cellStyle name="20% - Accent1 4 2 3 7" xfId="307" xr:uid="{00000000-0005-0000-0000-00002D010000}"/>
    <cellStyle name="20% - Accent1 4 2 3 7 2" xfId="308" xr:uid="{00000000-0005-0000-0000-00002E010000}"/>
    <cellStyle name="20% - Accent1 4 2 3 8" xfId="309" xr:uid="{00000000-0005-0000-0000-00002F010000}"/>
    <cellStyle name="20% - Accent1 4 2 4" xfId="310" xr:uid="{00000000-0005-0000-0000-000030010000}"/>
    <cellStyle name="20% - Accent1 4 2 4 2" xfId="311" xr:uid="{00000000-0005-0000-0000-000031010000}"/>
    <cellStyle name="20% - Accent1 4 2 4 2 2" xfId="312" xr:uid="{00000000-0005-0000-0000-000032010000}"/>
    <cellStyle name="20% - Accent1 4 2 4 2 2 2" xfId="313" xr:uid="{00000000-0005-0000-0000-000033010000}"/>
    <cellStyle name="20% - Accent1 4 2 4 2 2 2 2" xfId="314" xr:uid="{00000000-0005-0000-0000-000034010000}"/>
    <cellStyle name="20% - Accent1 4 2 4 2 2 3" xfId="315" xr:uid="{00000000-0005-0000-0000-000035010000}"/>
    <cellStyle name="20% - Accent1 4 2 4 2 2 3 2" xfId="316" xr:uid="{00000000-0005-0000-0000-000036010000}"/>
    <cellStyle name="20% - Accent1 4 2 4 2 2 4" xfId="317" xr:uid="{00000000-0005-0000-0000-000037010000}"/>
    <cellStyle name="20% - Accent1 4 2 4 2 3" xfId="318" xr:uid="{00000000-0005-0000-0000-000038010000}"/>
    <cellStyle name="20% - Accent1 4 2 4 2 3 2" xfId="319" xr:uid="{00000000-0005-0000-0000-000039010000}"/>
    <cellStyle name="20% - Accent1 4 2 4 2 4" xfId="320" xr:uid="{00000000-0005-0000-0000-00003A010000}"/>
    <cellStyle name="20% - Accent1 4 2 4 2 4 2" xfId="321" xr:uid="{00000000-0005-0000-0000-00003B010000}"/>
    <cellStyle name="20% - Accent1 4 2 4 2 5" xfId="322" xr:uid="{00000000-0005-0000-0000-00003C010000}"/>
    <cellStyle name="20% - Accent1 4 2 4 2 5 2" xfId="323" xr:uid="{00000000-0005-0000-0000-00003D010000}"/>
    <cellStyle name="20% - Accent1 4 2 4 2 6" xfId="324" xr:uid="{00000000-0005-0000-0000-00003E010000}"/>
    <cellStyle name="20% - Accent1 4 2 4 2 6 2" xfId="325" xr:uid="{00000000-0005-0000-0000-00003F010000}"/>
    <cellStyle name="20% - Accent1 4 2 4 2 7" xfId="326" xr:uid="{00000000-0005-0000-0000-000040010000}"/>
    <cellStyle name="20% - Accent1 4 2 4 3" xfId="327" xr:uid="{00000000-0005-0000-0000-000041010000}"/>
    <cellStyle name="20% - Accent1 4 2 4 3 2" xfId="328" xr:uid="{00000000-0005-0000-0000-000042010000}"/>
    <cellStyle name="20% - Accent1 4 2 4 3 2 2" xfId="329" xr:uid="{00000000-0005-0000-0000-000043010000}"/>
    <cellStyle name="20% - Accent1 4 2 4 3 3" xfId="330" xr:uid="{00000000-0005-0000-0000-000044010000}"/>
    <cellStyle name="20% - Accent1 4 2 4 3 3 2" xfId="331" xr:uid="{00000000-0005-0000-0000-000045010000}"/>
    <cellStyle name="20% - Accent1 4 2 4 3 4" xfId="332" xr:uid="{00000000-0005-0000-0000-000046010000}"/>
    <cellStyle name="20% - Accent1 4 2 4 3 4 2" xfId="333" xr:uid="{00000000-0005-0000-0000-000047010000}"/>
    <cellStyle name="20% - Accent1 4 2 4 3 5" xfId="334" xr:uid="{00000000-0005-0000-0000-000048010000}"/>
    <cellStyle name="20% - Accent1 4 2 4 3 5 2" xfId="335" xr:uid="{00000000-0005-0000-0000-000049010000}"/>
    <cellStyle name="20% - Accent1 4 2 4 3 6" xfId="336" xr:uid="{00000000-0005-0000-0000-00004A010000}"/>
    <cellStyle name="20% - Accent1 4 2 4 4" xfId="337" xr:uid="{00000000-0005-0000-0000-00004B010000}"/>
    <cellStyle name="20% - Accent1 4 2 4 4 2" xfId="338" xr:uid="{00000000-0005-0000-0000-00004C010000}"/>
    <cellStyle name="20% - Accent1 4 2 4 4 2 2" xfId="339" xr:uid="{00000000-0005-0000-0000-00004D010000}"/>
    <cellStyle name="20% - Accent1 4 2 4 4 3" xfId="340" xr:uid="{00000000-0005-0000-0000-00004E010000}"/>
    <cellStyle name="20% - Accent1 4 2 4 5" xfId="341" xr:uid="{00000000-0005-0000-0000-00004F010000}"/>
    <cellStyle name="20% - Accent1 4 2 4 5 2" xfId="342" xr:uid="{00000000-0005-0000-0000-000050010000}"/>
    <cellStyle name="20% - Accent1 4 2 4 6" xfId="343" xr:uid="{00000000-0005-0000-0000-000051010000}"/>
    <cellStyle name="20% - Accent1 4 2 4 6 2" xfId="344" xr:uid="{00000000-0005-0000-0000-000052010000}"/>
    <cellStyle name="20% - Accent1 4 2 4 7" xfId="345" xr:uid="{00000000-0005-0000-0000-000053010000}"/>
    <cellStyle name="20% - Accent1 4 2 4 7 2" xfId="346" xr:uid="{00000000-0005-0000-0000-000054010000}"/>
    <cellStyle name="20% - Accent1 4 2 4 8" xfId="347" xr:uid="{00000000-0005-0000-0000-000055010000}"/>
    <cellStyle name="20% - Accent1 4 2 5" xfId="348" xr:uid="{00000000-0005-0000-0000-000056010000}"/>
    <cellStyle name="20% - Accent1 4 2 5 2" xfId="349" xr:uid="{00000000-0005-0000-0000-000057010000}"/>
    <cellStyle name="20% - Accent1 4 2 5 2 2" xfId="350" xr:uid="{00000000-0005-0000-0000-000058010000}"/>
    <cellStyle name="20% - Accent1 4 2 5 2 2 2" xfId="351" xr:uid="{00000000-0005-0000-0000-000059010000}"/>
    <cellStyle name="20% - Accent1 4 2 5 2 3" xfId="352" xr:uid="{00000000-0005-0000-0000-00005A010000}"/>
    <cellStyle name="20% - Accent1 4 2 5 2 3 2" xfId="353" xr:uid="{00000000-0005-0000-0000-00005B010000}"/>
    <cellStyle name="20% - Accent1 4 2 5 2 4" xfId="354" xr:uid="{00000000-0005-0000-0000-00005C010000}"/>
    <cellStyle name="20% - Accent1 4 2 5 3" xfId="355" xr:uid="{00000000-0005-0000-0000-00005D010000}"/>
    <cellStyle name="20% - Accent1 4 2 5 3 2" xfId="356" xr:uid="{00000000-0005-0000-0000-00005E010000}"/>
    <cellStyle name="20% - Accent1 4 2 5 4" xfId="357" xr:uid="{00000000-0005-0000-0000-00005F010000}"/>
    <cellStyle name="20% - Accent1 4 2 5 4 2" xfId="358" xr:uid="{00000000-0005-0000-0000-000060010000}"/>
    <cellStyle name="20% - Accent1 4 2 5 5" xfId="359" xr:uid="{00000000-0005-0000-0000-000061010000}"/>
    <cellStyle name="20% - Accent1 4 2 5 5 2" xfId="360" xr:uid="{00000000-0005-0000-0000-000062010000}"/>
    <cellStyle name="20% - Accent1 4 2 5 6" xfId="361" xr:uid="{00000000-0005-0000-0000-000063010000}"/>
    <cellStyle name="20% - Accent1 4 2 5 6 2" xfId="362" xr:uid="{00000000-0005-0000-0000-000064010000}"/>
    <cellStyle name="20% - Accent1 4 2 5 7" xfId="363" xr:uid="{00000000-0005-0000-0000-000065010000}"/>
    <cellStyle name="20% - Accent1 4 2 6" xfId="364" xr:uid="{00000000-0005-0000-0000-000066010000}"/>
    <cellStyle name="20% - Accent1 4 2 6 2" xfId="365" xr:uid="{00000000-0005-0000-0000-000067010000}"/>
    <cellStyle name="20% - Accent1 4 2 6 2 2" xfId="366" xr:uid="{00000000-0005-0000-0000-000068010000}"/>
    <cellStyle name="20% - Accent1 4 2 6 3" xfId="367" xr:uid="{00000000-0005-0000-0000-000069010000}"/>
    <cellStyle name="20% - Accent1 4 2 6 3 2" xfId="368" xr:uid="{00000000-0005-0000-0000-00006A010000}"/>
    <cellStyle name="20% - Accent1 4 2 6 4" xfId="369" xr:uid="{00000000-0005-0000-0000-00006B010000}"/>
    <cellStyle name="20% - Accent1 4 2 6 4 2" xfId="370" xr:uid="{00000000-0005-0000-0000-00006C010000}"/>
    <cellStyle name="20% - Accent1 4 2 6 5" xfId="371" xr:uid="{00000000-0005-0000-0000-00006D010000}"/>
    <cellStyle name="20% - Accent1 4 2 6 5 2" xfId="372" xr:uid="{00000000-0005-0000-0000-00006E010000}"/>
    <cellStyle name="20% - Accent1 4 2 6 6" xfId="373" xr:uid="{00000000-0005-0000-0000-00006F010000}"/>
    <cellStyle name="20% - Accent1 4 2 7" xfId="374" xr:uid="{00000000-0005-0000-0000-000070010000}"/>
    <cellStyle name="20% - Accent1 4 2 7 2" xfId="375" xr:uid="{00000000-0005-0000-0000-000071010000}"/>
    <cellStyle name="20% - Accent1 4 2 7 2 2" xfId="376" xr:uid="{00000000-0005-0000-0000-000072010000}"/>
    <cellStyle name="20% - Accent1 4 2 7 3" xfId="377" xr:uid="{00000000-0005-0000-0000-000073010000}"/>
    <cellStyle name="20% - Accent1 4 2 8" xfId="378" xr:uid="{00000000-0005-0000-0000-000074010000}"/>
    <cellStyle name="20% - Accent1 4 2 8 2" xfId="379" xr:uid="{00000000-0005-0000-0000-000075010000}"/>
    <cellStyle name="20% - Accent1 4 2 9" xfId="380" xr:uid="{00000000-0005-0000-0000-000076010000}"/>
    <cellStyle name="20% - Accent1 4 2 9 2" xfId="381" xr:uid="{00000000-0005-0000-0000-000077010000}"/>
    <cellStyle name="20% - Accent1 4 3" xfId="382" xr:uid="{00000000-0005-0000-0000-000078010000}"/>
    <cellStyle name="20% - Accent1 4 3 10" xfId="383" xr:uid="{00000000-0005-0000-0000-000079010000}"/>
    <cellStyle name="20% - Accent1 4 3 2" xfId="384" xr:uid="{00000000-0005-0000-0000-00007A010000}"/>
    <cellStyle name="20% - Accent1 4 3 2 2" xfId="385" xr:uid="{00000000-0005-0000-0000-00007B010000}"/>
    <cellStyle name="20% - Accent1 4 3 2 2 2" xfId="386" xr:uid="{00000000-0005-0000-0000-00007C010000}"/>
    <cellStyle name="20% - Accent1 4 3 2 2 2 2" xfId="387" xr:uid="{00000000-0005-0000-0000-00007D010000}"/>
    <cellStyle name="20% - Accent1 4 3 2 2 2 2 2" xfId="388" xr:uid="{00000000-0005-0000-0000-00007E010000}"/>
    <cellStyle name="20% - Accent1 4 3 2 2 2 3" xfId="389" xr:uid="{00000000-0005-0000-0000-00007F010000}"/>
    <cellStyle name="20% - Accent1 4 3 2 2 2 3 2" xfId="390" xr:uid="{00000000-0005-0000-0000-000080010000}"/>
    <cellStyle name="20% - Accent1 4 3 2 2 2 4" xfId="391" xr:uid="{00000000-0005-0000-0000-000081010000}"/>
    <cellStyle name="20% - Accent1 4 3 2 2 3" xfId="392" xr:uid="{00000000-0005-0000-0000-000082010000}"/>
    <cellStyle name="20% - Accent1 4 3 2 2 3 2" xfId="393" xr:uid="{00000000-0005-0000-0000-000083010000}"/>
    <cellStyle name="20% - Accent1 4 3 2 2 4" xfId="394" xr:uid="{00000000-0005-0000-0000-000084010000}"/>
    <cellStyle name="20% - Accent1 4 3 2 2 4 2" xfId="395" xr:uid="{00000000-0005-0000-0000-000085010000}"/>
    <cellStyle name="20% - Accent1 4 3 2 2 5" xfId="396" xr:uid="{00000000-0005-0000-0000-000086010000}"/>
    <cellStyle name="20% - Accent1 4 3 2 2 5 2" xfId="397" xr:uid="{00000000-0005-0000-0000-000087010000}"/>
    <cellStyle name="20% - Accent1 4 3 2 2 6" xfId="398" xr:uid="{00000000-0005-0000-0000-000088010000}"/>
    <cellStyle name="20% - Accent1 4 3 2 2 6 2" xfId="399" xr:uid="{00000000-0005-0000-0000-000089010000}"/>
    <cellStyle name="20% - Accent1 4 3 2 2 7" xfId="400" xr:uid="{00000000-0005-0000-0000-00008A010000}"/>
    <cellStyle name="20% - Accent1 4 3 2 3" xfId="401" xr:uid="{00000000-0005-0000-0000-00008B010000}"/>
    <cellStyle name="20% - Accent1 4 3 2 3 2" xfId="402" xr:uid="{00000000-0005-0000-0000-00008C010000}"/>
    <cellStyle name="20% - Accent1 4 3 2 3 2 2" xfId="403" xr:uid="{00000000-0005-0000-0000-00008D010000}"/>
    <cellStyle name="20% - Accent1 4 3 2 3 3" xfId="404" xr:uid="{00000000-0005-0000-0000-00008E010000}"/>
    <cellStyle name="20% - Accent1 4 3 2 3 3 2" xfId="405" xr:uid="{00000000-0005-0000-0000-00008F010000}"/>
    <cellStyle name="20% - Accent1 4 3 2 3 4" xfId="406" xr:uid="{00000000-0005-0000-0000-000090010000}"/>
    <cellStyle name="20% - Accent1 4 3 2 3 4 2" xfId="407" xr:uid="{00000000-0005-0000-0000-000091010000}"/>
    <cellStyle name="20% - Accent1 4 3 2 3 5" xfId="408" xr:uid="{00000000-0005-0000-0000-000092010000}"/>
    <cellStyle name="20% - Accent1 4 3 2 3 5 2" xfId="409" xr:uid="{00000000-0005-0000-0000-000093010000}"/>
    <cellStyle name="20% - Accent1 4 3 2 3 6" xfId="410" xr:uid="{00000000-0005-0000-0000-000094010000}"/>
    <cellStyle name="20% - Accent1 4 3 2 4" xfId="411" xr:uid="{00000000-0005-0000-0000-000095010000}"/>
    <cellStyle name="20% - Accent1 4 3 2 4 2" xfId="412" xr:uid="{00000000-0005-0000-0000-000096010000}"/>
    <cellStyle name="20% - Accent1 4 3 2 4 2 2" xfId="413" xr:uid="{00000000-0005-0000-0000-000097010000}"/>
    <cellStyle name="20% - Accent1 4 3 2 4 3" xfId="414" xr:uid="{00000000-0005-0000-0000-000098010000}"/>
    <cellStyle name="20% - Accent1 4 3 2 5" xfId="415" xr:uid="{00000000-0005-0000-0000-000099010000}"/>
    <cellStyle name="20% - Accent1 4 3 2 5 2" xfId="416" xr:uid="{00000000-0005-0000-0000-00009A010000}"/>
    <cellStyle name="20% - Accent1 4 3 2 6" xfId="417" xr:uid="{00000000-0005-0000-0000-00009B010000}"/>
    <cellStyle name="20% - Accent1 4 3 2 6 2" xfId="418" xr:uid="{00000000-0005-0000-0000-00009C010000}"/>
    <cellStyle name="20% - Accent1 4 3 2 7" xfId="419" xr:uid="{00000000-0005-0000-0000-00009D010000}"/>
    <cellStyle name="20% - Accent1 4 3 2 7 2" xfId="420" xr:uid="{00000000-0005-0000-0000-00009E010000}"/>
    <cellStyle name="20% - Accent1 4 3 2 8" xfId="421" xr:uid="{00000000-0005-0000-0000-00009F010000}"/>
    <cellStyle name="20% - Accent1 4 3 3" xfId="422" xr:uid="{00000000-0005-0000-0000-0000A0010000}"/>
    <cellStyle name="20% - Accent1 4 3 3 2" xfId="423" xr:uid="{00000000-0005-0000-0000-0000A1010000}"/>
    <cellStyle name="20% - Accent1 4 3 3 2 2" xfId="424" xr:uid="{00000000-0005-0000-0000-0000A2010000}"/>
    <cellStyle name="20% - Accent1 4 3 3 2 2 2" xfId="425" xr:uid="{00000000-0005-0000-0000-0000A3010000}"/>
    <cellStyle name="20% - Accent1 4 3 3 2 2 2 2" xfId="426" xr:uid="{00000000-0005-0000-0000-0000A4010000}"/>
    <cellStyle name="20% - Accent1 4 3 3 2 2 3" xfId="427" xr:uid="{00000000-0005-0000-0000-0000A5010000}"/>
    <cellStyle name="20% - Accent1 4 3 3 2 2 3 2" xfId="428" xr:uid="{00000000-0005-0000-0000-0000A6010000}"/>
    <cellStyle name="20% - Accent1 4 3 3 2 2 4" xfId="429" xr:uid="{00000000-0005-0000-0000-0000A7010000}"/>
    <cellStyle name="20% - Accent1 4 3 3 2 3" xfId="430" xr:uid="{00000000-0005-0000-0000-0000A8010000}"/>
    <cellStyle name="20% - Accent1 4 3 3 2 3 2" xfId="431" xr:uid="{00000000-0005-0000-0000-0000A9010000}"/>
    <cellStyle name="20% - Accent1 4 3 3 2 4" xfId="432" xr:uid="{00000000-0005-0000-0000-0000AA010000}"/>
    <cellStyle name="20% - Accent1 4 3 3 2 4 2" xfId="433" xr:uid="{00000000-0005-0000-0000-0000AB010000}"/>
    <cellStyle name="20% - Accent1 4 3 3 2 5" xfId="434" xr:uid="{00000000-0005-0000-0000-0000AC010000}"/>
    <cellStyle name="20% - Accent1 4 3 3 2 5 2" xfId="435" xr:uid="{00000000-0005-0000-0000-0000AD010000}"/>
    <cellStyle name="20% - Accent1 4 3 3 2 6" xfId="436" xr:uid="{00000000-0005-0000-0000-0000AE010000}"/>
    <cellStyle name="20% - Accent1 4 3 3 2 6 2" xfId="437" xr:uid="{00000000-0005-0000-0000-0000AF010000}"/>
    <cellStyle name="20% - Accent1 4 3 3 2 7" xfId="438" xr:uid="{00000000-0005-0000-0000-0000B0010000}"/>
    <cellStyle name="20% - Accent1 4 3 3 3" xfId="439" xr:uid="{00000000-0005-0000-0000-0000B1010000}"/>
    <cellStyle name="20% - Accent1 4 3 3 3 2" xfId="440" xr:uid="{00000000-0005-0000-0000-0000B2010000}"/>
    <cellStyle name="20% - Accent1 4 3 3 3 2 2" xfId="441" xr:uid="{00000000-0005-0000-0000-0000B3010000}"/>
    <cellStyle name="20% - Accent1 4 3 3 3 3" xfId="442" xr:uid="{00000000-0005-0000-0000-0000B4010000}"/>
    <cellStyle name="20% - Accent1 4 3 3 3 3 2" xfId="443" xr:uid="{00000000-0005-0000-0000-0000B5010000}"/>
    <cellStyle name="20% - Accent1 4 3 3 3 4" xfId="444" xr:uid="{00000000-0005-0000-0000-0000B6010000}"/>
    <cellStyle name="20% - Accent1 4 3 3 3 4 2" xfId="445" xr:uid="{00000000-0005-0000-0000-0000B7010000}"/>
    <cellStyle name="20% - Accent1 4 3 3 3 5" xfId="446" xr:uid="{00000000-0005-0000-0000-0000B8010000}"/>
    <cellStyle name="20% - Accent1 4 3 3 3 5 2" xfId="447" xr:uid="{00000000-0005-0000-0000-0000B9010000}"/>
    <cellStyle name="20% - Accent1 4 3 3 3 6" xfId="448" xr:uid="{00000000-0005-0000-0000-0000BA010000}"/>
    <cellStyle name="20% - Accent1 4 3 3 4" xfId="449" xr:uid="{00000000-0005-0000-0000-0000BB010000}"/>
    <cellStyle name="20% - Accent1 4 3 3 4 2" xfId="450" xr:uid="{00000000-0005-0000-0000-0000BC010000}"/>
    <cellStyle name="20% - Accent1 4 3 3 4 2 2" xfId="451" xr:uid="{00000000-0005-0000-0000-0000BD010000}"/>
    <cellStyle name="20% - Accent1 4 3 3 4 3" xfId="452" xr:uid="{00000000-0005-0000-0000-0000BE010000}"/>
    <cellStyle name="20% - Accent1 4 3 3 5" xfId="453" xr:uid="{00000000-0005-0000-0000-0000BF010000}"/>
    <cellStyle name="20% - Accent1 4 3 3 5 2" xfId="454" xr:uid="{00000000-0005-0000-0000-0000C0010000}"/>
    <cellStyle name="20% - Accent1 4 3 3 6" xfId="455" xr:uid="{00000000-0005-0000-0000-0000C1010000}"/>
    <cellStyle name="20% - Accent1 4 3 3 6 2" xfId="456" xr:uid="{00000000-0005-0000-0000-0000C2010000}"/>
    <cellStyle name="20% - Accent1 4 3 3 7" xfId="457" xr:uid="{00000000-0005-0000-0000-0000C3010000}"/>
    <cellStyle name="20% - Accent1 4 3 3 7 2" xfId="458" xr:uid="{00000000-0005-0000-0000-0000C4010000}"/>
    <cellStyle name="20% - Accent1 4 3 3 8" xfId="459" xr:uid="{00000000-0005-0000-0000-0000C5010000}"/>
    <cellStyle name="20% - Accent1 4 3 4" xfId="460" xr:uid="{00000000-0005-0000-0000-0000C6010000}"/>
    <cellStyle name="20% - Accent1 4 3 4 2" xfId="461" xr:uid="{00000000-0005-0000-0000-0000C7010000}"/>
    <cellStyle name="20% - Accent1 4 3 4 2 2" xfId="462" xr:uid="{00000000-0005-0000-0000-0000C8010000}"/>
    <cellStyle name="20% - Accent1 4 3 4 2 2 2" xfId="463" xr:uid="{00000000-0005-0000-0000-0000C9010000}"/>
    <cellStyle name="20% - Accent1 4 3 4 2 3" xfId="464" xr:uid="{00000000-0005-0000-0000-0000CA010000}"/>
    <cellStyle name="20% - Accent1 4 3 4 2 3 2" xfId="465" xr:uid="{00000000-0005-0000-0000-0000CB010000}"/>
    <cellStyle name="20% - Accent1 4 3 4 2 4" xfId="466" xr:uid="{00000000-0005-0000-0000-0000CC010000}"/>
    <cellStyle name="20% - Accent1 4 3 4 3" xfId="467" xr:uid="{00000000-0005-0000-0000-0000CD010000}"/>
    <cellStyle name="20% - Accent1 4 3 4 3 2" xfId="468" xr:uid="{00000000-0005-0000-0000-0000CE010000}"/>
    <cellStyle name="20% - Accent1 4 3 4 4" xfId="469" xr:uid="{00000000-0005-0000-0000-0000CF010000}"/>
    <cellStyle name="20% - Accent1 4 3 4 4 2" xfId="470" xr:uid="{00000000-0005-0000-0000-0000D0010000}"/>
    <cellStyle name="20% - Accent1 4 3 4 5" xfId="471" xr:uid="{00000000-0005-0000-0000-0000D1010000}"/>
    <cellStyle name="20% - Accent1 4 3 4 5 2" xfId="472" xr:uid="{00000000-0005-0000-0000-0000D2010000}"/>
    <cellStyle name="20% - Accent1 4 3 4 6" xfId="473" xr:uid="{00000000-0005-0000-0000-0000D3010000}"/>
    <cellStyle name="20% - Accent1 4 3 4 6 2" xfId="474" xr:uid="{00000000-0005-0000-0000-0000D4010000}"/>
    <cellStyle name="20% - Accent1 4 3 4 7" xfId="475" xr:uid="{00000000-0005-0000-0000-0000D5010000}"/>
    <cellStyle name="20% - Accent1 4 3 5" xfId="476" xr:uid="{00000000-0005-0000-0000-0000D6010000}"/>
    <cellStyle name="20% - Accent1 4 3 5 2" xfId="477" xr:uid="{00000000-0005-0000-0000-0000D7010000}"/>
    <cellStyle name="20% - Accent1 4 3 5 2 2" xfId="478" xr:uid="{00000000-0005-0000-0000-0000D8010000}"/>
    <cellStyle name="20% - Accent1 4 3 5 3" xfId="479" xr:uid="{00000000-0005-0000-0000-0000D9010000}"/>
    <cellStyle name="20% - Accent1 4 3 5 3 2" xfId="480" xr:uid="{00000000-0005-0000-0000-0000DA010000}"/>
    <cellStyle name="20% - Accent1 4 3 5 4" xfId="481" xr:uid="{00000000-0005-0000-0000-0000DB010000}"/>
    <cellStyle name="20% - Accent1 4 3 5 4 2" xfId="482" xr:uid="{00000000-0005-0000-0000-0000DC010000}"/>
    <cellStyle name="20% - Accent1 4 3 5 5" xfId="483" xr:uid="{00000000-0005-0000-0000-0000DD010000}"/>
    <cellStyle name="20% - Accent1 4 3 5 5 2" xfId="484" xr:uid="{00000000-0005-0000-0000-0000DE010000}"/>
    <cellStyle name="20% - Accent1 4 3 5 6" xfId="485" xr:uid="{00000000-0005-0000-0000-0000DF010000}"/>
    <cellStyle name="20% - Accent1 4 3 6" xfId="486" xr:uid="{00000000-0005-0000-0000-0000E0010000}"/>
    <cellStyle name="20% - Accent1 4 3 6 2" xfId="487" xr:uid="{00000000-0005-0000-0000-0000E1010000}"/>
    <cellStyle name="20% - Accent1 4 3 6 2 2" xfId="488" xr:uid="{00000000-0005-0000-0000-0000E2010000}"/>
    <cellStyle name="20% - Accent1 4 3 6 3" xfId="489" xr:uid="{00000000-0005-0000-0000-0000E3010000}"/>
    <cellStyle name="20% - Accent1 4 3 7" xfId="490" xr:uid="{00000000-0005-0000-0000-0000E4010000}"/>
    <cellStyle name="20% - Accent1 4 3 7 2" xfId="491" xr:uid="{00000000-0005-0000-0000-0000E5010000}"/>
    <cellStyle name="20% - Accent1 4 3 8" xfId="492" xr:uid="{00000000-0005-0000-0000-0000E6010000}"/>
    <cellStyle name="20% - Accent1 4 3 8 2" xfId="493" xr:uid="{00000000-0005-0000-0000-0000E7010000}"/>
    <cellStyle name="20% - Accent1 4 3 9" xfId="494" xr:uid="{00000000-0005-0000-0000-0000E8010000}"/>
    <cellStyle name="20% - Accent1 4 3 9 2" xfId="495" xr:uid="{00000000-0005-0000-0000-0000E9010000}"/>
    <cellStyle name="20% - Accent1 4 4" xfId="496" xr:uid="{00000000-0005-0000-0000-0000EA010000}"/>
    <cellStyle name="20% - Accent1 4 4 2" xfId="497" xr:uid="{00000000-0005-0000-0000-0000EB010000}"/>
    <cellStyle name="20% - Accent1 4 4 2 2" xfId="498" xr:uid="{00000000-0005-0000-0000-0000EC010000}"/>
    <cellStyle name="20% - Accent1 4 4 2 2 2" xfId="499" xr:uid="{00000000-0005-0000-0000-0000ED010000}"/>
    <cellStyle name="20% - Accent1 4 4 2 2 2 2" xfId="500" xr:uid="{00000000-0005-0000-0000-0000EE010000}"/>
    <cellStyle name="20% - Accent1 4 4 2 2 3" xfId="501" xr:uid="{00000000-0005-0000-0000-0000EF010000}"/>
    <cellStyle name="20% - Accent1 4 4 2 2 3 2" xfId="502" xr:uid="{00000000-0005-0000-0000-0000F0010000}"/>
    <cellStyle name="20% - Accent1 4 4 2 2 4" xfId="503" xr:uid="{00000000-0005-0000-0000-0000F1010000}"/>
    <cellStyle name="20% - Accent1 4 4 2 3" xfId="504" xr:uid="{00000000-0005-0000-0000-0000F2010000}"/>
    <cellStyle name="20% - Accent1 4 4 2 3 2" xfId="505" xr:uid="{00000000-0005-0000-0000-0000F3010000}"/>
    <cellStyle name="20% - Accent1 4 4 2 4" xfId="506" xr:uid="{00000000-0005-0000-0000-0000F4010000}"/>
    <cellStyle name="20% - Accent1 4 4 2 4 2" xfId="507" xr:uid="{00000000-0005-0000-0000-0000F5010000}"/>
    <cellStyle name="20% - Accent1 4 4 2 5" xfId="508" xr:uid="{00000000-0005-0000-0000-0000F6010000}"/>
    <cellStyle name="20% - Accent1 4 4 2 5 2" xfId="509" xr:uid="{00000000-0005-0000-0000-0000F7010000}"/>
    <cellStyle name="20% - Accent1 4 4 2 6" xfId="510" xr:uid="{00000000-0005-0000-0000-0000F8010000}"/>
    <cellStyle name="20% - Accent1 4 4 2 6 2" xfId="511" xr:uid="{00000000-0005-0000-0000-0000F9010000}"/>
    <cellStyle name="20% - Accent1 4 4 2 7" xfId="512" xr:uid="{00000000-0005-0000-0000-0000FA010000}"/>
    <cellStyle name="20% - Accent1 4 4 3" xfId="513" xr:uid="{00000000-0005-0000-0000-0000FB010000}"/>
    <cellStyle name="20% - Accent1 4 4 3 2" xfId="514" xr:uid="{00000000-0005-0000-0000-0000FC010000}"/>
    <cellStyle name="20% - Accent1 4 4 3 2 2" xfId="515" xr:uid="{00000000-0005-0000-0000-0000FD010000}"/>
    <cellStyle name="20% - Accent1 4 4 3 3" xfId="516" xr:uid="{00000000-0005-0000-0000-0000FE010000}"/>
    <cellStyle name="20% - Accent1 4 4 3 3 2" xfId="517" xr:uid="{00000000-0005-0000-0000-0000FF010000}"/>
    <cellStyle name="20% - Accent1 4 4 3 4" xfId="518" xr:uid="{00000000-0005-0000-0000-000000020000}"/>
    <cellStyle name="20% - Accent1 4 4 3 4 2" xfId="519" xr:uid="{00000000-0005-0000-0000-000001020000}"/>
    <cellStyle name="20% - Accent1 4 4 3 5" xfId="520" xr:uid="{00000000-0005-0000-0000-000002020000}"/>
    <cellStyle name="20% - Accent1 4 4 3 5 2" xfId="521" xr:uid="{00000000-0005-0000-0000-000003020000}"/>
    <cellStyle name="20% - Accent1 4 4 3 6" xfId="522" xr:uid="{00000000-0005-0000-0000-000004020000}"/>
    <cellStyle name="20% - Accent1 4 4 4" xfId="523" xr:uid="{00000000-0005-0000-0000-000005020000}"/>
    <cellStyle name="20% - Accent1 4 4 4 2" xfId="524" xr:uid="{00000000-0005-0000-0000-000006020000}"/>
    <cellStyle name="20% - Accent1 4 4 4 2 2" xfId="525" xr:uid="{00000000-0005-0000-0000-000007020000}"/>
    <cellStyle name="20% - Accent1 4 4 4 3" xfId="526" xr:uid="{00000000-0005-0000-0000-000008020000}"/>
    <cellStyle name="20% - Accent1 4 4 5" xfId="527" xr:uid="{00000000-0005-0000-0000-000009020000}"/>
    <cellStyle name="20% - Accent1 4 4 5 2" xfId="528" xr:uid="{00000000-0005-0000-0000-00000A020000}"/>
    <cellStyle name="20% - Accent1 4 4 6" xfId="529" xr:uid="{00000000-0005-0000-0000-00000B020000}"/>
    <cellStyle name="20% - Accent1 4 4 6 2" xfId="530" xr:uid="{00000000-0005-0000-0000-00000C020000}"/>
    <cellStyle name="20% - Accent1 4 4 7" xfId="531" xr:uid="{00000000-0005-0000-0000-00000D020000}"/>
    <cellStyle name="20% - Accent1 4 4 7 2" xfId="532" xr:uid="{00000000-0005-0000-0000-00000E020000}"/>
    <cellStyle name="20% - Accent1 4 4 8" xfId="533" xr:uid="{00000000-0005-0000-0000-00000F020000}"/>
    <cellStyle name="20% - Accent1 4 5" xfId="534" xr:uid="{00000000-0005-0000-0000-000010020000}"/>
    <cellStyle name="20% - Accent1 4 5 2" xfId="535" xr:uid="{00000000-0005-0000-0000-000011020000}"/>
    <cellStyle name="20% - Accent1 4 5 2 2" xfId="536" xr:uid="{00000000-0005-0000-0000-000012020000}"/>
    <cellStyle name="20% - Accent1 4 5 2 2 2" xfId="537" xr:uid="{00000000-0005-0000-0000-000013020000}"/>
    <cellStyle name="20% - Accent1 4 5 2 2 2 2" xfId="538" xr:uid="{00000000-0005-0000-0000-000014020000}"/>
    <cellStyle name="20% - Accent1 4 5 2 2 3" xfId="539" xr:uid="{00000000-0005-0000-0000-000015020000}"/>
    <cellStyle name="20% - Accent1 4 5 2 2 3 2" xfId="540" xr:uid="{00000000-0005-0000-0000-000016020000}"/>
    <cellStyle name="20% - Accent1 4 5 2 2 4" xfId="541" xr:uid="{00000000-0005-0000-0000-000017020000}"/>
    <cellStyle name="20% - Accent1 4 5 2 3" xfId="542" xr:uid="{00000000-0005-0000-0000-000018020000}"/>
    <cellStyle name="20% - Accent1 4 5 2 3 2" xfId="543" xr:uid="{00000000-0005-0000-0000-000019020000}"/>
    <cellStyle name="20% - Accent1 4 5 2 4" xfId="544" xr:uid="{00000000-0005-0000-0000-00001A020000}"/>
    <cellStyle name="20% - Accent1 4 5 2 4 2" xfId="545" xr:uid="{00000000-0005-0000-0000-00001B020000}"/>
    <cellStyle name="20% - Accent1 4 5 2 5" xfId="546" xr:uid="{00000000-0005-0000-0000-00001C020000}"/>
    <cellStyle name="20% - Accent1 4 5 2 5 2" xfId="547" xr:uid="{00000000-0005-0000-0000-00001D020000}"/>
    <cellStyle name="20% - Accent1 4 5 2 6" xfId="548" xr:uid="{00000000-0005-0000-0000-00001E020000}"/>
    <cellStyle name="20% - Accent1 4 5 2 6 2" xfId="549" xr:uid="{00000000-0005-0000-0000-00001F020000}"/>
    <cellStyle name="20% - Accent1 4 5 2 7" xfId="550" xr:uid="{00000000-0005-0000-0000-000020020000}"/>
    <cellStyle name="20% - Accent1 4 5 3" xfId="551" xr:uid="{00000000-0005-0000-0000-000021020000}"/>
    <cellStyle name="20% - Accent1 4 5 3 2" xfId="552" xr:uid="{00000000-0005-0000-0000-000022020000}"/>
    <cellStyle name="20% - Accent1 4 5 3 2 2" xfId="553" xr:uid="{00000000-0005-0000-0000-000023020000}"/>
    <cellStyle name="20% - Accent1 4 5 3 3" xfId="554" xr:uid="{00000000-0005-0000-0000-000024020000}"/>
    <cellStyle name="20% - Accent1 4 5 3 3 2" xfId="555" xr:uid="{00000000-0005-0000-0000-000025020000}"/>
    <cellStyle name="20% - Accent1 4 5 3 4" xfId="556" xr:uid="{00000000-0005-0000-0000-000026020000}"/>
    <cellStyle name="20% - Accent1 4 5 3 4 2" xfId="557" xr:uid="{00000000-0005-0000-0000-000027020000}"/>
    <cellStyle name="20% - Accent1 4 5 3 5" xfId="558" xr:uid="{00000000-0005-0000-0000-000028020000}"/>
    <cellStyle name="20% - Accent1 4 5 3 5 2" xfId="559" xr:uid="{00000000-0005-0000-0000-000029020000}"/>
    <cellStyle name="20% - Accent1 4 5 3 6" xfId="560" xr:uid="{00000000-0005-0000-0000-00002A020000}"/>
    <cellStyle name="20% - Accent1 4 5 4" xfId="561" xr:uid="{00000000-0005-0000-0000-00002B020000}"/>
    <cellStyle name="20% - Accent1 4 5 4 2" xfId="562" xr:uid="{00000000-0005-0000-0000-00002C020000}"/>
    <cellStyle name="20% - Accent1 4 5 4 2 2" xfId="563" xr:uid="{00000000-0005-0000-0000-00002D020000}"/>
    <cellStyle name="20% - Accent1 4 5 4 3" xfId="564" xr:uid="{00000000-0005-0000-0000-00002E020000}"/>
    <cellStyle name="20% - Accent1 4 5 5" xfId="565" xr:uid="{00000000-0005-0000-0000-00002F020000}"/>
    <cellStyle name="20% - Accent1 4 5 5 2" xfId="566" xr:uid="{00000000-0005-0000-0000-000030020000}"/>
    <cellStyle name="20% - Accent1 4 5 6" xfId="567" xr:uid="{00000000-0005-0000-0000-000031020000}"/>
    <cellStyle name="20% - Accent1 4 5 6 2" xfId="568" xr:uid="{00000000-0005-0000-0000-000032020000}"/>
    <cellStyle name="20% - Accent1 4 5 7" xfId="569" xr:uid="{00000000-0005-0000-0000-000033020000}"/>
    <cellStyle name="20% - Accent1 4 5 7 2" xfId="570" xr:uid="{00000000-0005-0000-0000-000034020000}"/>
    <cellStyle name="20% - Accent1 4 5 8" xfId="571" xr:uid="{00000000-0005-0000-0000-000035020000}"/>
    <cellStyle name="20% - Accent1 4 6" xfId="572" xr:uid="{00000000-0005-0000-0000-000036020000}"/>
    <cellStyle name="20% - Accent1 4 6 2" xfId="573" xr:uid="{00000000-0005-0000-0000-000037020000}"/>
    <cellStyle name="20% - Accent1 4 6 2 2" xfId="574" xr:uid="{00000000-0005-0000-0000-000038020000}"/>
    <cellStyle name="20% - Accent1 4 6 2 2 2" xfId="575" xr:uid="{00000000-0005-0000-0000-000039020000}"/>
    <cellStyle name="20% - Accent1 4 6 2 3" xfId="576" xr:uid="{00000000-0005-0000-0000-00003A020000}"/>
    <cellStyle name="20% - Accent1 4 6 2 3 2" xfId="577" xr:uid="{00000000-0005-0000-0000-00003B020000}"/>
    <cellStyle name="20% - Accent1 4 6 2 4" xfId="578" xr:uid="{00000000-0005-0000-0000-00003C020000}"/>
    <cellStyle name="20% - Accent1 4 6 3" xfId="579" xr:uid="{00000000-0005-0000-0000-00003D020000}"/>
    <cellStyle name="20% - Accent1 4 6 3 2" xfId="580" xr:uid="{00000000-0005-0000-0000-00003E020000}"/>
    <cellStyle name="20% - Accent1 4 6 4" xfId="581" xr:uid="{00000000-0005-0000-0000-00003F020000}"/>
    <cellStyle name="20% - Accent1 4 6 4 2" xfId="582" xr:uid="{00000000-0005-0000-0000-000040020000}"/>
    <cellStyle name="20% - Accent1 4 6 5" xfId="583" xr:uid="{00000000-0005-0000-0000-000041020000}"/>
    <cellStyle name="20% - Accent1 4 6 5 2" xfId="584" xr:uid="{00000000-0005-0000-0000-000042020000}"/>
    <cellStyle name="20% - Accent1 4 6 6" xfId="585" xr:uid="{00000000-0005-0000-0000-000043020000}"/>
    <cellStyle name="20% - Accent1 4 6 6 2" xfId="586" xr:uid="{00000000-0005-0000-0000-000044020000}"/>
    <cellStyle name="20% - Accent1 4 6 7" xfId="587" xr:uid="{00000000-0005-0000-0000-000045020000}"/>
    <cellStyle name="20% - Accent1 4 7" xfId="588" xr:uid="{00000000-0005-0000-0000-000046020000}"/>
    <cellStyle name="20% - Accent1 4 7 2" xfId="589" xr:uid="{00000000-0005-0000-0000-000047020000}"/>
    <cellStyle name="20% - Accent1 4 7 2 2" xfId="590" xr:uid="{00000000-0005-0000-0000-000048020000}"/>
    <cellStyle name="20% - Accent1 4 7 3" xfId="591" xr:uid="{00000000-0005-0000-0000-000049020000}"/>
    <cellStyle name="20% - Accent1 4 7 3 2" xfId="592" xr:uid="{00000000-0005-0000-0000-00004A020000}"/>
    <cellStyle name="20% - Accent1 4 7 4" xfId="593" xr:uid="{00000000-0005-0000-0000-00004B020000}"/>
    <cellStyle name="20% - Accent1 4 7 4 2" xfId="594" xr:uid="{00000000-0005-0000-0000-00004C020000}"/>
    <cellStyle name="20% - Accent1 4 7 5" xfId="595" xr:uid="{00000000-0005-0000-0000-00004D020000}"/>
    <cellStyle name="20% - Accent1 4 7 5 2" xfId="596" xr:uid="{00000000-0005-0000-0000-00004E020000}"/>
    <cellStyle name="20% - Accent1 4 7 6" xfId="597" xr:uid="{00000000-0005-0000-0000-00004F020000}"/>
    <cellStyle name="20% - Accent1 4 8" xfId="598" xr:uid="{00000000-0005-0000-0000-000050020000}"/>
    <cellStyle name="20% - Accent1 4 8 2" xfId="599" xr:uid="{00000000-0005-0000-0000-000051020000}"/>
    <cellStyle name="20% - Accent1 4 8 2 2" xfId="600" xr:uid="{00000000-0005-0000-0000-000052020000}"/>
    <cellStyle name="20% - Accent1 4 8 3" xfId="601" xr:uid="{00000000-0005-0000-0000-000053020000}"/>
    <cellStyle name="20% - Accent1 4 8 3 2" xfId="602" xr:uid="{00000000-0005-0000-0000-000054020000}"/>
    <cellStyle name="20% - Accent1 4 8 4" xfId="603" xr:uid="{00000000-0005-0000-0000-000055020000}"/>
    <cellStyle name="20% - Accent1 4 9" xfId="604" xr:uid="{00000000-0005-0000-0000-000056020000}"/>
    <cellStyle name="20% - Accent1 4 9 2" xfId="605" xr:uid="{00000000-0005-0000-0000-000057020000}"/>
    <cellStyle name="20% - Accent1 4 9 2 2" xfId="606" xr:uid="{00000000-0005-0000-0000-000058020000}"/>
    <cellStyle name="20% - Accent1 4 9 3" xfId="607" xr:uid="{00000000-0005-0000-0000-000059020000}"/>
    <cellStyle name="20% - Accent1 5" xfId="608" xr:uid="{00000000-0005-0000-0000-00005A020000}"/>
    <cellStyle name="20% - Accent1 5 2" xfId="609" xr:uid="{00000000-0005-0000-0000-00005B020000}"/>
    <cellStyle name="20% - Accent1 5 2 2" xfId="610" xr:uid="{00000000-0005-0000-0000-00005C020000}"/>
    <cellStyle name="20% - Accent1 5 2 2 2" xfId="611" xr:uid="{00000000-0005-0000-0000-00005D020000}"/>
    <cellStyle name="20% - Accent1 5 2 3" xfId="612" xr:uid="{00000000-0005-0000-0000-00005E020000}"/>
    <cellStyle name="20% - Accent1 5 3" xfId="613" xr:uid="{00000000-0005-0000-0000-00005F020000}"/>
    <cellStyle name="20% - Accent1 5 3 2" xfId="614" xr:uid="{00000000-0005-0000-0000-000060020000}"/>
    <cellStyle name="20% - Accent1 5 3 2 2" xfId="615" xr:uid="{00000000-0005-0000-0000-000061020000}"/>
    <cellStyle name="20% - Accent1 5 3 3" xfId="616" xr:uid="{00000000-0005-0000-0000-000062020000}"/>
    <cellStyle name="20% - Accent1 5 4" xfId="617" xr:uid="{00000000-0005-0000-0000-000063020000}"/>
    <cellStyle name="20% - Accent1 6" xfId="618" xr:uid="{00000000-0005-0000-0000-000064020000}"/>
    <cellStyle name="20% - Accent1 6 10" xfId="619" xr:uid="{00000000-0005-0000-0000-000065020000}"/>
    <cellStyle name="20% - Accent1 6 10 2" xfId="620" xr:uid="{00000000-0005-0000-0000-000066020000}"/>
    <cellStyle name="20% - Accent1 6 11" xfId="621" xr:uid="{00000000-0005-0000-0000-000067020000}"/>
    <cellStyle name="20% - Accent1 6 2" xfId="622" xr:uid="{00000000-0005-0000-0000-000068020000}"/>
    <cellStyle name="20% - Accent1 6 2 10" xfId="623" xr:uid="{00000000-0005-0000-0000-000069020000}"/>
    <cellStyle name="20% - Accent1 6 2 2" xfId="624" xr:uid="{00000000-0005-0000-0000-00006A020000}"/>
    <cellStyle name="20% - Accent1 6 2 2 2" xfId="625" xr:uid="{00000000-0005-0000-0000-00006B020000}"/>
    <cellStyle name="20% - Accent1 6 2 2 2 2" xfId="626" xr:uid="{00000000-0005-0000-0000-00006C020000}"/>
    <cellStyle name="20% - Accent1 6 2 2 2 2 2" xfId="627" xr:uid="{00000000-0005-0000-0000-00006D020000}"/>
    <cellStyle name="20% - Accent1 6 2 2 2 2 2 2" xfId="628" xr:uid="{00000000-0005-0000-0000-00006E020000}"/>
    <cellStyle name="20% - Accent1 6 2 2 2 2 3" xfId="629" xr:uid="{00000000-0005-0000-0000-00006F020000}"/>
    <cellStyle name="20% - Accent1 6 2 2 2 2 3 2" xfId="630" xr:uid="{00000000-0005-0000-0000-000070020000}"/>
    <cellStyle name="20% - Accent1 6 2 2 2 2 4" xfId="631" xr:uid="{00000000-0005-0000-0000-000071020000}"/>
    <cellStyle name="20% - Accent1 6 2 2 2 3" xfId="632" xr:uid="{00000000-0005-0000-0000-000072020000}"/>
    <cellStyle name="20% - Accent1 6 2 2 2 3 2" xfId="633" xr:uid="{00000000-0005-0000-0000-000073020000}"/>
    <cellStyle name="20% - Accent1 6 2 2 2 4" xfId="634" xr:uid="{00000000-0005-0000-0000-000074020000}"/>
    <cellStyle name="20% - Accent1 6 2 2 2 4 2" xfId="635" xr:uid="{00000000-0005-0000-0000-000075020000}"/>
    <cellStyle name="20% - Accent1 6 2 2 2 5" xfId="636" xr:uid="{00000000-0005-0000-0000-000076020000}"/>
    <cellStyle name="20% - Accent1 6 2 2 2 5 2" xfId="637" xr:uid="{00000000-0005-0000-0000-000077020000}"/>
    <cellStyle name="20% - Accent1 6 2 2 2 6" xfId="638" xr:uid="{00000000-0005-0000-0000-000078020000}"/>
    <cellStyle name="20% - Accent1 6 2 2 2 6 2" xfId="639" xr:uid="{00000000-0005-0000-0000-000079020000}"/>
    <cellStyle name="20% - Accent1 6 2 2 2 7" xfId="640" xr:uid="{00000000-0005-0000-0000-00007A020000}"/>
    <cellStyle name="20% - Accent1 6 2 2 3" xfId="641" xr:uid="{00000000-0005-0000-0000-00007B020000}"/>
    <cellStyle name="20% - Accent1 6 2 2 3 2" xfId="642" xr:uid="{00000000-0005-0000-0000-00007C020000}"/>
    <cellStyle name="20% - Accent1 6 2 2 3 2 2" xfId="643" xr:uid="{00000000-0005-0000-0000-00007D020000}"/>
    <cellStyle name="20% - Accent1 6 2 2 3 3" xfId="644" xr:uid="{00000000-0005-0000-0000-00007E020000}"/>
    <cellStyle name="20% - Accent1 6 2 2 3 3 2" xfId="645" xr:uid="{00000000-0005-0000-0000-00007F020000}"/>
    <cellStyle name="20% - Accent1 6 2 2 3 4" xfId="646" xr:uid="{00000000-0005-0000-0000-000080020000}"/>
    <cellStyle name="20% - Accent1 6 2 2 3 4 2" xfId="647" xr:uid="{00000000-0005-0000-0000-000081020000}"/>
    <cellStyle name="20% - Accent1 6 2 2 3 5" xfId="648" xr:uid="{00000000-0005-0000-0000-000082020000}"/>
    <cellStyle name="20% - Accent1 6 2 2 3 5 2" xfId="649" xr:uid="{00000000-0005-0000-0000-000083020000}"/>
    <cellStyle name="20% - Accent1 6 2 2 3 6" xfId="650" xr:uid="{00000000-0005-0000-0000-000084020000}"/>
    <cellStyle name="20% - Accent1 6 2 2 4" xfId="651" xr:uid="{00000000-0005-0000-0000-000085020000}"/>
    <cellStyle name="20% - Accent1 6 2 2 4 2" xfId="652" xr:uid="{00000000-0005-0000-0000-000086020000}"/>
    <cellStyle name="20% - Accent1 6 2 2 4 2 2" xfId="653" xr:uid="{00000000-0005-0000-0000-000087020000}"/>
    <cellStyle name="20% - Accent1 6 2 2 4 3" xfId="654" xr:uid="{00000000-0005-0000-0000-000088020000}"/>
    <cellStyle name="20% - Accent1 6 2 2 5" xfId="655" xr:uid="{00000000-0005-0000-0000-000089020000}"/>
    <cellStyle name="20% - Accent1 6 2 2 5 2" xfId="656" xr:uid="{00000000-0005-0000-0000-00008A020000}"/>
    <cellStyle name="20% - Accent1 6 2 2 6" xfId="657" xr:uid="{00000000-0005-0000-0000-00008B020000}"/>
    <cellStyle name="20% - Accent1 6 2 2 6 2" xfId="658" xr:uid="{00000000-0005-0000-0000-00008C020000}"/>
    <cellStyle name="20% - Accent1 6 2 2 7" xfId="659" xr:uid="{00000000-0005-0000-0000-00008D020000}"/>
    <cellStyle name="20% - Accent1 6 2 2 7 2" xfId="660" xr:uid="{00000000-0005-0000-0000-00008E020000}"/>
    <cellStyle name="20% - Accent1 6 2 2 8" xfId="661" xr:uid="{00000000-0005-0000-0000-00008F020000}"/>
    <cellStyle name="20% - Accent1 6 2 3" xfId="662" xr:uid="{00000000-0005-0000-0000-000090020000}"/>
    <cellStyle name="20% - Accent1 6 2 3 2" xfId="663" xr:uid="{00000000-0005-0000-0000-000091020000}"/>
    <cellStyle name="20% - Accent1 6 2 3 2 2" xfId="664" xr:uid="{00000000-0005-0000-0000-000092020000}"/>
    <cellStyle name="20% - Accent1 6 2 3 2 2 2" xfId="665" xr:uid="{00000000-0005-0000-0000-000093020000}"/>
    <cellStyle name="20% - Accent1 6 2 3 2 2 2 2" xfId="666" xr:uid="{00000000-0005-0000-0000-000094020000}"/>
    <cellStyle name="20% - Accent1 6 2 3 2 2 3" xfId="667" xr:uid="{00000000-0005-0000-0000-000095020000}"/>
    <cellStyle name="20% - Accent1 6 2 3 2 2 3 2" xfId="668" xr:uid="{00000000-0005-0000-0000-000096020000}"/>
    <cellStyle name="20% - Accent1 6 2 3 2 2 4" xfId="669" xr:uid="{00000000-0005-0000-0000-000097020000}"/>
    <cellStyle name="20% - Accent1 6 2 3 2 3" xfId="670" xr:uid="{00000000-0005-0000-0000-000098020000}"/>
    <cellStyle name="20% - Accent1 6 2 3 2 3 2" xfId="671" xr:uid="{00000000-0005-0000-0000-000099020000}"/>
    <cellStyle name="20% - Accent1 6 2 3 2 4" xfId="672" xr:uid="{00000000-0005-0000-0000-00009A020000}"/>
    <cellStyle name="20% - Accent1 6 2 3 2 4 2" xfId="673" xr:uid="{00000000-0005-0000-0000-00009B020000}"/>
    <cellStyle name="20% - Accent1 6 2 3 2 5" xfId="674" xr:uid="{00000000-0005-0000-0000-00009C020000}"/>
    <cellStyle name="20% - Accent1 6 2 3 2 5 2" xfId="675" xr:uid="{00000000-0005-0000-0000-00009D020000}"/>
    <cellStyle name="20% - Accent1 6 2 3 2 6" xfId="676" xr:uid="{00000000-0005-0000-0000-00009E020000}"/>
    <cellStyle name="20% - Accent1 6 2 3 2 6 2" xfId="677" xr:uid="{00000000-0005-0000-0000-00009F020000}"/>
    <cellStyle name="20% - Accent1 6 2 3 2 7" xfId="678" xr:uid="{00000000-0005-0000-0000-0000A0020000}"/>
    <cellStyle name="20% - Accent1 6 2 3 3" xfId="679" xr:uid="{00000000-0005-0000-0000-0000A1020000}"/>
    <cellStyle name="20% - Accent1 6 2 3 3 2" xfId="680" xr:uid="{00000000-0005-0000-0000-0000A2020000}"/>
    <cellStyle name="20% - Accent1 6 2 3 3 2 2" xfId="681" xr:uid="{00000000-0005-0000-0000-0000A3020000}"/>
    <cellStyle name="20% - Accent1 6 2 3 3 3" xfId="682" xr:uid="{00000000-0005-0000-0000-0000A4020000}"/>
    <cellStyle name="20% - Accent1 6 2 3 3 3 2" xfId="683" xr:uid="{00000000-0005-0000-0000-0000A5020000}"/>
    <cellStyle name="20% - Accent1 6 2 3 3 4" xfId="684" xr:uid="{00000000-0005-0000-0000-0000A6020000}"/>
    <cellStyle name="20% - Accent1 6 2 3 3 4 2" xfId="685" xr:uid="{00000000-0005-0000-0000-0000A7020000}"/>
    <cellStyle name="20% - Accent1 6 2 3 3 5" xfId="686" xr:uid="{00000000-0005-0000-0000-0000A8020000}"/>
    <cellStyle name="20% - Accent1 6 2 3 3 5 2" xfId="687" xr:uid="{00000000-0005-0000-0000-0000A9020000}"/>
    <cellStyle name="20% - Accent1 6 2 3 3 6" xfId="688" xr:uid="{00000000-0005-0000-0000-0000AA020000}"/>
    <cellStyle name="20% - Accent1 6 2 3 4" xfId="689" xr:uid="{00000000-0005-0000-0000-0000AB020000}"/>
    <cellStyle name="20% - Accent1 6 2 3 4 2" xfId="690" xr:uid="{00000000-0005-0000-0000-0000AC020000}"/>
    <cellStyle name="20% - Accent1 6 2 3 4 2 2" xfId="691" xr:uid="{00000000-0005-0000-0000-0000AD020000}"/>
    <cellStyle name="20% - Accent1 6 2 3 4 3" xfId="692" xr:uid="{00000000-0005-0000-0000-0000AE020000}"/>
    <cellStyle name="20% - Accent1 6 2 3 5" xfId="693" xr:uid="{00000000-0005-0000-0000-0000AF020000}"/>
    <cellStyle name="20% - Accent1 6 2 3 5 2" xfId="694" xr:uid="{00000000-0005-0000-0000-0000B0020000}"/>
    <cellStyle name="20% - Accent1 6 2 3 6" xfId="695" xr:uid="{00000000-0005-0000-0000-0000B1020000}"/>
    <cellStyle name="20% - Accent1 6 2 3 6 2" xfId="696" xr:uid="{00000000-0005-0000-0000-0000B2020000}"/>
    <cellStyle name="20% - Accent1 6 2 3 7" xfId="697" xr:uid="{00000000-0005-0000-0000-0000B3020000}"/>
    <cellStyle name="20% - Accent1 6 2 3 7 2" xfId="698" xr:uid="{00000000-0005-0000-0000-0000B4020000}"/>
    <cellStyle name="20% - Accent1 6 2 3 8" xfId="699" xr:uid="{00000000-0005-0000-0000-0000B5020000}"/>
    <cellStyle name="20% - Accent1 6 2 4" xfId="700" xr:uid="{00000000-0005-0000-0000-0000B6020000}"/>
    <cellStyle name="20% - Accent1 6 2 4 2" xfId="701" xr:uid="{00000000-0005-0000-0000-0000B7020000}"/>
    <cellStyle name="20% - Accent1 6 2 4 2 2" xfId="702" xr:uid="{00000000-0005-0000-0000-0000B8020000}"/>
    <cellStyle name="20% - Accent1 6 2 4 2 2 2" xfId="703" xr:uid="{00000000-0005-0000-0000-0000B9020000}"/>
    <cellStyle name="20% - Accent1 6 2 4 2 3" xfId="704" xr:uid="{00000000-0005-0000-0000-0000BA020000}"/>
    <cellStyle name="20% - Accent1 6 2 4 2 3 2" xfId="705" xr:uid="{00000000-0005-0000-0000-0000BB020000}"/>
    <cellStyle name="20% - Accent1 6 2 4 2 4" xfId="706" xr:uid="{00000000-0005-0000-0000-0000BC020000}"/>
    <cellStyle name="20% - Accent1 6 2 4 3" xfId="707" xr:uid="{00000000-0005-0000-0000-0000BD020000}"/>
    <cellStyle name="20% - Accent1 6 2 4 3 2" xfId="708" xr:uid="{00000000-0005-0000-0000-0000BE020000}"/>
    <cellStyle name="20% - Accent1 6 2 4 4" xfId="709" xr:uid="{00000000-0005-0000-0000-0000BF020000}"/>
    <cellStyle name="20% - Accent1 6 2 4 4 2" xfId="710" xr:uid="{00000000-0005-0000-0000-0000C0020000}"/>
    <cellStyle name="20% - Accent1 6 2 4 5" xfId="711" xr:uid="{00000000-0005-0000-0000-0000C1020000}"/>
    <cellStyle name="20% - Accent1 6 2 4 5 2" xfId="712" xr:uid="{00000000-0005-0000-0000-0000C2020000}"/>
    <cellStyle name="20% - Accent1 6 2 4 6" xfId="713" xr:uid="{00000000-0005-0000-0000-0000C3020000}"/>
    <cellStyle name="20% - Accent1 6 2 4 6 2" xfId="714" xr:uid="{00000000-0005-0000-0000-0000C4020000}"/>
    <cellStyle name="20% - Accent1 6 2 4 7" xfId="715" xr:uid="{00000000-0005-0000-0000-0000C5020000}"/>
    <cellStyle name="20% - Accent1 6 2 5" xfId="716" xr:uid="{00000000-0005-0000-0000-0000C6020000}"/>
    <cellStyle name="20% - Accent1 6 2 5 2" xfId="717" xr:uid="{00000000-0005-0000-0000-0000C7020000}"/>
    <cellStyle name="20% - Accent1 6 2 5 2 2" xfId="718" xr:uid="{00000000-0005-0000-0000-0000C8020000}"/>
    <cellStyle name="20% - Accent1 6 2 5 3" xfId="719" xr:uid="{00000000-0005-0000-0000-0000C9020000}"/>
    <cellStyle name="20% - Accent1 6 2 5 3 2" xfId="720" xr:uid="{00000000-0005-0000-0000-0000CA020000}"/>
    <cellStyle name="20% - Accent1 6 2 5 4" xfId="721" xr:uid="{00000000-0005-0000-0000-0000CB020000}"/>
    <cellStyle name="20% - Accent1 6 2 5 4 2" xfId="722" xr:uid="{00000000-0005-0000-0000-0000CC020000}"/>
    <cellStyle name="20% - Accent1 6 2 5 5" xfId="723" xr:uid="{00000000-0005-0000-0000-0000CD020000}"/>
    <cellStyle name="20% - Accent1 6 2 5 5 2" xfId="724" xr:uid="{00000000-0005-0000-0000-0000CE020000}"/>
    <cellStyle name="20% - Accent1 6 2 5 6" xfId="725" xr:uid="{00000000-0005-0000-0000-0000CF020000}"/>
    <cellStyle name="20% - Accent1 6 2 6" xfId="726" xr:uid="{00000000-0005-0000-0000-0000D0020000}"/>
    <cellStyle name="20% - Accent1 6 2 6 2" xfId="727" xr:uid="{00000000-0005-0000-0000-0000D1020000}"/>
    <cellStyle name="20% - Accent1 6 2 6 2 2" xfId="728" xr:uid="{00000000-0005-0000-0000-0000D2020000}"/>
    <cellStyle name="20% - Accent1 6 2 6 3" xfId="729" xr:uid="{00000000-0005-0000-0000-0000D3020000}"/>
    <cellStyle name="20% - Accent1 6 2 7" xfId="730" xr:uid="{00000000-0005-0000-0000-0000D4020000}"/>
    <cellStyle name="20% - Accent1 6 2 7 2" xfId="731" xr:uid="{00000000-0005-0000-0000-0000D5020000}"/>
    <cellStyle name="20% - Accent1 6 2 8" xfId="732" xr:uid="{00000000-0005-0000-0000-0000D6020000}"/>
    <cellStyle name="20% - Accent1 6 2 8 2" xfId="733" xr:uid="{00000000-0005-0000-0000-0000D7020000}"/>
    <cellStyle name="20% - Accent1 6 2 9" xfId="734" xr:uid="{00000000-0005-0000-0000-0000D8020000}"/>
    <cellStyle name="20% - Accent1 6 2 9 2" xfId="735" xr:uid="{00000000-0005-0000-0000-0000D9020000}"/>
    <cellStyle name="20% - Accent1 6 3" xfId="736" xr:uid="{00000000-0005-0000-0000-0000DA020000}"/>
    <cellStyle name="20% - Accent1 6 3 2" xfId="737" xr:uid="{00000000-0005-0000-0000-0000DB020000}"/>
    <cellStyle name="20% - Accent1 6 3 2 2" xfId="738" xr:uid="{00000000-0005-0000-0000-0000DC020000}"/>
    <cellStyle name="20% - Accent1 6 3 2 2 2" xfId="739" xr:uid="{00000000-0005-0000-0000-0000DD020000}"/>
    <cellStyle name="20% - Accent1 6 3 2 2 2 2" xfId="740" xr:uid="{00000000-0005-0000-0000-0000DE020000}"/>
    <cellStyle name="20% - Accent1 6 3 2 2 3" xfId="741" xr:uid="{00000000-0005-0000-0000-0000DF020000}"/>
    <cellStyle name="20% - Accent1 6 3 2 2 3 2" xfId="742" xr:uid="{00000000-0005-0000-0000-0000E0020000}"/>
    <cellStyle name="20% - Accent1 6 3 2 2 4" xfId="743" xr:uid="{00000000-0005-0000-0000-0000E1020000}"/>
    <cellStyle name="20% - Accent1 6 3 2 3" xfId="744" xr:uid="{00000000-0005-0000-0000-0000E2020000}"/>
    <cellStyle name="20% - Accent1 6 3 2 3 2" xfId="745" xr:uid="{00000000-0005-0000-0000-0000E3020000}"/>
    <cellStyle name="20% - Accent1 6 3 2 4" xfId="746" xr:uid="{00000000-0005-0000-0000-0000E4020000}"/>
    <cellStyle name="20% - Accent1 6 3 2 4 2" xfId="747" xr:uid="{00000000-0005-0000-0000-0000E5020000}"/>
    <cellStyle name="20% - Accent1 6 3 2 5" xfId="748" xr:uid="{00000000-0005-0000-0000-0000E6020000}"/>
    <cellStyle name="20% - Accent1 6 3 2 5 2" xfId="749" xr:uid="{00000000-0005-0000-0000-0000E7020000}"/>
    <cellStyle name="20% - Accent1 6 3 2 6" xfId="750" xr:uid="{00000000-0005-0000-0000-0000E8020000}"/>
    <cellStyle name="20% - Accent1 6 3 2 6 2" xfId="751" xr:uid="{00000000-0005-0000-0000-0000E9020000}"/>
    <cellStyle name="20% - Accent1 6 3 2 7" xfId="752" xr:uid="{00000000-0005-0000-0000-0000EA020000}"/>
    <cellStyle name="20% - Accent1 6 3 3" xfId="753" xr:uid="{00000000-0005-0000-0000-0000EB020000}"/>
    <cellStyle name="20% - Accent1 6 3 3 2" xfId="754" xr:uid="{00000000-0005-0000-0000-0000EC020000}"/>
    <cellStyle name="20% - Accent1 6 3 3 2 2" xfId="755" xr:uid="{00000000-0005-0000-0000-0000ED020000}"/>
    <cellStyle name="20% - Accent1 6 3 3 3" xfId="756" xr:uid="{00000000-0005-0000-0000-0000EE020000}"/>
    <cellStyle name="20% - Accent1 6 3 3 3 2" xfId="757" xr:uid="{00000000-0005-0000-0000-0000EF020000}"/>
    <cellStyle name="20% - Accent1 6 3 3 4" xfId="758" xr:uid="{00000000-0005-0000-0000-0000F0020000}"/>
    <cellStyle name="20% - Accent1 6 3 3 4 2" xfId="759" xr:uid="{00000000-0005-0000-0000-0000F1020000}"/>
    <cellStyle name="20% - Accent1 6 3 3 5" xfId="760" xr:uid="{00000000-0005-0000-0000-0000F2020000}"/>
    <cellStyle name="20% - Accent1 6 3 3 5 2" xfId="761" xr:uid="{00000000-0005-0000-0000-0000F3020000}"/>
    <cellStyle name="20% - Accent1 6 3 3 6" xfId="762" xr:uid="{00000000-0005-0000-0000-0000F4020000}"/>
    <cellStyle name="20% - Accent1 6 3 4" xfId="763" xr:uid="{00000000-0005-0000-0000-0000F5020000}"/>
    <cellStyle name="20% - Accent1 6 3 4 2" xfId="764" xr:uid="{00000000-0005-0000-0000-0000F6020000}"/>
    <cellStyle name="20% - Accent1 6 3 4 2 2" xfId="765" xr:uid="{00000000-0005-0000-0000-0000F7020000}"/>
    <cellStyle name="20% - Accent1 6 3 4 3" xfId="766" xr:uid="{00000000-0005-0000-0000-0000F8020000}"/>
    <cellStyle name="20% - Accent1 6 3 5" xfId="767" xr:uid="{00000000-0005-0000-0000-0000F9020000}"/>
    <cellStyle name="20% - Accent1 6 3 5 2" xfId="768" xr:uid="{00000000-0005-0000-0000-0000FA020000}"/>
    <cellStyle name="20% - Accent1 6 3 6" xfId="769" xr:uid="{00000000-0005-0000-0000-0000FB020000}"/>
    <cellStyle name="20% - Accent1 6 3 6 2" xfId="770" xr:uid="{00000000-0005-0000-0000-0000FC020000}"/>
    <cellStyle name="20% - Accent1 6 3 7" xfId="771" xr:uid="{00000000-0005-0000-0000-0000FD020000}"/>
    <cellStyle name="20% - Accent1 6 3 7 2" xfId="772" xr:uid="{00000000-0005-0000-0000-0000FE020000}"/>
    <cellStyle name="20% - Accent1 6 3 8" xfId="773" xr:uid="{00000000-0005-0000-0000-0000FF020000}"/>
    <cellStyle name="20% - Accent1 6 4" xfId="774" xr:uid="{00000000-0005-0000-0000-000000030000}"/>
    <cellStyle name="20% - Accent1 6 4 2" xfId="775" xr:uid="{00000000-0005-0000-0000-000001030000}"/>
    <cellStyle name="20% - Accent1 6 4 2 2" xfId="776" xr:uid="{00000000-0005-0000-0000-000002030000}"/>
    <cellStyle name="20% - Accent1 6 4 2 2 2" xfId="777" xr:uid="{00000000-0005-0000-0000-000003030000}"/>
    <cellStyle name="20% - Accent1 6 4 2 2 2 2" xfId="778" xr:uid="{00000000-0005-0000-0000-000004030000}"/>
    <cellStyle name="20% - Accent1 6 4 2 2 3" xfId="779" xr:uid="{00000000-0005-0000-0000-000005030000}"/>
    <cellStyle name="20% - Accent1 6 4 2 2 3 2" xfId="780" xr:uid="{00000000-0005-0000-0000-000006030000}"/>
    <cellStyle name="20% - Accent1 6 4 2 2 4" xfId="781" xr:uid="{00000000-0005-0000-0000-000007030000}"/>
    <cellStyle name="20% - Accent1 6 4 2 3" xfId="782" xr:uid="{00000000-0005-0000-0000-000008030000}"/>
    <cellStyle name="20% - Accent1 6 4 2 3 2" xfId="783" xr:uid="{00000000-0005-0000-0000-000009030000}"/>
    <cellStyle name="20% - Accent1 6 4 2 4" xfId="784" xr:uid="{00000000-0005-0000-0000-00000A030000}"/>
    <cellStyle name="20% - Accent1 6 4 2 4 2" xfId="785" xr:uid="{00000000-0005-0000-0000-00000B030000}"/>
    <cellStyle name="20% - Accent1 6 4 2 5" xfId="786" xr:uid="{00000000-0005-0000-0000-00000C030000}"/>
    <cellStyle name="20% - Accent1 6 4 2 5 2" xfId="787" xr:uid="{00000000-0005-0000-0000-00000D030000}"/>
    <cellStyle name="20% - Accent1 6 4 2 6" xfId="788" xr:uid="{00000000-0005-0000-0000-00000E030000}"/>
    <cellStyle name="20% - Accent1 6 4 2 6 2" xfId="789" xr:uid="{00000000-0005-0000-0000-00000F030000}"/>
    <cellStyle name="20% - Accent1 6 4 2 7" xfId="790" xr:uid="{00000000-0005-0000-0000-000010030000}"/>
    <cellStyle name="20% - Accent1 6 4 3" xfId="791" xr:uid="{00000000-0005-0000-0000-000011030000}"/>
    <cellStyle name="20% - Accent1 6 4 3 2" xfId="792" xr:uid="{00000000-0005-0000-0000-000012030000}"/>
    <cellStyle name="20% - Accent1 6 4 3 2 2" xfId="793" xr:uid="{00000000-0005-0000-0000-000013030000}"/>
    <cellStyle name="20% - Accent1 6 4 3 3" xfId="794" xr:uid="{00000000-0005-0000-0000-000014030000}"/>
    <cellStyle name="20% - Accent1 6 4 3 3 2" xfId="795" xr:uid="{00000000-0005-0000-0000-000015030000}"/>
    <cellStyle name="20% - Accent1 6 4 3 4" xfId="796" xr:uid="{00000000-0005-0000-0000-000016030000}"/>
    <cellStyle name="20% - Accent1 6 4 3 4 2" xfId="797" xr:uid="{00000000-0005-0000-0000-000017030000}"/>
    <cellStyle name="20% - Accent1 6 4 3 5" xfId="798" xr:uid="{00000000-0005-0000-0000-000018030000}"/>
    <cellStyle name="20% - Accent1 6 4 3 5 2" xfId="799" xr:uid="{00000000-0005-0000-0000-000019030000}"/>
    <cellStyle name="20% - Accent1 6 4 3 6" xfId="800" xr:uid="{00000000-0005-0000-0000-00001A030000}"/>
    <cellStyle name="20% - Accent1 6 4 4" xfId="801" xr:uid="{00000000-0005-0000-0000-00001B030000}"/>
    <cellStyle name="20% - Accent1 6 4 4 2" xfId="802" xr:uid="{00000000-0005-0000-0000-00001C030000}"/>
    <cellStyle name="20% - Accent1 6 4 4 2 2" xfId="803" xr:uid="{00000000-0005-0000-0000-00001D030000}"/>
    <cellStyle name="20% - Accent1 6 4 4 3" xfId="804" xr:uid="{00000000-0005-0000-0000-00001E030000}"/>
    <cellStyle name="20% - Accent1 6 4 5" xfId="805" xr:uid="{00000000-0005-0000-0000-00001F030000}"/>
    <cellStyle name="20% - Accent1 6 4 5 2" xfId="806" xr:uid="{00000000-0005-0000-0000-000020030000}"/>
    <cellStyle name="20% - Accent1 6 4 6" xfId="807" xr:uid="{00000000-0005-0000-0000-000021030000}"/>
    <cellStyle name="20% - Accent1 6 4 6 2" xfId="808" xr:uid="{00000000-0005-0000-0000-000022030000}"/>
    <cellStyle name="20% - Accent1 6 4 7" xfId="809" xr:uid="{00000000-0005-0000-0000-000023030000}"/>
    <cellStyle name="20% - Accent1 6 4 7 2" xfId="810" xr:uid="{00000000-0005-0000-0000-000024030000}"/>
    <cellStyle name="20% - Accent1 6 4 8" xfId="811" xr:uid="{00000000-0005-0000-0000-000025030000}"/>
    <cellStyle name="20% - Accent1 6 5" xfId="812" xr:uid="{00000000-0005-0000-0000-000026030000}"/>
    <cellStyle name="20% - Accent1 6 5 2" xfId="813" xr:uid="{00000000-0005-0000-0000-000027030000}"/>
    <cellStyle name="20% - Accent1 6 5 2 2" xfId="814" xr:uid="{00000000-0005-0000-0000-000028030000}"/>
    <cellStyle name="20% - Accent1 6 5 2 2 2" xfId="815" xr:uid="{00000000-0005-0000-0000-000029030000}"/>
    <cellStyle name="20% - Accent1 6 5 2 3" xfId="816" xr:uid="{00000000-0005-0000-0000-00002A030000}"/>
    <cellStyle name="20% - Accent1 6 5 2 3 2" xfId="817" xr:uid="{00000000-0005-0000-0000-00002B030000}"/>
    <cellStyle name="20% - Accent1 6 5 2 4" xfId="818" xr:uid="{00000000-0005-0000-0000-00002C030000}"/>
    <cellStyle name="20% - Accent1 6 5 3" xfId="819" xr:uid="{00000000-0005-0000-0000-00002D030000}"/>
    <cellStyle name="20% - Accent1 6 5 3 2" xfId="820" xr:uid="{00000000-0005-0000-0000-00002E030000}"/>
    <cellStyle name="20% - Accent1 6 5 4" xfId="821" xr:uid="{00000000-0005-0000-0000-00002F030000}"/>
    <cellStyle name="20% - Accent1 6 5 4 2" xfId="822" xr:uid="{00000000-0005-0000-0000-000030030000}"/>
    <cellStyle name="20% - Accent1 6 5 5" xfId="823" xr:uid="{00000000-0005-0000-0000-000031030000}"/>
    <cellStyle name="20% - Accent1 6 5 5 2" xfId="824" xr:uid="{00000000-0005-0000-0000-000032030000}"/>
    <cellStyle name="20% - Accent1 6 5 6" xfId="825" xr:uid="{00000000-0005-0000-0000-000033030000}"/>
    <cellStyle name="20% - Accent1 6 5 6 2" xfId="826" xr:uid="{00000000-0005-0000-0000-000034030000}"/>
    <cellStyle name="20% - Accent1 6 5 7" xfId="827" xr:uid="{00000000-0005-0000-0000-000035030000}"/>
    <cellStyle name="20% - Accent1 6 6" xfId="828" xr:uid="{00000000-0005-0000-0000-000036030000}"/>
    <cellStyle name="20% - Accent1 6 6 2" xfId="829" xr:uid="{00000000-0005-0000-0000-000037030000}"/>
    <cellStyle name="20% - Accent1 6 6 2 2" xfId="830" xr:uid="{00000000-0005-0000-0000-000038030000}"/>
    <cellStyle name="20% - Accent1 6 6 3" xfId="831" xr:uid="{00000000-0005-0000-0000-000039030000}"/>
    <cellStyle name="20% - Accent1 6 6 3 2" xfId="832" xr:uid="{00000000-0005-0000-0000-00003A030000}"/>
    <cellStyle name="20% - Accent1 6 6 4" xfId="833" xr:uid="{00000000-0005-0000-0000-00003B030000}"/>
    <cellStyle name="20% - Accent1 6 6 4 2" xfId="834" xr:uid="{00000000-0005-0000-0000-00003C030000}"/>
    <cellStyle name="20% - Accent1 6 6 5" xfId="835" xr:uid="{00000000-0005-0000-0000-00003D030000}"/>
    <cellStyle name="20% - Accent1 6 6 5 2" xfId="836" xr:uid="{00000000-0005-0000-0000-00003E030000}"/>
    <cellStyle name="20% - Accent1 6 6 6" xfId="837" xr:uid="{00000000-0005-0000-0000-00003F030000}"/>
    <cellStyle name="20% - Accent1 6 7" xfId="838" xr:uid="{00000000-0005-0000-0000-000040030000}"/>
    <cellStyle name="20% - Accent1 6 7 2" xfId="839" xr:uid="{00000000-0005-0000-0000-000041030000}"/>
    <cellStyle name="20% - Accent1 6 7 2 2" xfId="840" xr:uid="{00000000-0005-0000-0000-000042030000}"/>
    <cellStyle name="20% - Accent1 6 7 3" xfId="841" xr:uid="{00000000-0005-0000-0000-000043030000}"/>
    <cellStyle name="20% - Accent1 6 8" xfId="842" xr:uid="{00000000-0005-0000-0000-000044030000}"/>
    <cellStyle name="20% - Accent1 6 8 2" xfId="843" xr:uid="{00000000-0005-0000-0000-000045030000}"/>
    <cellStyle name="20% - Accent1 6 9" xfId="844" xr:uid="{00000000-0005-0000-0000-000046030000}"/>
    <cellStyle name="20% - Accent1 6 9 2" xfId="845" xr:uid="{00000000-0005-0000-0000-000047030000}"/>
    <cellStyle name="20% - Accent1 7" xfId="846" xr:uid="{00000000-0005-0000-0000-000048030000}"/>
    <cellStyle name="20% - Accent1 7 2" xfId="847" xr:uid="{00000000-0005-0000-0000-000049030000}"/>
    <cellStyle name="20% - Accent1 8" xfId="848" xr:uid="{00000000-0005-0000-0000-00004A030000}"/>
    <cellStyle name="20% - Accent1 8 2" xfId="849" xr:uid="{00000000-0005-0000-0000-00004B030000}"/>
    <cellStyle name="20% - Accent1 8 2 2" xfId="850" xr:uid="{00000000-0005-0000-0000-00004C030000}"/>
    <cellStyle name="20% - Accent1 8 2 2 2" xfId="851" xr:uid="{00000000-0005-0000-0000-00004D030000}"/>
    <cellStyle name="20% - Accent1 8 2 2 2 2" xfId="852" xr:uid="{00000000-0005-0000-0000-00004E030000}"/>
    <cellStyle name="20% - Accent1 8 2 2 2 2 2" xfId="853" xr:uid="{00000000-0005-0000-0000-00004F030000}"/>
    <cellStyle name="20% - Accent1 8 2 2 2 3" xfId="854" xr:uid="{00000000-0005-0000-0000-000050030000}"/>
    <cellStyle name="20% - Accent1 8 2 2 2 3 2" xfId="855" xr:uid="{00000000-0005-0000-0000-000051030000}"/>
    <cellStyle name="20% - Accent1 8 2 2 2 4" xfId="856" xr:uid="{00000000-0005-0000-0000-000052030000}"/>
    <cellStyle name="20% - Accent1 8 2 2 3" xfId="857" xr:uid="{00000000-0005-0000-0000-000053030000}"/>
    <cellStyle name="20% - Accent1 8 2 2 3 2" xfId="858" xr:uid="{00000000-0005-0000-0000-000054030000}"/>
    <cellStyle name="20% - Accent1 8 2 2 4" xfId="859" xr:uid="{00000000-0005-0000-0000-000055030000}"/>
    <cellStyle name="20% - Accent1 8 2 2 4 2" xfId="860" xr:uid="{00000000-0005-0000-0000-000056030000}"/>
    <cellStyle name="20% - Accent1 8 2 2 5" xfId="861" xr:uid="{00000000-0005-0000-0000-000057030000}"/>
    <cellStyle name="20% - Accent1 8 2 2 5 2" xfId="862" xr:uid="{00000000-0005-0000-0000-000058030000}"/>
    <cellStyle name="20% - Accent1 8 2 2 6" xfId="863" xr:uid="{00000000-0005-0000-0000-000059030000}"/>
    <cellStyle name="20% - Accent1 8 2 2 6 2" xfId="864" xr:uid="{00000000-0005-0000-0000-00005A030000}"/>
    <cellStyle name="20% - Accent1 8 2 2 7" xfId="865" xr:uid="{00000000-0005-0000-0000-00005B030000}"/>
    <cellStyle name="20% - Accent1 8 2 3" xfId="866" xr:uid="{00000000-0005-0000-0000-00005C030000}"/>
    <cellStyle name="20% - Accent1 8 2 3 2" xfId="867" xr:uid="{00000000-0005-0000-0000-00005D030000}"/>
    <cellStyle name="20% - Accent1 8 2 3 2 2" xfId="868" xr:uid="{00000000-0005-0000-0000-00005E030000}"/>
    <cellStyle name="20% - Accent1 8 2 3 3" xfId="869" xr:uid="{00000000-0005-0000-0000-00005F030000}"/>
    <cellStyle name="20% - Accent1 8 2 3 3 2" xfId="870" xr:uid="{00000000-0005-0000-0000-000060030000}"/>
    <cellStyle name="20% - Accent1 8 2 3 4" xfId="871" xr:uid="{00000000-0005-0000-0000-000061030000}"/>
    <cellStyle name="20% - Accent1 8 2 3 4 2" xfId="872" xr:uid="{00000000-0005-0000-0000-000062030000}"/>
    <cellStyle name="20% - Accent1 8 2 3 5" xfId="873" xr:uid="{00000000-0005-0000-0000-000063030000}"/>
    <cellStyle name="20% - Accent1 8 2 3 5 2" xfId="874" xr:uid="{00000000-0005-0000-0000-000064030000}"/>
    <cellStyle name="20% - Accent1 8 2 3 6" xfId="875" xr:uid="{00000000-0005-0000-0000-000065030000}"/>
    <cellStyle name="20% - Accent1 8 2 4" xfId="876" xr:uid="{00000000-0005-0000-0000-000066030000}"/>
    <cellStyle name="20% - Accent1 8 2 4 2" xfId="877" xr:uid="{00000000-0005-0000-0000-000067030000}"/>
    <cellStyle name="20% - Accent1 8 2 4 2 2" xfId="878" xr:uid="{00000000-0005-0000-0000-000068030000}"/>
    <cellStyle name="20% - Accent1 8 2 4 3" xfId="879" xr:uid="{00000000-0005-0000-0000-000069030000}"/>
    <cellStyle name="20% - Accent1 8 2 5" xfId="880" xr:uid="{00000000-0005-0000-0000-00006A030000}"/>
    <cellStyle name="20% - Accent1 8 2 5 2" xfId="881" xr:uid="{00000000-0005-0000-0000-00006B030000}"/>
    <cellStyle name="20% - Accent1 8 2 6" xfId="882" xr:uid="{00000000-0005-0000-0000-00006C030000}"/>
    <cellStyle name="20% - Accent1 8 2 6 2" xfId="883" xr:uid="{00000000-0005-0000-0000-00006D030000}"/>
    <cellStyle name="20% - Accent1 8 2 7" xfId="884" xr:uid="{00000000-0005-0000-0000-00006E030000}"/>
    <cellStyle name="20% - Accent1 8 2 7 2" xfId="885" xr:uid="{00000000-0005-0000-0000-00006F030000}"/>
    <cellStyle name="20% - Accent1 8 2 8" xfId="886" xr:uid="{00000000-0005-0000-0000-000070030000}"/>
    <cellStyle name="20% - Accent1 8 3" xfId="887" xr:uid="{00000000-0005-0000-0000-000071030000}"/>
    <cellStyle name="20% - Accent1 8 3 2" xfId="888" xr:uid="{00000000-0005-0000-0000-000072030000}"/>
    <cellStyle name="20% - Accent1 8 3 2 2" xfId="889" xr:uid="{00000000-0005-0000-0000-000073030000}"/>
    <cellStyle name="20% - Accent1 8 3 2 2 2" xfId="890" xr:uid="{00000000-0005-0000-0000-000074030000}"/>
    <cellStyle name="20% - Accent1 8 3 2 3" xfId="891" xr:uid="{00000000-0005-0000-0000-000075030000}"/>
    <cellStyle name="20% - Accent1 8 3 2 3 2" xfId="892" xr:uid="{00000000-0005-0000-0000-000076030000}"/>
    <cellStyle name="20% - Accent1 8 3 2 4" xfId="893" xr:uid="{00000000-0005-0000-0000-000077030000}"/>
    <cellStyle name="20% - Accent1 8 3 3" xfId="894" xr:uid="{00000000-0005-0000-0000-000078030000}"/>
    <cellStyle name="20% - Accent1 8 3 3 2" xfId="895" xr:uid="{00000000-0005-0000-0000-000079030000}"/>
    <cellStyle name="20% - Accent1 8 3 4" xfId="896" xr:uid="{00000000-0005-0000-0000-00007A030000}"/>
    <cellStyle name="20% - Accent1 8 3 4 2" xfId="897" xr:uid="{00000000-0005-0000-0000-00007B030000}"/>
    <cellStyle name="20% - Accent1 8 3 5" xfId="898" xr:uid="{00000000-0005-0000-0000-00007C030000}"/>
    <cellStyle name="20% - Accent1 8 3 5 2" xfId="899" xr:uid="{00000000-0005-0000-0000-00007D030000}"/>
    <cellStyle name="20% - Accent1 8 3 6" xfId="900" xr:uid="{00000000-0005-0000-0000-00007E030000}"/>
    <cellStyle name="20% - Accent1 8 3 6 2" xfId="901" xr:uid="{00000000-0005-0000-0000-00007F030000}"/>
    <cellStyle name="20% - Accent1 8 3 7" xfId="902" xr:uid="{00000000-0005-0000-0000-000080030000}"/>
    <cellStyle name="20% - Accent1 8 4" xfId="903" xr:uid="{00000000-0005-0000-0000-000081030000}"/>
    <cellStyle name="20% - Accent1 8 4 2" xfId="904" xr:uid="{00000000-0005-0000-0000-000082030000}"/>
    <cellStyle name="20% - Accent1 8 4 2 2" xfId="905" xr:uid="{00000000-0005-0000-0000-000083030000}"/>
    <cellStyle name="20% - Accent1 8 4 3" xfId="906" xr:uid="{00000000-0005-0000-0000-000084030000}"/>
    <cellStyle name="20% - Accent1 8 4 3 2" xfId="907" xr:uid="{00000000-0005-0000-0000-000085030000}"/>
    <cellStyle name="20% - Accent1 8 4 4" xfId="908" xr:uid="{00000000-0005-0000-0000-000086030000}"/>
    <cellStyle name="20% - Accent1 8 4 4 2" xfId="909" xr:uid="{00000000-0005-0000-0000-000087030000}"/>
    <cellStyle name="20% - Accent1 8 4 5" xfId="910" xr:uid="{00000000-0005-0000-0000-000088030000}"/>
    <cellStyle name="20% - Accent1 8 4 5 2" xfId="911" xr:uid="{00000000-0005-0000-0000-000089030000}"/>
    <cellStyle name="20% - Accent1 8 4 6" xfId="912" xr:uid="{00000000-0005-0000-0000-00008A030000}"/>
    <cellStyle name="20% - Accent1 8 5" xfId="913" xr:uid="{00000000-0005-0000-0000-00008B030000}"/>
    <cellStyle name="20% - Accent1 8 5 2" xfId="914" xr:uid="{00000000-0005-0000-0000-00008C030000}"/>
    <cellStyle name="20% - Accent1 8 5 2 2" xfId="915" xr:uid="{00000000-0005-0000-0000-00008D030000}"/>
    <cellStyle name="20% - Accent1 8 5 3" xfId="916" xr:uid="{00000000-0005-0000-0000-00008E030000}"/>
    <cellStyle name="20% - Accent1 8 6" xfId="917" xr:uid="{00000000-0005-0000-0000-00008F030000}"/>
    <cellStyle name="20% - Accent1 8 6 2" xfId="918" xr:uid="{00000000-0005-0000-0000-000090030000}"/>
    <cellStyle name="20% - Accent1 8 7" xfId="919" xr:uid="{00000000-0005-0000-0000-000091030000}"/>
    <cellStyle name="20% - Accent1 8 7 2" xfId="920" xr:uid="{00000000-0005-0000-0000-000092030000}"/>
    <cellStyle name="20% - Accent1 8 8" xfId="921" xr:uid="{00000000-0005-0000-0000-000093030000}"/>
    <cellStyle name="20% - Accent1 8 8 2" xfId="922" xr:uid="{00000000-0005-0000-0000-000094030000}"/>
    <cellStyle name="20% - Accent1 8 9" xfId="923" xr:uid="{00000000-0005-0000-0000-000095030000}"/>
    <cellStyle name="20% - Accent1 9" xfId="924" xr:uid="{00000000-0005-0000-0000-000096030000}"/>
    <cellStyle name="20% - Accent1 9 2" xfId="925" xr:uid="{00000000-0005-0000-0000-000097030000}"/>
    <cellStyle name="20% - Accent1 9 2 2" xfId="926" xr:uid="{00000000-0005-0000-0000-000098030000}"/>
    <cellStyle name="20% - Accent1 9 2 2 2" xfId="927" xr:uid="{00000000-0005-0000-0000-000099030000}"/>
    <cellStyle name="20% - Accent1 9 2 2 2 2" xfId="928" xr:uid="{00000000-0005-0000-0000-00009A030000}"/>
    <cellStyle name="20% - Accent1 9 2 2 3" xfId="929" xr:uid="{00000000-0005-0000-0000-00009B030000}"/>
    <cellStyle name="20% - Accent1 9 2 3" xfId="930" xr:uid="{00000000-0005-0000-0000-00009C030000}"/>
    <cellStyle name="20% - Accent1 9 2 3 2" xfId="931" xr:uid="{00000000-0005-0000-0000-00009D030000}"/>
    <cellStyle name="20% - Accent1 9 2 4" xfId="932" xr:uid="{00000000-0005-0000-0000-00009E030000}"/>
    <cellStyle name="20% - Accent1 9 3" xfId="933" xr:uid="{00000000-0005-0000-0000-00009F030000}"/>
    <cellStyle name="20% - Accent1 9 3 2" xfId="934" xr:uid="{00000000-0005-0000-0000-0000A0030000}"/>
    <cellStyle name="20% - Accent1 9 3 2 2" xfId="935" xr:uid="{00000000-0005-0000-0000-0000A1030000}"/>
    <cellStyle name="20% - Accent1 9 3 3" xfId="936" xr:uid="{00000000-0005-0000-0000-0000A2030000}"/>
    <cellStyle name="20% - Accent1 9 4" xfId="937" xr:uid="{00000000-0005-0000-0000-0000A3030000}"/>
    <cellStyle name="20% - Accent1 9 4 2" xfId="938" xr:uid="{00000000-0005-0000-0000-0000A4030000}"/>
    <cellStyle name="20% - Accent1 9 5" xfId="939" xr:uid="{00000000-0005-0000-0000-0000A5030000}"/>
    <cellStyle name="20% - Accent1 9 5 2" xfId="940" xr:uid="{00000000-0005-0000-0000-0000A6030000}"/>
    <cellStyle name="20% - Accent1 9 6" xfId="941" xr:uid="{00000000-0005-0000-0000-0000A7030000}"/>
    <cellStyle name="20% - Accent1 9 6 2" xfId="942" xr:uid="{00000000-0005-0000-0000-0000A8030000}"/>
    <cellStyle name="20% - Accent1 9 7" xfId="943" xr:uid="{00000000-0005-0000-0000-0000A9030000}"/>
    <cellStyle name="20% - Accent2 10" xfId="944" xr:uid="{00000000-0005-0000-0000-0000AA030000}"/>
    <cellStyle name="20% - Accent2 10 2" xfId="945" xr:uid="{00000000-0005-0000-0000-0000AB030000}"/>
    <cellStyle name="20% - Accent2 10 2 2" xfId="946" xr:uid="{00000000-0005-0000-0000-0000AC030000}"/>
    <cellStyle name="20% - Accent2 10 2 2 2" xfId="947" xr:uid="{00000000-0005-0000-0000-0000AD030000}"/>
    <cellStyle name="20% - Accent2 10 2 2 2 2" xfId="948" xr:uid="{00000000-0005-0000-0000-0000AE030000}"/>
    <cellStyle name="20% - Accent2 10 2 2 3" xfId="949" xr:uid="{00000000-0005-0000-0000-0000AF030000}"/>
    <cellStyle name="20% - Accent2 10 2 3" xfId="950" xr:uid="{00000000-0005-0000-0000-0000B0030000}"/>
    <cellStyle name="20% - Accent2 10 2 3 2" xfId="951" xr:uid="{00000000-0005-0000-0000-0000B1030000}"/>
    <cellStyle name="20% - Accent2 10 2 4" xfId="952" xr:uid="{00000000-0005-0000-0000-0000B2030000}"/>
    <cellStyle name="20% - Accent2 10 3" xfId="953" xr:uid="{00000000-0005-0000-0000-0000B3030000}"/>
    <cellStyle name="20% - Accent2 10 3 2" xfId="954" xr:uid="{00000000-0005-0000-0000-0000B4030000}"/>
    <cellStyle name="20% - Accent2 10 3 2 2" xfId="955" xr:uid="{00000000-0005-0000-0000-0000B5030000}"/>
    <cellStyle name="20% - Accent2 10 3 3" xfId="956" xr:uid="{00000000-0005-0000-0000-0000B6030000}"/>
    <cellStyle name="20% - Accent2 10 4" xfId="957" xr:uid="{00000000-0005-0000-0000-0000B7030000}"/>
    <cellStyle name="20% - Accent2 10 4 2" xfId="958" xr:uid="{00000000-0005-0000-0000-0000B8030000}"/>
    <cellStyle name="20% - Accent2 10 5" xfId="959" xr:uid="{00000000-0005-0000-0000-0000B9030000}"/>
    <cellStyle name="20% - Accent2 11" xfId="960" xr:uid="{00000000-0005-0000-0000-0000BA030000}"/>
    <cellStyle name="20% - Accent2 11 2" xfId="961" xr:uid="{00000000-0005-0000-0000-0000BB030000}"/>
    <cellStyle name="20% - Accent2 11 2 2" xfId="962" xr:uid="{00000000-0005-0000-0000-0000BC030000}"/>
    <cellStyle name="20% - Accent2 11 2 2 2" xfId="963" xr:uid="{00000000-0005-0000-0000-0000BD030000}"/>
    <cellStyle name="20% - Accent2 11 2 2 2 2" xfId="964" xr:uid="{00000000-0005-0000-0000-0000BE030000}"/>
    <cellStyle name="20% - Accent2 11 2 2 3" xfId="965" xr:uid="{00000000-0005-0000-0000-0000BF030000}"/>
    <cellStyle name="20% - Accent2 11 2 3" xfId="966" xr:uid="{00000000-0005-0000-0000-0000C0030000}"/>
    <cellStyle name="20% - Accent2 11 2 3 2" xfId="967" xr:uid="{00000000-0005-0000-0000-0000C1030000}"/>
    <cellStyle name="20% - Accent2 11 2 4" xfId="968" xr:uid="{00000000-0005-0000-0000-0000C2030000}"/>
    <cellStyle name="20% - Accent2 11 3" xfId="969" xr:uid="{00000000-0005-0000-0000-0000C3030000}"/>
    <cellStyle name="20% - Accent2 11 3 2" xfId="970" xr:uid="{00000000-0005-0000-0000-0000C4030000}"/>
    <cellStyle name="20% - Accent2 11 3 2 2" xfId="971" xr:uid="{00000000-0005-0000-0000-0000C5030000}"/>
    <cellStyle name="20% - Accent2 11 3 3" xfId="972" xr:uid="{00000000-0005-0000-0000-0000C6030000}"/>
    <cellStyle name="20% - Accent2 11 4" xfId="973" xr:uid="{00000000-0005-0000-0000-0000C7030000}"/>
    <cellStyle name="20% - Accent2 11 4 2" xfId="974" xr:uid="{00000000-0005-0000-0000-0000C8030000}"/>
    <cellStyle name="20% - Accent2 11 5" xfId="975" xr:uid="{00000000-0005-0000-0000-0000C9030000}"/>
    <cellStyle name="20% - Accent2 12" xfId="976" xr:uid="{00000000-0005-0000-0000-0000CA030000}"/>
    <cellStyle name="20% - Accent2 12 2" xfId="977" xr:uid="{00000000-0005-0000-0000-0000CB030000}"/>
    <cellStyle name="20% - Accent2 13" xfId="978" xr:uid="{00000000-0005-0000-0000-0000CC030000}"/>
    <cellStyle name="20% - Accent2 13 2" xfId="979" xr:uid="{00000000-0005-0000-0000-0000CD030000}"/>
    <cellStyle name="20% - Accent2 13 2 2" xfId="980" xr:uid="{00000000-0005-0000-0000-0000CE030000}"/>
    <cellStyle name="20% - Accent2 13 2 2 2" xfId="981" xr:uid="{00000000-0005-0000-0000-0000CF030000}"/>
    <cellStyle name="20% - Accent2 13 2 3" xfId="982" xr:uid="{00000000-0005-0000-0000-0000D0030000}"/>
    <cellStyle name="20% - Accent2 13 3" xfId="983" xr:uid="{00000000-0005-0000-0000-0000D1030000}"/>
    <cellStyle name="20% - Accent2 13 3 2" xfId="984" xr:uid="{00000000-0005-0000-0000-0000D2030000}"/>
    <cellStyle name="20% - Accent2 13 4" xfId="985" xr:uid="{00000000-0005-0000-0000-0000D3030000}"/>
    <cellStyle name="20% - Accent2 14" xfId="986" xr:uid="{00000000-0005-0000-0000-0000D4030000}"/>
    <cellStyle name="20% - Accent2 14 2" xfId="987" xr:uid="{00000000-0005-0000-0000-0000D5030000}"/>
    <cellStyle name="20% - Accent2 2" xfId="988" xr:uid="{00000000-0005-0000-0000-0000D6030000}"/>
    <cellStyle name="20% - Accent2 2 2" xfId="989" xr:uid="{00000000-0005-0000-0000-0000D7030000}"/>
    <cellStyle name="20% - Accent2 2 2 2" xfId="990" xr:uid="{00000000-0005-0000-0000-0000D8030000}"/>
    <cellStyle name="20% - Accent2 2 2 3" xfId="991" xr:uid="{00000000-0005-0000-0000-0000D9030000}"/>
    <cellStyle name="20% - Accent2 2 2 3 2" xfId="992" xr:uid="{00000000-0005-0000-0000-0000DA030000}"/>
    <cellStyle name="20% - Accent2 2 3" xfId="993" xr:uid="{00000000-0005-0000-0000-0000DB030000}"/>
    <cellStyle name="20% - Accent2 2 3 2" xfId="994" xr:uid="{00000000-0005-0000-0000-0000DC030000}"/>
    <cellStyle name="20% - Accent2 2 4" xfId="995" xr:uid="{00000000-0005-0000-0000-0000DD030000}"/>
    <cellStyle name="20% - Accent2 2 4 2" xfId="996" xr:uid="{00000000-0005-0000-0000-0000DE030000}"/>
    <cellStyle name="20% - Accent2 2 4 3" xfId="997" xr:uid="{00000000-0005-0000-0000-0000DF030000}"/>
    <cellStyle name="20% - Accent2 2 5" xfId="998" xr:uid="{00000000-0005-0000-0000-0000E0030000}"/>
    <cellStyle name="20% - Accent2 3" xfId="999" xr:uid="{00000000-0005-0000-0000-0000E1030000}"/>
    <cellStyle name="20% - Accent2 3 2" xfId="1000" xr:uid="{00000000-0005-0000-0000-0000E2030000}"/>
    <cellStyle name="20% - Accent2 3 2 2" xfId="1001" xr:uid="{00000000-0005-0000-0000-0000E3030000}"/>
    <cellStyle name="20% - Accent2 3 2 2 2" xfId="1002" xr:uid="{00000000-0005-0000-0000-0000E4030000}"/>
    <cellStyle name="20% - Accent2 3 2 2 2 2" xfId="1003" xr:uid="{00000000-0005-0000-0000-0000E5030000}"/>
    <cellStyle name="20% - Accent2 3 2 2 3" xfId="1004" xr:uid="{00000000-0005-0000-0000-0000E6030000}"/>
    <cellStyle name="20% - Accent2 3 2 2 3 2" xfId="1005" xr:uid="{00000000-0005-0000-0000-0000E7030000}"/>
    <cellStyle name="20% - Accent2 3 2 2 4" xfId="1006" xr:uid="{00000000-0005-0000-0000-0000E8030000}"/>
    <cellStyle name="20% - Accent2 3 2 3" xfId="1007" xr:uid="{00000000-0005-0000-0000-0000E9030000}"/>
    <cellStyle name="20% - Accent2 3 2 3 2" xfId="1008" xr:uid="{00000000-0005-0000-0000-0000EA030000}"/>
    <cellStyle name="20% - Accent2 3 2 4" xfId="1009" xr:uid="{00000000-0005-0000-0000-0000EB030000}"/>
    <cellStyle name="20% - Accent2 3 2 4 2" xfId="1010" xr:uid="{00000000-0005-0000-0000-0000EC030000}"/>
    <cellStyle name="20% - Accent2 3 2 5" xfId="1011" xr:uid="{00000000-0005-0000-0000-0000ED030000}"/>
    <cellStyle name="20% - Accent2 3 3" xfId="1012" xr:uid="{00000000-0005-0000-0000-0000EE030000}"/>
    <cellStyle name="20% - Accent2 3 3 2" xfId="1013" xr:uid="{00000000-0005-0000-0000-0000EF030000}"/>
    <cellStyle name="20% - Accent2 3 3 3" xfId="1014" xr:uid="{00000000-0005-0000-0000-0000F0030000}"/>
    <cellStyle name="20% - Accent2 3 3 3 2" xfId="1015" xr:uid="{00000000-0005-0000-0000-0000F1030000}"/>
    <cellStyle name="20% - Accent2 3 3 4" xfId="1016" xr:uid="{00000000-0005-0000-0000-0000F2030000}"/>
    <cellStyle name="20% - Accent2 3 4" xfId="1017" xr:uid="{00000000-0005-0000-0000-0000F3030000}"/>
    <cellStyle name="20% - Accent2 3 4 2" xfId="1018" xr:uid="{00000000-0005-0000-0000-0000F4030000}"/>
    <cellStyle name="20% - Accent2 3 5" xfId="1019" xr:uid="{00000000-0005-0000-0000-0000F5030000}"/>
    <cellStyle name="20% - Accent2 3 5 2" xfId="1020" xr:uid="{00000000-0005-0000-0000-0000F6030000}"/>
    <cellStyle name="20% - Accent2 3 6" xfId="1021" xr:uid="{00000000-0005-0000-0000-0000F7030000}"/>
    <cellStyle name="20% - Accent2 3 6 2" xfId="1022" xr:uid="{00000000-0005-0000-0000-0000F8030000}"/>
    <cellStyle name="20% - Accent2 3 7" xfId="1023" xr:uid="{00000000-0005-0000-0000-0000F9030000}"/>
    <cellStyle name="20% - Accent2 3 7 2" xfId="1024" xr:uid="{00000000-0005-0000-0000-0000FA030000}"/>
    <cellStyle name="20% - Accent2 3 8" xfId="1025" xr:uid="{00000000-0005-0000-0000-0000FB030000}"/>
    <cellStyle name="20% - Accent2 3 8 2" xfId="1026" xr:uid="{00000000-0005-0000-0000-0000FC030000}"/>
    <cellStyle name="20% - Accent2 4" xfId="1027" xr:uid="{00000000-0005-0000-0000-0000FD030000}"/>
    <cellStyle name="20% - Accent2 4 10" xfId="1028" xr:uid="{00000000-0005-0000-0000-0000FE030000}"/>
    <cellStyle name="20% - Accent2 4 10 2" xfId="1029" xr:uid="{00000000-0005-0000-0000-0000FF030000}"/>
    <cellStyle name="20% - Accent2 4 11" xfId="1030" xr:uid="{00000000-0005-0000-0000-000000040000}"/>
    <cellStyle name="20% - Accent2 4 11 2" xfId="1031" xr:uid="{00000000-0005-0000-0000-000001040000}"/>
    <cellStyle name="20% - Accent2 4 12" xfId="1032" xr:uid="{00000000-0005-0000-0000-000002040000}"/>
    <cellStyle name="20% - Accent2 4 12 2" xfId="1033" xr:uid="{00000000-0005-0000-0000-000003040000}"/>
    <cellStyle name="20% - Accent2 4 13" xfId="1034" xr:uid="{00000000-0005-0000-0000-000004040000}"/>
    <cellStyle name="20% - Accent2 4 2" xfId="1035" xr:uid="{00000000-0005-0000-0000-000005040000}"/>
    <cellStyle name="20% - Accent2 4 2 10" xfId="1036" xr:uid="{00000000-0005-0000-0000-000006040000}"/>
    <cellStyle name="20% - Accent2 4 2 10 2" xfId="1037" xr:uid="{00000000-0005-0000-0000-000007040000}"/>
    <cellStyle name="20% - Accent2 4 2 11" xfId="1038" xr:uid="{00000000-0005-0000-0000-000008040000}"/>
    <cellStyle name="20% - Accent2 4 2 2" xfId="1039" xr:uid="{00000000-0005-0000-0000-000009040000}"/>
    <cellStyle name="20% - Accent2 4 2 2 10" xfId="1040" xr:uid="{00000000-0005-0000-0000-00000A040000}"/>
    <cellStyle name="20% - Accent2 4 2 2 2" xfId="1041" xr:uid="{00000000-0005-0000-0000-00000B040000}"/>
    <cellStyle name="20% - Accent2 4 2 2 2 2" xfId="1042" xr:uid="{00000000-0005-0000-0000-00000C040000}"/>
    <cellStyle name="20% - Accent2 4 2 2 2 2 2" xfId="1043" xr:uid="{00000000-0005-0000-0000-00000D040000}"/>
    <cellStyle name="20% - Accent2 4 2 2 2 2 2 2" xfId="1044" xr:uid="{00000000-0005-0000-0000-00000E040000}"/>
    <cellStyle name="20% - Accent2 4 2 2 2 2 2 2 2" xfId="1045" xr:uid="{00000000-0005-0000-0000-00000F040000}"/>
    <cellStyle name="20% - Accent2 4 2 2 2 2 2 3" xfId="1046" xr:uid="{00000000-0005-0000-0000-000010040000}"/>
    <cellStyle name="20% - Accent2 4 2 2 2 2 2 3 2" xfId="1047" xr:uid="{00000000-0005-0000-0000-000011040000}"/>
    <cellStyle name="20% - Accent2 4 2 2 2 2 2 4" xfId="1048" xr:uid="{00000000-0005-0000-0000-000012040000}"/>
    <cellStyle name="20% - Accent2 4 2 2 2 2 3" xfId="1049" xr:uid="{00000000-0005-0000-0000-000013040000}"/>
    <cellStyle name="20% - Accent2 4 2 2 2 2 3 2" xfId="1050" xr:uid="{00000000-0005-0000-0000-000014040000}"/>
    <cellStyle name="20% - Accent2 4 2 2 2 2 4" xfId="1051" xr:uid="{00000000-0005-0000-0000-000015040000}"/>
    <cellStyle name="20% - Accent2 4 2 2 2 2 4 2" xfId="1052" xr:uid="{00000000-0005-0000-0000-000016040000}"/>
    <cellStyle name="20% - Accent2 4 2 2 2 2 5" xfId="1053" xr:uid="{00000000-0005-0000-0000-000017040000}"/>
    <cellStyle name="20% - Accent2 4 2 2 2 2 5 2" xfId="1054" xr:uid="{00000000-0005-0000-0000-000018040000}"/>
    <cellStyle name="20% - Accent2 4 2 2 2 2 6" xfId="1055" xr:uid="{00000000-0005-0000-0000-000019040000}"/>
    <cellStyle name="20% - Accent2 4 2 2 2 2 6 2" xfId="1056" xr:uid="{00000000-0005-0000-0000-00001A040000}"/>
    <cellStyle name="20% - Accent2 4 2 2 2 2 7" xfId="1057" xr:uid="{00000000-0005-0000-0000-00001B040000}"/>
    <cellStyle name="20% - Accent2 4 2 2 2 3" xfId="1058" xr:uid="{00000000-0005-0000-0000-00001C040000}"/>
    <cellStyle name="20% - Accent2 4 2 2 2 3 2" xfId="1059" xr:uid="{00000000-0005-0000-0000-00001D040000}"/>
    <cellStyle name="20% - Accent2 4 2 2 2 3 2 2" xfId="1060" xr:uid="{00000000-0005-0000-0000-00001E040000}"/>
    <cellStyle name="20% - Accent2 4 2 2 2 3 3" xfId="1061" xr:uid="{00000000-0005-0000-0000-00001F040000}"/>
    <cellStyle name="20% - Accent2 4 2 2 2 3 3 2" xfId="1062" xr:uid="{00000000-0005-0000-0000-000020040000}"/>
    <cellStyle name="20% - Accent2 4 2 2 2 3 4" xfId="1063" xr:uid="{00000000-0005-0000-0000-000021040000}"/>
    <cellStyle name="20% - Accent2 4 2 2 2 3 4 2" xfId="1064" xr:uid="{00000000-0005-0000-0000-000022040000}"/>
    <cellStyle name="20% - Accent2 4 2 2 2 3 5" xfId="1065" xr:uid="{00000000-0005-0000-0000-000023040000}"/>
    <cellStyle name="20% - Accent2 4 2 2 2 3 5 2" xfId="1066" xr:uid="{00000000-0005-0000-0000-000024040000}"/>
    <cellStyle name="20% - Accent2 4 2 2 2 3 6" xfId="1067" xr:uid="{00000000-0005-0000-0000-000025040000}"/>
    <cellStyle name="20% - Accent2 4 2 2 2 4" xfId="1068" xr:uid="{00000000-0005-0000-0000-000026040000}"/>
    <cellStyle name="20% - Accent2 4 2 2 2 4 2" xfId="1069" xr:uid="{00000000-0005-0000-0000-000027040000}"/>
    <cellStyle name="20% - Accent2 4 2 2 2 4 2 2" xfId="1070" xr:uid="{00000000-0005-0000-0000-000028040000}"/>
    <cellStyle name="20% - Accent2 4 2 2 2 4 3" xfId="1071" xr:uid="{00000000-0005-0000-0000-000029040000}"/>
    <cellStyle name="20% - Accent2 4 2 2 2 5" xfId="1072" xr:uid="{00000000-0005-0000-0000-00002A040000}"/>
    <cellStyle name="20% - Accent2 4 2 2 2 5 2" xfId="1073" xr:uid="{00000000-0005-0000-0000-00002B040000}"/>
    <cellStyle name="20% - Accent2 4 2 2 2 6" xfId="1074" xr:uid="{00000000-0005-0000-0000-00002C040000}"/>
    <cellStyle name="20% - Accent2 4 2 2 2 6 2" xfId="1075" xr:uid="{00000000-0005-0000-0000-00002D040000}"/>
    <cellStyle name="20% - Accent2 4 2 2 2 7" xfId="1076" xr:uid="{00000000-0005-0000-0000-00002E040000}"/>
    <cellStyle name="20% - Accent2 4 2 2 2 7 2" xfId="1077" xr:uid="{00000000-0005-0000-0000-00002F040000}"/>
    <cellStyle name="20% - Accent2 4 2 2 2 8" xfId="1078" xr:uid="{00000000-0005-0000-0000-000030040000}"/>
    <cellStyle name="20% - Accent2 4 2 2 3" xfId="1079" xr:uid="{00000000-0005-0000-0000-000031040000}"/>
    <cellStyle name="20% - Accent2 4 2 2 3 2" xfId="1080" xr:uid="{00000000-0005-0000-0000-000032040000}"/>
    <cellStyle name="20% - Accent2 4 2 2 3 2 2" xfId="1081" xr:uid="{00000000-0005-0000-0000-000033040000}"/>
    <cellStyle name="20% - Accent2 4 2 2 3 2 2 2" xfId="1082" xr:uid="{00000000-0005-0000-0000-000034040000}"/>
    <cellStyle name="20% - Accent2 4 2 2 3 2 2 2 2" xfId="1083" xr:uid="{00000000-0005-0000-0000-000035040000}"/>
    <cellStyle name="20% - Accent2 4 2 2 3 2 2 3" xfId="1084" xr:uid="{00000000-0005-0000-0000-000036040000}"/>
    <cellStyle name="20% - Accent2 4 2 2 3 2 2 3 2" xfId="1085" xr:uid="{00000000-0005-0000-0000-000037040000}"/>
    <cellStyle name="20% - Accent2 4 2 2 3 2 2 4" xfId="1086" xr:uid="{00000000-0005-0000-0000-000038040000}"/>
    <cellStyle name="20% - Accent2 4 2 2 3 2 3" xfId="1087" xr:uid="{00000000-0005-0000-0000-000039040000}"/>
    <cellStyle name="20% - Accent2 4 2 2 3 2 3 2" xfId="1088" xr:uid="{00000000-0005-0000-0000-00003A040000}"/>
    <cellStyle name="20% - Accent2 4 2 2 3 2 4" xfId="1089" xr:uid="{00000000-0005-0000-0000-00003B040000}"/>
    <cellStyle name="20% - Accent2 4 2 2 3 2 4 2" xfId="1090" xr:uid="{00000000-0005-0000-0000-00003C040000}"/>
    <cellStyle name="20% - Accent2 4 2 2 3 2 5" xfId="1091" xr:uid="{00000000-0005-0000-0000-00003D040000}"/>
    <cellStyle name="20% - Accent2 4 2 2 3 2 5 2" xfId="1092" xr:uid="{00000000-0005-0000-0000-00003E040000}"/>
    <cellStyle name="20% - Accent2 4 2 2 3 2 6" xfId="1093" xr:uid="{00000000-0005-0000-0000-00003F040000}"/>
    <cellStyle name="20% - Accent2 4 2 2 3 2 6 2" xfId="1094" xr:uid="{00000000-0005-0000-0000-000040040000}"/>
    <cellStyle name="20% - Accent2 4 2 2 3 2 7" xfId="1095" xr:uid="{00000000-0005-0000-0000-000041040000}"/>
    <cellStyle name="20% - Accent2 4 2 2 3 3" xfId="1096" xr:uid="{00000000-0005-0000-0000-000042040000}"/>
    <cellStyle name="20% - Accent2 4 2 2 3 3 2" xfId="1097" xr:uid="{00000000-0005-0000-0000-000043040000}"/>
    <cellStyle name="20% - Accent2 4 2 2 3 3 2 2" xfId="1098" xr:uid="{00000000-0005-0000-0000-000044040000}"/>
    <cellStyle name="20% - Accent2 4 2 2 3 3 3" xfId="1099" xr:uid="{00000000-0005-0000-0000-000045040000}"/>
    <cellStyle name="20% - Accent2 4 2 2 3 3 3 2" xfId="1100" xr:uid="{00000000-0005-0000-0000-000046040000}"/>
    <cellStyle name="20% - Accent2 4 2 2 3 3 4" xfId="1101" xr:uid="{00000000-0005-0000-0000-000047040000}"/>
    <cellStyle name="20% - Accent2 4 2 2 3 3 4 2" xfId="1102" xr:uid="{00000000-0005-0000-0000-000048040000}"/>
    <cellStyle name="20% - Accent2 4 2 2 3 3 5" xfId="1103" xr:uid="{00000000-0005-0000-0000-000049040000}"/>
    <cellStyle name="20% - Accent2 4 2 2 3 3 5 2" xfId="1104" xr:uid="{00000000-0005-0000-0000-00004A040000}"/>
    <cellStyle name="20% - Accent2 4 2 2 3 3 6" xfId="1105" xr:uid="{00000000-0005-0000-0000-00004B040000}"/>
    <cellStyle name="20% - Accent2 4 2 2 3 4" xfId="1106" xr:uid="{00000000-0005-0000-0000-00004C040000}"/>
    <cellStyle name="20% - Accent2 4 2 2 3 4 2" xfId="1107" xr:uid="{00000000-0005-0000-0000-00004D040000}"/>
    <cellStyle name="20% - Accent2 4 2 2 3 4 2 2" xfId="1108" xr:uid="{00000000-0005-0000-0000-00004E040000}"/>
    <cellStyle name="20% - Accent2 4 2 2 3 4 3" xfId="1109" xr:uid="{00000000-0005-0000-0000-00004F040000}"/>
    <cellStyle name="20% - Accent2 4 2 2 3 5" xfId="1110" xr:uid="{00000000-0005-0000-0000-000050040000}"/>
    <cellStyle name="20% - Accent2 4 2 2 3 5 2" xfId="1111" xr:uid="{00000000-0005-0000-0000-000051040000}"/>
    <cellStyle name="20% - Accent2 4 2 2 3 6" xfId="1112" xr:uid="{00000000-0005-0000-0000-000052040000}"/>
    <cellStyle name="20% - Accent2 4 2 2 3 6 2" xfId="1113" xr:uid="{00000000-0005-0000-0000-000053040000}"/>
    <cellStyle name="20% - Accent2 4 2 2 3 7" xfId="1114" xr:uid="{00000000-0005-0000-0000-000054040000}"/>
    <cellStyle name="20% - Accent2 4 2 2 3 7 2" xfId="1115" xr:uid="{00000000-0005-0000-0000-000055040000}"/>
    <cellStyle name="20% - Accent2 4 2 2 3 8" xfId="1116" xr:uid="{00000000-0005-0000-0000-000056040000}"/>
    <cellStyle name="20% - Accent2 4 2 2 4" xfId="1117" xr:uid="{00000000-0005-0000-0000-000057040000}"/>
    <cellStyle name="20% - Accent2 4 2 2 4 2" xfId="1118" xr:uid="{00000000-0005-0000-0000-000058040000}"/>
    <cellStyle name="20% - Accent2 4 2 2 4 2 2" xfId="1119" xr:uid="{00000000-0005-0000-0000-000059040000}"/>
    <cellStyle name="20% - Accent2 4 2 2 4 2 2 2" xfId="1120" xr:uid="{00000000-0005-0000-0000-00005A040000}"/>
    <cellStyle name="20% - Accent2 4 2 2 4 2 3" xfId="1121" xr:uid="{00000000-0005-0000-0000-00005B040000}"/>
    <cellStyle name="20% - Accent2 4 2 2 4 2 3 2" xfId="1122" xr:uid="{00000000-0005-0000-0000-00005C040000}"/>
    <cellStyle name="20% - Accent2 4 2 2 4 2 4" xfId="1123" xr:uid="{00000000-0005-0000-0000-00005D040000}"/>
    <cellStyle name="20% - Accent2 4 2 2 4 3" xfId="1124" xr:uid="{00000000-0005-0000-0000-00005E040000}"/>
    <cellStyle name="20% - Accent2 4 2 2 4 3 2" xfId="1125" xr:uid="{00000000-0005-0000-0000-00005F040000}"/>
    <cellStyle name="20% - Accent2 4 2 2 4 4" xfId="1126" xr:uid="{00000000-0005-0000-0000-000060040000}"/>
    <cellStyle name="20% - Accent2 4 2 2 4 4 2" xfId="1127" xr:uid="{00000000-0005-0000-0000-000061040000}"/>
    <cellStyle name="20% - Accent2 4 2 2 4 5" xfId="1128" xr:uid="{00000000-0005-0000-0000-000062040000}"/>
    <cellStyle name="20% - Accent2 4 2 2 4 5 2" xfId="1129" xr:uid="{00000000-0005-0000-0000-000063040000}"/>
    <cellStyle name="20% - Accent2 4 2 2 4 6" xfId="1130" xr:uid="{00000000-0005-0000-0000-000064040000}"/>
    <cellStyle name="20% - Accent2 4 2 2 4 6 2" xfId="1131" xr:uid="{00000000-0005-0000-0000-000065040000}"/>
    <cellStyle name="20% - Accent2 4 2 2 4 7" xfId="1132" xr:uid="{00000000-0005-0000-0000-000066040000}"/>
    <cellStyle name="20% - Accent2 4 2 2 5" xfId="1133" xr:uid="{00000000-0005-0000-0000-000067040000}"/>
    <cellStyle name="20% - Accent2 4 2 2 5 2" xfId="1134" xr:uid="{00000000-0005-0000-0000-000068040000}"/>
    <cellStyle name="20% - Accent2 4 2 2 5 2 2" xfId="1135" xr:uid="{00000000-0005-0000-0000-000069040000}"/>
    <cellStyle name="20% - Accent2 4 2 2 5 3" xfId="1136" xr:uid="{00000000-0005-0000-0000-00006A040000}"/>
    <cellStyle name="20% - Accent2 4 2 2 5 3 2" xfId="1137" xr:uid="{00000000-0005-0000-0000-00006B040000}"/>
    <cellStyle name="20% - Accent2 4 2 2 5 4" xfId="1138" xr:uid="{00000000-0005-0000-0000-00006C040000}"/>
    <cellStyle name="20% - Accent2 4 2 2 5 4 2" xfId="1139" xr:uid="{00000000-0005-0000-0000-00006D040000}"/>
    <cellStyle name="20% - Accent2 4 2 2 5 5" xfId="1140" xr:uid="{00000000-0005-0000-0000-00006E040000}"/>
    <cellStyle name="20% - Accent2 4 2 2 5 5 2" xfId="1141" xr:uid="{00000000-0005-0000-0000-00006F040000}"/>
    <cellStyle name="20% - Accent2 4 2 2 5 6" xfId="1142" xr:uid="{00000000-0005-0000-0000-000070040000}"/>
    <cellStyle name="20% - Accent2 4 2 2 6" xfId="1143" xr:uid="{00000000-0005-0000-0000-000071040000}"/>
    <cellStyle name="20% - Accent2 4 2 2 6 2" xfId="1144" xr:uid="{00000000-0005-0000-0000-000072040000}"/>
    <cellStyle name="20% - Accent2 4 2 2 6 2 2" xfId="1145" xr:uid="{00000000-0005-0000-0000-000073040000}"/>
    <cellStyle name="20% - Accent2 4 2 2 6 3" xfId="1146" xr:uid="{00000000-0005-0000-0000-000074040000}"/>
    <cellStyle name="20% - Accent2 4 2 2 7" xfId="1147" xr:uid="{00000000-0005-0000-0000-000075040000}"/>
    <cellStyle name="20% - Accent2 4 2 2 7 2" xfId="1148" xr:uid="{00000000-0005-0000-0000-000076040000}"/>
    <cellStyle name="20% - Accent2 4 2 2 8" xfId="1149" xr:uid="{00000000-0005-0000-0000-000077040000}"/>
    <cellStyle name="20% - Accent2 4 2 2 8 2" xfId="1150" xr:uid="{00000000-0005-0000-0000-000078040000}"/>
    <cellStyle name="20% - Accent2 4 2 2 9" xfId="1151" xr:uid="{00000000-0005-0000-0000-000079040000}"/>
    <cellStyle name="20% - Accent2 4 2 2 9 2" xfId="1152" xr:uid="{00000000-0005-0000-0000-00007A040000}"/>
    <cellStyle name="20% - Accent2 4 2 3" xfId="1153" xr:uid="{00000000-0005-0000-0000-00007B040000}"/>
    <cellStyle name="20% - Accent2 4 2 3 2" xfId="1154" xr:uid="{00000000-0005-0000-0000-00007C040000}"/>
    <cellStyle name="20% - Accent2 4 2 3 2 2" xfId="1155" xr:uid="{00000000-0005-0000-0000-00007D040000}"/>
    <cellStyle name="20% - Accent2 4 2 3 2 2 2" xfId="1156" xr:uid="{00000000-0005-0000-0000-00007E040000}"/>
    <cellStyle name="20% - Accent2 4 2 3 2 2 2 2" xfId="1157" xr:uid="{00000000-0005-0000-0000-00007F040000}"/>
    <cellStyle name="20% - Accent2 4 2 3 2 2 3" xfId="1158" xr:uid="{00000000-0005-0000-0000-000080040000}"/>
    <cellStyle name="20% - Accent2 4 2 3 2 2 3 2" xfId="1159" xr:uid="{00000000-0005-0000-0000-000081040000}"/>
    <cellStyle name="20% - Accent2 4 2 3 2 2 4" xfId="1160" xr:uid="{00000000-0005-0000-0000-000082040000}"/>
    <cellStyle name="20% - Accent2 4 2 3 2 3" xfId="1161" xr:uid="{00000000-0005-0000-0000-000083040000}"/>
    <cellStyle name="20% - Accent2 4 2 3 2 3 2" xfId="1162" xr:uid="{00000000-0005-0000-0000-000084040000}"/>
    <cellStyle name="20% - Accent2 4 2 3 2 4" xfId="1163" xr:uid="{00000000-0005-0000-0000-000085040000}"/>
    <cellStyle name="20% - Accent2 4 2 3 2 4 2" xfId="1164" xr:uid="{00000000-0005-0000-0000-000086040000}"/>
    <cellStyle name="20% - Accent2 4 2 3 2 5" xfId="1165" xr:uid="{00000000-0005-0000-0000-000087040000}"/>
    <cellStyle name="20% - Accent2 4 2 3 2 5 2" xfId="1166" xr:uid="{00000000-0005-0000-0000-000088040000}"/>
    <cellStyle name="20% - Accent2 4 2 3 2 6" xfId="1167" xr:uid="{00000000-0005-0000-0000-000089040000}"/>
    <cellStyle name="20% - Accent2 4 2 3 2 6 2" xfId="1168" xr:uid="{00000000-0005-0000-0000-00008A040000}"/>
    <cellStyle name="20% - Accent2 4 2 3 2 7" xfId="1169" xr:uid="{00000000-0005-0000-0000-00008B040000}"/>
    <cellStyle name="20% - Accent2 4 2 3 3" xfId="1170" xr:uid="{00000000-0005-0000-0000-00008C040000}"/>
    <cellStyle name="20% - Accent2 4 2 3 3 2" xfId="1171" xr:uid="{00000000-0005-0000-0000-00008D040000}"/>
    <cellStyle name="20% - Accent2 4 2 3 3 2 2" xfId="1172" xr:uid="{00000000-0005-0000-0000-00008E040000}"/>
    <cellStyle name="20% - Accent2 4 2 3 3 3" xfId="1173" xr:uid="{00000000-0005-0000-0000-00008F040000}"/>
    <cellStyle name="20% - Accent2 4 2 3 3 3 2" xfId="1174" xr:uid="{00000000-0005-0000-0000-000090040000}"/>
    <cellStyle name="20% - Accent2 4 2 3 3 4" xfId="1175" xr:uid="{00000000-0005-0000-0000-000091040000}"/>
    <cellStyle name="20% - Accent2 4 2 3 3 4 2" xfId="1176" xr:uid="{00000000-0005-0000-0000-000092040000}"/>
    <cellStyle name="20% - Accent2 4 2 3 3 5" xfId="1177" xr:uid="{00000000-0005-0000-0000-000093040000}"/>
    <cellStyle name="20% - Accent2 4 2 3 3 5 2" xfId="1178" xr:uid="{00000000-0005-0000-0000-000094040000}"/>
    <cellStyle name="20% - Accent2 4 2 3 3 6" xfId="1179" xr:uid="{00000000-0005-0000-0000-000095040000}"/>
    <cellStyle name="20% - Accent2 4 2 3 4" xfId="1180" xr:uid="{00000000-0005-0000-0000-000096040000}"/>
    <cellStyle name="20% - Accent2 4 2 3 4 2" xfId="1181" xr:uid="{00000000-0005-0000-0000-000097040000}"/>
    <cellStyle name="20% - Accent2 4 2 3 4 2 2" xfId="1182" xr:uid="{00000000-0005-0000-0000-000098040000}"/>
    <cellStyle name="20% - Accent2 4 2 3 4 3" xfId="1183" xr:uid="{00000000-0005-0000-0000-000099040000}"/>
    <cellStyle name="20% - Accent2 4 2 3 5" xfId="1184" xr:uid="{00000000-0005-0000-0000-00009A040000}"/>
    <cellStyle name="20% - Accent2 4 2 3 5 2" xfId="1185" xr:uid="{00000000-0005-0000-0000-00009B040000}"/>
    <cellStyle name="20% - Accent2 4 2 3 6" xfId="1186" xr:uid="{00000000-0005-0000-0000-00009C040000}"/>
    <cellStyle name="20% - Accent2 4 2 3 6 2" xfId="1187" xr:uid="{00000000-0005-0000-0000-00009D040000}"/>
    <cellStyle name="20% - Accent2 4 2 3 7" xfId="1188" xr:uid="{00000000-0005-0000-0000-00009E040000}"/>
    <cellStyle name="20% - Accent2 4 2 3 7 2" xfId="1189" xr:uid="{00000000-0005-0000-0000-00009F040000}"/>
    <cellStyle name="20% - Accent2 4 2 3 8" xfId="1190" xr:uid="{00000000-0005-0000-0000-0000A0040000}"/>
    <cellStyle name="20% - Accent2 4 2 4" xfId="1191" xr:uid="{00000000-0005-0000-0000-0000A1040000}"/>
    <cellStyle name="20% - Accent2 4 2 4 2" xfId="1192" xr:uid="{00000000-0005-0000-0000-0000A2040000}"/>
    <cellStyle name="20% - Accent2 4 2 4 2 2" xfId="1193" xr:uid="{00000000-0005-0000-0000-0000A3040000}"/>
    <cellStyle name="20% - Accent2 4 2 4 2 2 2" xfId="1194" xr:uid="{00000000-0005-0000-0000-0000A4040000}"/>
    <cellStyle name="20% - Accent2 4 2 4 2 2 2 2" xfId="1195" xr:uid="{00000000-0005-0000-0000-0000A5040000}"/>
    <cellStyle name="20% - Accent2 4 2 4 2 2 3" xfId="1196" xr:uid="{00000000-0005-0000-0000-0000A6040000}"/>
    <cellStyle name="20% - Accent2 4 2 4 2 2 3 2" xfId="1197" xr:uid="{00000000-0005-0000-0000-0000A7040000}"/>
    <cellStyle name="20% - Accent2 4 2 4 2 2 4" xfId="1198" xr:uid="{00000000-0005-0000-0000-0000A8040000}"/>
    <cellStyle name="20% - Accent2 4 2 4 2 3" xfId="1199" xr:uid="{00000000-0005-0000-0000-0000A9040000}"/>
    <cellStyle name="20% - Accent2 4 2 4 2 3 2" xfId="1200" xr:uid="{00000000-0005-0000-0000-0000AA040000}"/>
    <cellStyle name="20% - Accent2 4 2 4 2 4" xfId="1201" xr:uid="{00000000-0005-0000-0000-0000AB040000}"/>
    <cellStyle name="20% - Accent2 4 2 4 2 4 2" xfId="1202" xr:uid="{00000000-0005-0000-0000-0000AC040000}"/>
    <cellStyle name="20% - Accent2 4 2 4 2 5" xfId="1203" xr:uid="{00000000-0005-0000-0000-0000AD040000}"/>
    <cellStyle name="20% - Accent2 4 2 4 2 5 2" xfId="1204" xr:uid="{00000000-0005-0000-0000-0000AE040000}"/>
    <cellStyle name="20% - Accent2 4 2 4 2 6" xfId="1205" xr:uid="{00000000-0005-0000-0000-0000AF040000}"/>
    <cellStyle name="20% - Accent2 4 2 4 2 6 2" xfId="1206" xr:uid="{00000000-0005-0000-0000-0000B0040000}"/>
    <cellStyle name="20% - Accent2 4 2 4 2 7" xfId="1207" xr:uid="{00000000-0005-0000-0000-0000B1040000}"/>
    <cellStyle name="20% - Accent2 4 2 4 3" xfId="1208" xr:uid="{00000000-0005-0000-0000-0000B2040000}"/>
    <cellStyle name="20% - Accent2 4 2 4 3 2" xfId="1209" xr:uid="{00000000-0005-0000-0000-0000B3040000}"/>
    <cellStyle name="20% - Accent2 4 2 4 3 2 2" xfId="1210" xr:uid="{00000000-0005-0000-0000-0000B4040000}"/>
    <cellStyle name="20% - Accent2 4 2 4 3 3" xfId="1211" xr:uid="{00000000-0005-0000-0000-0000B5040000}"/>
    <cellStyle name="20% - Accent2 4 2 4 3 3 2" xfId="1212" xr:uid="{00000000-0005-0000-0000-0000B6040000}"/>
    <cellStyle name="20% - Accent2 4 2 4 3 4" xfId="1213" xr:uid="{00000000-0005-0000-0000-0000B7040000}"/>
    <cellStyle name="20% - Accent2 4 2 4 3 4 2" xfId="1214" xr:uid="{00000000-0005-0000-0000-0000B8040000}"/>
    <cellStyle name="20% - Accent2 4 2 4 3 5" xfId="1215" xr:uid="{00000000-0005-0000-0000-0000B9040000}"/>
    <cellStyle name="20% - Accent2 4 2 4 3 5 2" xfId="1216" xr:uid="{00000000-0005-0000-0000-0000BA040000}"/>
    <cellStyle name="20% - Accent2 4 2 4 3 6" xfId="1217" xr:uid="{00000000-0005-0000-0000-0000BB040000}"/>
    <cellStyle name="20% - Accent2 4 2 4 4" xfId="1218" xr:uid="{00000000-0005-0000-0000-0000BC040000}"/>
    <cellStyle name="20% - Accent2 4 2 4 4 2" xfId="1219" xr:uid="{00000000-0005-0000-0000-0000BD040000}"/>
    <cellStyle name="20% - Accent2 4 2 4 4 2 2" xfId="1220" xr:uid="{00000000-0005-0000-0000-0000BE040000}"/>
    <cellStyle name="20% - Accent2 4 2 4 4 3" xfId="1221" xr:uid="{00000000-0005-0000-0000-0000BF040000}"/>
    <cellStyle name="20% - Accent2 4 2 4 5" xfId="1222" xr:uid="{00000000-0005-0000-0000-0000C0040000}"/>
    <cellStyle name="20% - Accent2 4 2 4 5 2" xfId="1223" xr:uid="{00000000-0005-0000-0000-0000C1040000}"/>
    <cellStyle name="20% - Accent2 4 2 4 6" xfId="1224" xr:uid="{00000000-0005-0000-0000-0000C2040000}"/>
    <cellStyle name="20% - Accent2 4 2 4 6 2" xfId="1225" xr:uid="{00000000-0005-0000-0000-0000C3040000}"/>
    <cellStyle name="20% - Accent2 4 2 4 7" xfId="1226" xr:uid="{00000000-0005-0000-0000-0000C4040000}"/>
    <cellStyle name="20% - Accent2 4 2 4 7 2" xfId="1227" xr:uid="{00000000-0005-0000-0000-0000C5040000}"/>
    <cellStyle name="20% - Accent2 4 2 4 8" xfId="1228" xr:uid="{00000000-0005-0000-0000-0000C6040000}"/>
    <cellStyle name="20% - Accent2 4 2 5" xfId="1229" xr:uid="{00000000-0005-0000-0000-0000C7040000}"/>
    <cellStyle name="20% - Accent2 4 2 5 2" xfId="1230" xr:uid="{00000000-0005-0000-0000-0000C8040000}"/>
    <cellStyle name="20% - Accent2 4 2 5 2 2" xfId="1231" xr:uid="{00000000-0005-0000-0000-0000C9040000}"/>
    <cellStyle name="20% - Accent2 4 2 5 2 2 2" xfId="1232" xr:uid="{00000000-0005-0000-0000-0000CA040000}"/>
    <cellStyle name="20% - Accent2 4 2 5 2 3" xfId="1233" xr:uid="{00000000-0005-0000-0000-0000CB040000}"/>
    <cellStyle name="20% - Accent2 4 2 5 2 3 2" xfId="1234" xr:uid="{00000000-0005-0000-0000-0000CC040000}"/>
    <cellStyle name="20% - Accent2 4 2 5 2 4" xfId="1235" xr:uid="{00000000-0005-0000-0000-0000CD040000}"/>
    <cellStyle name="20% - Accent2 4 2 5 3" xfId="1236" xr:uid="{00000000-0005-0000-0000-0000CE040000}"/>
    <cellStyle name="20% - Accent2 4 2 5 3 2" xfId="1237" xr:uid="{00000000-0005-0000-0000-0000CF040000}"/>
    <cellStyle name="20% - Accent2 4 2 5 4" xfId="1238" xr:uid="{00000000-0005-0000-0000-0000D0040000}"/>
    <cellStyle name="20% - Accent2 4 2 5 4 2" xfId="1239" xr:uid="{00000000-0005-0000-0000-0000D1040000}"/>
    <cellStyle name="20% - Accent2 4 2 5 5" xfId="1240" xr:uid="{00000000-0005-0000-0000-0000D2040000}"/>
    <cellStyle name="20% - Accent2 4 2 5 5 2" xfId="1241" xr:uid="{00000000-0005-0000-0000-0000D3040000}"/>
    <cellStyle name="20% - Accent2 4 2 5 6" xfId="1242" xr:uid="{00000000-0005-0000-0000-0000D4040000}"/>
    <cellStyle name="20% - Accent2 4 2 5 6 2" xfId="1243" xr:uid="{00000000-0005-0000-0000-0000D5040000}"/>
    <cellStyle name="20% - Accent2 4 2 5 7" xfId="1244" xr:uid="{00000000-0005-0000-0000-0000D6040000}"/>
    <cellStyle name="20% - Accent2 4 2 6" xfId="1245" xr:uid="{00000000-0005-0000-0000-0000D7040000}"/>
    <cellStyle name="20% - Accent2 4 2 6 2" xfId="1246" xr:uid="{00000000-0005-0000-0000-0000D8040000}"/>
    <cellStyle name="20% - Accent2 4 2 6 2 2" xfId="1247" xr:uid="{00000000-0005-0000-0000-0000D9040000}"/>
    <cellStyle name="20% - Accent2 4 2 6 3" xfId="1248" xr:uid="{00000000-0005-0000-0000-0000DA040000}"/>
    <cellStyle name="20% - Accent2 4 2 6 3 2" xfId="1249" xr:uid="{00000000-0005-0000-0000-0000DB040000}"/>
    <cellStyle name="20% - Accent2 4 2 6 4" xfId="1250" xr:uid="{00000000-0005-0000-0000-0000DC040000}"/>
    <cellStyle name="20% - Accent2 4 2 6 4 2" xfId="1251" xr:uid="{00000000-0005-0000-0000-0000DD040000}"/>
    <cellStyle name="20% - Accent2 4 2 6 5" xfId="1252" xr:uid="{00000000-0005-0000-0000-0000DE040000}"/>
    <cellStyle name="20% - Accent2 4 2 6 5 2" xfId="1253" xr:uid="{00000000-0005-0000-0000-0000DF040000}"/>
    <cellStyle name="20% - Accent2 4 2 6 6" xfId="1254" xr:uid="{00000000-0005-0000-0000-0000E0040000}"/>
    <cellStyle name="20% - Accent2 4 2 7" xfId="1255" xr:uid="{00000000-0005-0000-0000-0000E1040000}"/>
    <cellStyle name="20% - Accent2 4 2 7 2" xfId="1256" xr:uid="{00000000-0005-0000-0000-0000E2040000}"/>
    <cellStyle name="20% - Accent2 4 2 7 2 2" xfId="1257" xr:uid="{00000000-0005-0000-0000-0000E3040000}"/>
    <cellStyle name="20% - Accent2 4 2 7 3" xfId="1258" xr:uid="{00000000-0005-0000-0000-0000E4040000}"/>
    <cellStyle name="20% - Accent2 4 2 8" xfId="1259" xr:uid="{00000000-0005-0000-0000-0000E5040000}"/>
    <cellStyle name="20% - Accent2 4 2 8 2" xfId="1260" xr:uid="{00000000-0005-0000-0000-0000E6040000}"/>
    <cellStyle name="20% - Accent2 4 2 9" xfId="1261" xr:uid="{00000000-0005-0000-0000-0000E7040000}"/>
    <cellStyle name="20% - Accent2 4 2 9 2" xfId="1262" xr:uid="{00000000-0005-0000-0000-0000E8040000}"/>
    <cellStyle name="20% - Accent2 4 3" xfId="1263" xr:uid="{00000000-0005-0000-0000-0000E9040000}"/>
    <cellStyle name="20% - Accent2 4 3 10" xfId="1264" xr:uid="{00000000-0005-0000-0000-0000EA040000}"/>
    <cellStyle name="20% - Accent2 4 3 2" xfId="1265" xr:uid="{00000000-0005-0000-0000-0000EB040000}"/>
    <cellStyle name="20% - Accent2 4 3 2 2" xfId="1266" xr:uid="{00000000-0005-0000-0000-0000EC040000}"/>
    <cellStyle name="20% - Accent2 4 3 2 2 2" xfId="1267" xr:uid="{00000000-0005-0000-0000-0000ED040000}"/>
    <cellStyle name="20% - Accent2 4 3 2 2 2 2" xfId="1268" xr:uid="{00000000-0005-0000-0000-0000EE040000}"/>
    <cellStyle name="20% - Accent2 4 3 2 2 2 2 2" xfId="1269" xr:uid="{00000000-0005-0000-0000-0000EF040000}"/>
    <cellStyle name="20% - Accent2 4 3 2 2 2 3" xfId="1270" xr:uid="{00000000-0005-0000-0000-0000F0040000}"/>
    <cellStyle name="20% - Accent2 4 3 2 2 2 3 2" xfId="1271" xr:uid="{00000000-0005-0000-0000-0000F1040000}"/>
    <cellStyle name="20% - Accent2 4 3 2 2 2 4" xfId="1272" xr:uid="{00000000-0005-0000-0000-0000F2040000}"/>
    <cellStyle name="20% - Accent2 4 3 2 2 3" xfId="1273" xr:uid="{00000000-0005-0000-0000-0000F3040000}"/>
    <cellStyle name="20% - Accent2 4 3 2 2 3 2" xfId="1274" xr:uid="{00000000-0005-0000-0000-0000F4040000}"/>
    <cellStyle name="20% - Accent2 4 3 2 2 4" xfId="1275" xr:uid="{00000000-0005-0000-0000-0000F5040000}"/>
    <cellStyle name="20% - Accent2 4 3 2 2 4 2" xfId="1276" xr:uid="{00000000-0005-0000-0000-0000F6040000}"/>
    <cellStyle name="20% - Accent2 4 3 2 2 5" xfId="1277" xr:uid="{00000000-0005-0000-0000-0000F7040000}"/>
    <cellStyle name="20% - Accent2 4 3 2 2 5 2" xfId="1278" xr:uid="{00000000-0005-0000-0000-0000F8040000}"/>
    <cellStyle name="20% - Accent2 4 3 2 2 6" xfId="1279" xr:uid="{00000000-0005-0000-0000-0000F9040000}"/>
    <cellStyle name="20% - Accent2 4 3 2 2 6 2" xfId="1280" xr:uid="{00000000-0005-0000-0000-0000FA040000}"/>
    <cellStyle name="20% - Accent2 4 3 2 2 7" xfId="1281" xr:uid="{00000000-0005-0000-0000-0000FB040000}"/>
    <cellStyle name="20% - Accent2 4 3 2 3" xfId="1282" xr:uid="{00000000-0005-0000-0000-0000FC040000}"/>
    <cellStyle name="20% - Accent2 4 3 2 3 2" xfId="1283" xr:uid="{00000000-0005-0000-0000-0000FD040000}"/>
    <cellStyle name="20% - Accent2 4 3 2 3 2 2" xfId="1284" xr:uid="{00000000-0005-0000-0000-0000FE040000}"/>
    <cellStyle name="20% - Accent2 4 3 2 3 3" xfId="1285" xr:uid="{00000000-0005-0000-0000-0000FF040000}"/>
    <cellStyle name="20% - Accent2 4 3 2 3 3 2" xfId="1286" xr:uid="{00000000-0005-0000-0000-000000050000}"/>
    <cellStyle name="20% - Accent2 4 3 2 3 4" xfId="1287" xr:uid="{00000000-0005-0000-0000-000001050000}"/>
    <cellStyle name="20% - Accent2 4 3 2 3 4 2" xfId="1288" xr:uid="{00000000-0005-0000-0000-000002050000}"/>
    <cellStyle name="20% - Accent2 4 3 2 3 5" xfId="1289" xr:uid="{00000000-0005-0000-0000-000003050000}"/>
    <cellStyle name="20% - Accent2 4 3 2 3 5 2" xfId="1290" xr:uid="{00000000-0005-0000-0000-000004050000}"/>
    <cellStyle name="20% - Accent2 4 3 2 3 6" xfId="1291" xr:uid="{00000000-0005-0000-0000-000005050000}"/>
    <cellStyle name="20% - Accent2 4 3 2 4" xfId="1292" xr:uid="{00000000-0005-0000-0000-000006050000}"/>
    <cellStyle name="20% - Accent2 4 3 2 4 2" xfId="1293" xr:uid="{00000000-0005-0000-0000-000007050000}"/>
    <cellStyle name="20% - Accent2 4 3 2 4 2 2" xfId="1294" xr:uid="{00000000-0005-0000-0000-000008050000}"/>
    <cellStyle name="20% - Accent2 4 3 2 4 3" xfId="1295" xr:uid="{00000000-0005-0000-0000-000009050000}"/>
    <cellStyle name="20% - Accent2 4 3 2 5" xfId="1296" xr:uid="{00000000-0005-0000-0000-00000A050000}"/>
    <cellStyle name="20% - Accent2 4 3 2 5 2" xfId="1297" xr:uid="{00000000-0005-0000-0000-00000B050000}"/>
    <cellStyle name="20% - Accent2 4 3 2 6" xfId="1298" xr:uid="{00000000-0005-0000-0000-00000C050000}"/>
    <cellStyle name="20% - Accent2 4 3 2 6 2" xfId="1299" xr:uid="{00000000-0005-0000-0000-00000D050000}"/>
    <cellStyle name="20% - Accent2 4 3 2 7" xfId="1300" xr:uid="{00000000-0005-0000-0000-00000E050000}"/>
    <cellStyle name="20% - Accent2 4 3 2 7 2" xfId="1301" xr:uid="{00000000-0005-0000-0000-00000F050000}"/>
    <cellStyle name="20% - Accent2 4 3 2 8" xfId="1302" xr:uid="{00000000-0005-0000-0000-000010050000}"/>
    <cellStyle name="20% - Accent2 4 3 3" xfId="1303" xr:uid="{00000000-0005-0000-0000-000011050000}"/>
    <cellStyle name="20% - Accent2 4 3 3 2" xfId="1304" xr:uid="{00000000-0005-0000-0000-000012050000}"/>
    <cellStyle name="20% - Accent2 4 3 3 2 2" xfId="1305" xr:uid="{00000000-0005-0000-0000-000013050000}"/>
    <cellStyle name="20% - Accent2 4 3 3 2 2 2" xfId="1306" xr:uid="{00000000-0005-0000-0000-000014050000}"/>
    <cellStyle name="20% - Accent2 4 3 3 2 2 2 2" xfId="1307" xr:uid="{00000000-0005-0000-0000-000015050000}"/>
    <cellStyle name="20% - Accent2 4 3 3 2 2 3" xfId="1308" xr:uid="{00000000-0005-0000-0000-000016050000}"/>
    <cellStyle name="20% - Accent2 4 3 3 2 2 3 2" xfId="1309" xr:uid="{00000000-0005-0000-0000-000017050000}"/>
    <cellStyle name="20% - Accent2 4 3 3 2 2 4" xfId="1310" xr:uid="{00000000-0005-0000-0000-000018050000}"/>
    <cellStyle name="20% - Accent2 4 3 3 2 3" xfId="1311" xr:uid="{00000000-0005-0000-0000-000019050000}"/>
    <cellStyle name="20% - Accent2 4 3 3 2 3 2" xfId="1312" xr:uid="{00000000-0005-0000-0000-00001A050000}"/>
    <cellStyle name="20% - Accent2 4 3 3 2 4" xfId="1313" xr:uid="{00000000-0005-0000-0000-00001B050000}"/>
    <cellStyle name="20% - Accent2 4 3 3 2 4 2" xfId="1314" xr:uid="{00000000-0005-0000-0000-00001C050000}"/>
    <cellStyle name="20% - Accent2 4 3 3 2 5" xfId="1315" xr:uid="{00000000-0005-0000-0000-00001D050000}"/>
    <cellStyle name="20% - Accent2 4 3 3 2 5 2" xfId="1316" xr:uid="{00000000-0005-0000-0000-00001E050000}"/>
    <cellStyle name="20% - Accent2 4 3 3 2 6" xfId="1317" xr:uid="{00000000-0005-0000-0000-00001F050000}"/>
    <cellStyle name="20% - Accent2 4 3 3 2 6 2" xfId="1318" xr:uid="{00000000-0005-0000-0000-000020050000}"/>
    <cellStyle name="20% - Accent2 4 3 3 2 7" xfId="1319" xr:uid="{00000000-0005-0000-0000-000021050000}"/>
    <cellStyle name="20% - Accent2 4 3 3 3" xfId="1320" xr:uid="{00000000-0005-0000-0000-000022050000}"/>
    <cellStyle name="20% - Accent2 4 3 3 3 2" xfId="1321" xr:uid="{00000000-0005-0000-0000-000023050000}"/>
    <cellStyle name="20% - Accent2 4 3 3 3 2 2" xfId="1322" xr:uid="{00000000-0005-0000-0000-000024050000}"/>
    <cellStyle name="20% - Accent2 4 3 3 3 3" xfId="1323" xr:uid="{00000000-0005-0000-0000-000025050000}"/>
    <cellStyle name="20% - Accent2 4 3 3 3 3 2" xfId="1324" xr:uid="{00000000-0005-0000-0000-000026050000}"/>
    <cellStyle name="20% - Accent2 4 3 3 3 4" xfId="1325" xr:uid="{00000000-0005-0000-0000-000027050000}"/>
    <cellStyle name="20% - Accent2 4 3 3 3 4 2" xfId="1326" xr:uid="{00000000-0005-0000-0000-000028050000}"/>
    <cellStyle name="20% - Accent2 4 3 3 3 5" xfId="1327" xr:uid="{00000000-0005-0000-0000-000029050000}"/>
    <cellStyle name="20% - Accent2 4 3 3 3 5 2" xfId="1328" xr:uid="{00000000-0005-0000-0000-00002A050000}"/>
    <cellStyle name="20% - Accent2 4 3 3 3 6" xfId="1329" xr:uid="{00000000-0005-0000-0000-00002B050000}"/>
    <cellStyle name="20% - Accent2 4 3 3 4" xfId="1330" xr:uid="{00000000-0005-0000-0000-00002C050000}"/>
    <cellStyle name="20% - Accent2 4 3 3 4 2" xfId="1331" xr:uid="{00000000-0005-0000-0000-00002D050000}"/>
    <cellStyle name="20% - Accent2 4 3 3 4 2 2" xfId="1332" xr:uid="{00000000-0005-0000-0000-00002E050000}"/>
    <cellStyle name="20% - Accent2 4 3 3 4 3" xfId="1333" xr:uid="{00000000-0005-0000-0000-00002F050000}"/>
    <cellStyle name="20% - Accent2 4 3 3 5" xfId="1334" xr:uid="{00000000-0005-0000-0000-000030050000}"/>
    <cellStyle name="20% - Accent2 4 3 3 5 2" xfId="1335" xr:uid="{00000000-0005-0000-0000-000031050000}"/>
    <cellStyle name="20% - Accent2 4 3 3 6" xfId="1336" xr:uid="{00000000-0005-0000-0000-000032050000}"/>
    <cellStyle name="20% - Accent2 4 3 3 6 2" xfId="1337" xr:uid="{00000000-0005-0000-0000-000033050000}"/>
    <cellStyle name="20% - Accent2 4 3 3 7" xfId="1338" xr:uid="{00000000-0005-0000-0000-000034050000}"/>
    <cellStyle name="20% - Accent2 4 3 3 7 2" xfId="1339" xr:uid="{00000000-0005-0000-0000-000035050000}"/>
    <cellStyle name="20% - Accent2 4 3 3 8" xfId="1340" xr:uid="{00000000-0005-0000-0000-000036050000}"/>
    <cellStyle name="20% - Accent2 4 3 4" xfId="1341" xr:uid="{00000000-0005-0000-0000-000037050000}"/>
    <cellStyle name="20% - Accent2 4 3 4 2" xfId="1342" xr:uid="{00000000-0005-0000-0000-000038050000}"/>
    <cellStyle name="20% - Accent2 4 3 4 2 2" xfId="1343" xr:uid="{00000000-0005-0000-0000-000039050000}"/>
    <cellStyle name="20% - Accent2 4 3 4 2 2 2" xfId="1344" xr:uid="{00000000-0005-0000-0000-00003A050000}"/>
    <cellStyle name="20% - Accent2 4 3 4 2 3" xfId="1345" xr:uid="{00000000-0005-0000-0000-00003B050000}"/>
    <cellStyle name="20% - Accent2 4 3 4 2 3 2" xfId="1346" xr:uid="{00000000-0005-0000-0000-00003C050000}"/>
    <cellStyle name="20% - Accent2 4 3 4 2 4" xfId="1347" xr:uid="{00000000-0005-0000-0000-00003D050000}"/>
    <cellStyle name="20% - Accent2 4 3 4 3" xfId="1348" xr:uid="{00000000-0005-0000-0000-00003E050000}"/>
    <cellStyle name="20% - Accent2 4 3 4 3 2" xfId="1349" xr:uid="{00000000-0005-0000-0000-00003F050000}"/>
    <cellStyle name="20% - Accent2 4 3 4 4" xfId="1350" xr:uid="{00000000-0005-0000-0000-000040050000}"/>
    <cellStyle name="20% - Accent2 4 3 4 4 2" xfId="1351" xr:uid="{00000000-0005-0000-0000-000041050000}"/>
    <cellStyle name="20% - Accent2 4 3 4 5" xfId="1352" xr:uid="{00000000-0005-0000-0000-000042050000}"/>
    <cellStyle name="20% - Accent2 4 3 4 5 2" xfId="1353" xr:uid="{00000000-0005-0000-0000-000043050000}"/>
    <cellStyle name="20% - Accent2 4 3 4 6" xfId="1354" xr:uid="{00000000-0005-0000-0000-000044050000}"/>
    <cellStyle name="20% - Accent2 4 3 4 6 2" xfId="1355" xr:uid="{00000000-0005-0000-0000-000045050000}"/>
    <cellStyle name="20% - Accent2 4 3 4 7" xfId="1356" xr:uid="{00000000-0005-0000-0000-000046050000}"/>
    <cellStyle name="20% - Accent2 4 3 5" xfId="1357" xr:uid="{00000000-0005-0000-0000-000047050000}"/>
    <cellStyle name="20% - Accent2 4 3 5 2" xfId="1358" xr:uid="{00000000-0005-0000-0000-000048050000}"/>
    <cellStyle name="20% - Accent2 4 3 5 2 2" xfId="1359" xr:uid="{00000000-0005-0000-0000-000049050000}"/>
    <cellStyle name="20% - Accent2 4 3 5 3" xfId="1360" xr:uid="{00000000-0005-0000-0000-00004A050000}"/>
    <cellStyle name="20% - Accent2 4 3 5 3 2" xfId="1361" xr:uid="{00000000-0005-0000-0000-00004B050000}"/>
    <cellStyle name="20% - Accent2 4 3 5 4" xfId="1362" xr:uid="{00000000-0005-0000-0000-00004C050000}"/>
    <cellStyle name="20% - Accent2 4 3 5 4 2" xfId="1363" xr:uid="{00000000-0005-0000-0000-00004D050000}"/>
    <cellStyle name="20% - Accent2 4 3 5 5" xfId="1364" xr:uid="{00000000-0005-0000-0000-00004E050000}"/>
    <cellStyle name="20% - Accent2 4 3 5 5 2" xfId="1365" xr:uid="{00000000-0005-0000-0000-00004F050000}"/>
    <cellStyle name="20% - Accent2 4 3 5 6" xfId="1366" xr:uid="{00000000-0005-0000-0000-000050050000}"/>
    <cellStyle name="20% - Accent2 4 3 6" xfId="1367" xr:uid="{00000000-0005-0000-0000-000051050000}"/>
    <cellStyle name="20% - Accent2 4 3 6 2" xfId="1368" xr:uid="{00000000-0005-0000-0000-000052050000}"/>
    <cellStyle name="20% - Accent2 4 3 6 2 2" xfId="1369" xr:uid="{00000000-0005-0000-0000-000053050000}"/>
    <cellStyle name="20% - Accent2 4 3 6 3" xfId="1370" xr:uid="{00000000-0005-0000-0000-000054050000}"/>
    <cellStyle name="20% - Accent2 4 3 7" xfId="1371" xr:uid="{00000000-0005-0000-0000-000055050000}"/>
    <cellStyle name="20% - Accent2 4 3 7 2" xfId="1372" xr:uid="{00000000-0005-0000-0000-000056050000}"/>
    <cellStyle name="20% - Accent2 4 3 8" xfId="1373" xr:uid="{00000000-0005-0000-0000-000057050000}"/>
    <cellStyle name="20% - Accent2 4 3 8 2" xfId="1374" xr:uid="{00000000-0005-0000-0000-000058050000}"/>
    <cellStyle name="20% - Accent2 4 3 9" xfId="1375" xr:uid="{00000000-0005-0000-0000-000059050000}"/>
    <cellStyle name="20% - Accent2 4 3 9 2" xfId="1376" xr:uid="{00000000-0005-0000-0000-00005A050000}"/>
    <cellStyle name="20% - Accent2 4 4" xfId="1377" xr:uid="{00000000-0005-0000-0000-00005B050000}"/>
    <cellStyle name="20% - Accent2 4 4 2" xfId="1378" xr:uid="{00000000-0005-0000-0000-00005C050000}"/>
    <cellStyle name="20% - Accent2 4 4 2 2" xfId="1379" xr:uid="{00000000-0005-0000-0000-00005D050000}"/>
    <cellStyle name="20% - Accent2 4 4 2 2 2" xfId="1380" xr:uid="{00000000-0005-0000-0000-00005E050000}"/>
    <cellStyle name="20% - Accent2 4 4 2 2 2 2" xfId="1381" xr:uid="{00000000-0005-0000-0000-00005F050000}"/>
    <cellStyle name="20% - Accent2 4 4 2 2 3" xfId="1382" xr:uid="{00000000-0005-0000-0000-000060050000}"/>
    <cellStyle name="20% - Accent2 4 4 2 2 3 2" xfId="1383" xr:uid="{00000000-0005-0000-0000-000061050000}"/>
    <cellStyle name="20% - Accent2 4 4 2 2 4" xfId="1384" xr:uid="{00000000-0005-0000-0000-000062050000}"/>
    <cellStyle name="20% - Accent2 4 4 2 3" xfId="1385" xr:uid="{00000000-0005-0000-0000-000063050000}"/>
    <cellStyle name="20% - Accent2 4 4 2 3 2" xfId="1386" xr:uid="{00000000-0005-0000-0000-000064050000}"/>
    <cellStyle name="20% - Accent2 4 4 2 4" xfId="1387" xr:uid="{00000000-0005-0000-0000-000065050000}"/>
    <cellStyle name="20% - Accent2 4 4 2 4 2" xfId="1388" xr:uid="{00000000-0005-0000-0000-000066050000}"/>
    <cellStyle name="20% - Accent2 4 4 2 5" xfId="1389" xr:uid="{00000000-0005-0000-0000-000067050000}"/>
    <cellStyle name="20% - Accent2 4 4 2 5 2" xfId="1390" xr:uid="{00000000-0005-0000-0000-000068050000}"/>
    <cellStyle name="20% - Accent2 4 4 2 6" xfId="1391" xr:uid="{00000000-0005-0000-0000-000069050000}"/>
    <cellStyle name="20% - Accent2 4 4 2 6 2" xfId="1392" xr:uid="{00000000-0005-0000-0000-00006A050000}"/>
    <cellStyle name="20% - Accent2 4 4 2 7" xfId="1393" xr:uid="{00000000-0005-0000-0000-00006B050000}"/>
    <cellStyle name="20% - Accent2 4 4 3" xfId="1394" xr:uid="{00000000-0005-0000-0000-00006C050000}"/>
    <cellStyle name="20% - Accent2 4 4 3 2" xfId="1395" xr:uid="{00000000-0005-0000-0000-00006D050000}"/>
    <cellStyle name="20% - Accent2 4 4 3 2 2" xfId="1396" xr:uid="{00000000-0005-0000-0000-00006E050000}"/>
    <cellStyle name="20% - Accent2 4 4 3 3" xfId="1397" xr:uid="{00000000-0005-0000-0000-00006F050000}"/>
    <cellStyle name="20% - Accent2 4 4 3 3 2" xfId="1398" xr:uid="{00000000-0005-0000-0000-000070050000}"/>
    <cellStyle name="20% - Accent2 4 4 3 4" xfId="1399" xr:uid="{00000000-0005-0000-0000-000071050000}"/>
    <cellStyle name="20% - Accent2 4 4 3 4 2" xfId="1400" xr:uid="{00000000-0005-0000-0000-000072050000}"/>
    <cellStyle name="20% - Accent2 4 4 3 5" xfId="1401" xr:uid="{00000000-0005-0000-0000-000073050000}"/>
    <cellStyle name="20% - Accent2 4 4 3 5 2" xfId="1402" xr:uid="{00000000-0005-0000-0000-000074050000}"/>
    <cellStyle name="20% - Accent2 4 4 3 6" xfId="1403" xr:uid="{00000000-0005-0000-0000-000075050000}"/>
    <cellStyle name="20% - Accent2 4 4 4" xfId="1404" xr:uid="{00000000-0005-0000-0000-000076050000}"/>
    <cellStyle name="20% - Accent2 4 4 4 2" xfId="1405" xr:uid="{00000000-0005-0000-0000-000077050000}"/>
    <cellStyle name="20% - Accent2 4 4 4 2 2" xfId="1406" xr:uid="{00000000-0005-0000-0000-000078050000}"/>
    <cellStyle name="20% - Accent2 4 4 4 3" xfId="1407" xr:uid="{00000000-0005-0000-0000-000079050000}"/>
    <cellStyle name="20% - Accent2 4 4 5" xfId="1408" xr:uid="{00000000-0005-0000-0000-00007A050000}"/>
    <cellStyle name="20% - Accent2 4 4 5 2" xfId="1409" xr:uid="{00000000-0005-0000-0000-00007B050000}"/>
    <cellStyle name="20% - Accent2 4 4 6" xfId="1410" xr:uid="{00000000-0005-0000-0000-00007C050000}"/>
    <cellStyle name="20% - Accent2 4 4 6 2" xfId="1411" xr:uid="{00000000-0005-0000-0000-00007D050000}"/>
    <cellStyle name="20% - Accent2 4 4 7" xfId="1412" xr:uid="{00000000-0005-0000-0000-00007E050000}"/>
    <cellStyle name="20% - Accent2 4 4 7 2" xfId="1413" xr:uid="{00000000-0005-0000-0000-00007F050000}"/>
    <cellStyle name="20% - Accent2 4 4 8" xfId="1414" xr:uid="{00000000-0005-0000-0000-000080050000}"/>
    <cellStyle name="20% - Accent2 4 5" xfId="1415" xr:uid="{00000000-0005-0000-0000-000081050000}"/>
    <cellStyle name="20% - Accent2 4 5 2" xfId="1416" xr:uid="{00000000-0005-0000-0000-000082050000}"/>
    <cellStyle name="20% - Accent2 4 5 2 2" xfId="1417" xr:uid="{00000000-0005-0000-0000-000083050000}"/>
    <cellStyle name="20% - Accent2 4 5 2 2 2" xfId="1418" xr:uid="{00000000-0005-0000-0000-000084050000}"/>
    <cellStyle name="20% - Accent2 4 5 2 2 2 2" xfId="1419" xr:uid="{00000000-0005-0000-0000-000085050000}"/>
    <cellStyle name="20% - Accent2 4 5 2 2 3" xfId="1420" xr:uid="{00000000-0005-0000-0000-000086050000}"/>
    <cellStyle name="20% - Accent2 4 5 2 2 3 2" xfId="1421" xr:uid="{00000000-0005-0000-0000-000087050000}"/>
    <cellStyle name="20% - Accent2 4 5 2 2 4" xfId="1422" xr:uid="{00000000-0005-0000-0000-000088050000}"/>
    <cellStyle name="20% - Accent2 4 5 2 3" xfId="1423" xr:uid="{00000000-0005-0000-0000-000089050000}"/>
    <cellStyle name="20% - Accent2 4 5 2 3 2" xfId="1424" xr:uid="{00000000-0005-0000-0000-00008A050000}"/>
    <cellStyle name="20% - Accent2 4 5 2 4" xfId="1425" xr:uid="{00000000-0005-0000-0000-00008B050000}"/>
    <cellStyle name="20% - Accent2 4 5 2 4 2" xfId="1426" xr:uid="{00000000-0005-0000-0000-00008C050000}"/>
    <cellStyle name="20% - Accent2 4 5 2 5" xfId="1427" xr:uid="{00000000-0005-0000-0000-00008D050000}"/>
    <cellStyle name="20% - Accent2 4 5 2 5 2" xfId="1428" xr:uid="{00000000-0005-0000-0000-00008E050000}"/>
    <cellStyle name="20% - Accent2 4 5 2 6" xfId="1429" xr:uid="{00000000-0005-0000-0000-00008F050000}"/>
    <cellStyle name="20% - Accent2 4 5 2 6 2" xfId="1430" xr:uid="{00000000-0005-0000-0000-000090050000}"/>
    <cellStyle name="20% - Accent2 4 5 2 7" xfId="1431" xr:uid="{00000000-0005-0000-0000-000091050000}"/>
    <cellStyle name="20% - Accent2 4 5 3" xfId="1432" xr:uid="{00000000-0005-0000-0000-000092050000}"/>
    <cellStyle name="20% - Accent2 4 5 3 2" xfId="1433" xr:uid="{00000000-0005-0000-0000-000093050000}"/>
    <cellStyle name="20% - Accent2 4 5 3 2 2" xfId="1434" xr:uid="{00000000-0005-0000-0000-000094050000}"/>
    <cellStyle name="20% - Accent2 4 5 3 3" xfId="1435" xr:uid="{00000000-0005-0000-0000-000095050000}"/>
    <cellStyle name="20% - Accent2 4 5 3 3 2" xfId="1436" xr:uid="{00000000-0005-0000-0000-000096050000}"/>
    <cellStyle name="20% - Accent2 4 5 3 4" xfId="1437" xr:uid="{00000000-0005-0000-0000-000097050000}"/>
    <cellStyle name="20% - Accent2 4 5 3 4 2" xfId="1438" xr:uid="{00000000-0005-0000-0000-000098050000}"/>
    <cellStyle name="20% - Accent2 4 5 3 5" xfId="1439" xr:uid="{00000000-0005-0000-0000-000099050000}"/>
    <cellStyle name="20% - Accent2 4 5 3 5 2" xfId="1440" xr:uid="{00000000-0005-0000-0000-00009A050000}"/>
    <cellStyle name="20% - Accent2 4 5 3 6" xfId="1441" xr:uid="{00000000-0005-0000-0000-00009B050000}"/>
    <cellStyle name="20% - Accent2 4 5 4" xfId="1442" xr:uid="{00000000-0005-0000-0000-00009C050000}"/>
    <cellStyle name="20% - Accent2 4 5 4 2" xfId="1443" xr:uid="{00000000-0005-0000-0000-00009D050000}"/>
    <cellStyle name="20% - Accent2 4 5 4 2 2" xfId="1444" xr:uid="{00000000-0005-0000-0000-00009E050000}"/>
    <cellStyle name="20% - Accent2 4 5 4 3" xfId="1445" xr:uid="{00000000-0005-0000-0000-00009F050000}"/>
    <cellStyle name="20% - Accent2 4 5 5" xfId="1446" xr:uid="{00000000-0005-0000-0000-0000A0050000}"/>
    <cellStyle name="20% - Accent2 4 5 5 2" xfId="1447" xr:uid="{00000000-0005-0000-0000-0000A1050000}"/>
    <cellStyle name="20% - Accent2 4 5 6" xfId="1448" xr:uid="{00000000-0005-0000-0000-0000A2050000}"/>
    <cellStyle name="20% - Accent2 4 5 6 2" xfId="1449" xr:uid="{00000000-0005-0000-0000-0000A3050000}"/>
    <cellStyle name="20% - Accent2 4 5 7" xfId="1450" xr:uid="{00000000-0005-0000-0000-0000A4050000}"/>
    <cellStyle name="20% - Accent2 4 5 7 2" xfId="1451" xr:uid="{00000000-0005-0000-0000-0000A5050000}"/>
    <cellStyle name="20% - Accent2 4 5 8" xfId="1452" xr:uid="{00000000-0005-0000-0000-0000A6050000}"/>
    <cellStyle name="20% - Accent2 4 6" xfId="1453" xr:uid="{00000000-0005-0000-0000-0000A7050000}"/>
    <cellStyle name="20% - Accent2 4 6 2" xfId="1454" xr:uid="{00000000-0005-0000-0000-0000A8050000}"/>
    <cellStyle name="20% - Accent2 4 6 2 2" xfId="1455" xr:uid="{00000000-0005-0000-0000-0000A9050000}"/>
    <cellStyle name="20% - Accent2 4 6 2 2 2" xfId="1456" xr:uid="{00000000-0005-0000-0000-0000AA050000}"/>
    <cellStyle name="20% - Accent2 4 6 2 3" xfId="1457" xr:uid="{00000000-0005-0000-0000-0000AB050000}"/>
    <cellStyle name="20% - Accent2 4 6 2 3 2" xfId="1458" xr:uid="{00000000-0005-0000-0000-0000AC050000}"/>
    <cellStyle name="20% - Accent2 4 6 2 4" xfId="1459" xr:uid="{00000000-0005-0000-0000-0000AD050000}"/>
    <cellStyle name="20% - Accent2 4 6 3" xfId="1460" xr:uid="{00000000-0005-0000-0000-0000AE050000}"/>
    <cellStyle name="20% - Accent2 4 6 3 2" xfId="1461" xr:uid="{00000000-0005-0000-0000-0000AF050000}"/>
    <cellStyle name="20% - Accent2 4 6 4" xfId="1462" xr:uid="{00000000-0005-0000-0000-0000B0050000}"/>
    <cellStyle name="20% - Accent2 4 6 4 2" xfId="1463" xr:uid="{00000000-0005-0000-0000-0000B1050000}"/>
    <cellStyle name="20% - Accent2 4 6 5" xfId="1464" xr:uid="{00000000-0005-0000-0000-0000B2050000}"/>
    <cellStyle name="20% - Accent2 4 6 5 2" xfId="1465" xr:uid="{00000000-0005-0000-0000-0000B3050000}"/>
    <cellStyle name="20% - Accent2 4 6 6" xfId="1466" xr:uid="{00000000-0005-0000-0000-0000B4050000}"/>
    <cellStyle name="20% - Accent2 4 6 6 2" xfId="1467" xr:uid="{00000000-0005-0000-0000-0000B5050000}"/>
    <cellStyle name="20% - Accent2 4 6 7" xfId="1468" xr:uid="{00000000-0005-0000-0000-0000B6050000}"/>
    <cellStyle name="20% - Accent2 4 7" xfId="1469" xr:uid="{00000000-0005-0000-0000-0000B7050000}"/>
    <cellStyle name="20% - Accent2 4 7 2" xfId="1470" xr:uid="{00000000-0005-0000-0000-0000B8050000}"/>
    <cellStyle name="20% - Accent2 4 7 2 2" xfId="1471" xr:uid="{00000000-0005-0000-0000-0000B9050000}"/>
    <cellStyle name="20% - Accent2 4 7 3" xfId="1472" xr:uid="{00000000-0005-0000-0000-0000BA050000}"/>
    <cellStyle name="20% - Accent2 4 7 3 2" xfId="1473" xr:uid="{00000000-0005-0000-0000-0000BB050000}"/>
    <cellStyle name="20% - Accent2 4 7 4" xfId="1474" xr:uid="{00000000-0005-0000-0000-0000BC050000}"/>
    <cellStyle name="20% - Accent2 4 7 4 2" xfId="1475" xr:uid="{00000000-0005-0000-0000-0000BD050000}"/>
    <cellStyle name="20% - Accent2 4 7 5" xfId="1476" xr:uid="{00000000-0005-0000-0000-0000BE050000}"/>
    <cellStyle name="20% - Accent2 4 7 5 2" xfId="1477" xr:uid="{00000000-0005-0000-0000-0000BF050000}"/>
    <cellStyle name="20% - Accent2 4 7 6" xfId="1478" xr:uid="{00000000-0005-0000-0000-0000C0050000}"/>
    <cellStyle name="20% - Accent2 4 8" xfId="1479" xr:uid="{00000000-0005-0000-0000-0000C1050000}"/>
    <cellStyle name="20% - Accent2 4 8 2" xfId="1480" xr:uid="{00000000-0005-0000-0000-0000C2050000}"/>
    <cellStyle name="20% - Accent2 4 8 2 2" xfId="1481" xr:uid="{00000000-0005-0000-0000-0000C3050000}"/>
    <cellStyle name="20% - Accent2 4 8 3" xfId="1482" xr:uid="{00000000-0005-0000-0000-0000C4050000}"/>
    <cellStyle name="20% - Accent2 4 8 3 2" xfId="1483" xr:uid="{00000000-0005-0000-0000-0000C5050000}"/>
    <cellStyle name="20% - Accent2 4 8 4" xfId="1484" xr:uid="{00000000-0005-0000-0000-0000C6050000}"/>
    <cellStyle name="20% - Accent2 4 9" xfId="1485" xr:uid="{00000000-0005-0000-0000-0000C7050000}"/>
    <cellStyle name="20% - Accent2 4 9 2" xfId="1486" xr:uid="{00000000-0005-0000-0000-0000C8050000}"/>
    <cellStyle name="20% - Accent2 4 9 2 2" xfId="1487" xr:uid="{00000000-0005-0000-0000-0000C9050000}"/>
    <cellStyle name="20% - Accent2 4 9 3" xfId="1488" xr:uid="{00000000-0005-0000-0000-0000CA050000}"/>
    <cellStyle name="20% - Accent2 5" xfId="1489" xr:uid="{00000000-0005-0000-0000-0000CB050000}"/>
    <cellStyle name="20% - Accent2 5 2" xfId="1490" xr:uid="{00000000-0005-0000-0000-0000CC050000}"/>
    <cellStyle name="20% - Accent2 5 2 2" xfId="1491" xr:uid="{00000000-0005-0000-0000-0000CD050000}"/>
    <cellStyle name="20% - Accent2 5 2 2 2" xfId="1492" xr:uid="{00000000-0005-0000-0000-0000CE050000}"/>
    <cellStyle name="20% - Accent2 5 2 3" xfId="1493" xr:uid="{00000000-0005-0000-0000-0000CF050000}"/>
    <cellStyle name="20% - Accent2 5 3" xfId="1494" xr:uid="{00000000-0005-0000-0000-0000D0050000}"/>
    <cellStyle name="20% - Accent2 5 3 2" xfId="1495" xr:uid="{00000000-0005-0000-0000-0000D1050000}"/>
    <cellStyle name="20% - Accent2 5 3 2 2" xfId="1496" xr:uid="{00000000-0005-0000-0000-0000D2050000}"/>
    <cellStyle name="20% - Accent2 5 3 3" xfId="1497" xr:uid="{00000000-0005-0000-0000-0000D3050000}"/>
    <cellStyle name="20% - Accent2 5 4" xfId="1498" xr:uid="{00000000-0005-0000-0000-0000D4050000}"/>
    <cellStyle name="20% - Accent2 6" xfId="1499" xr:uid="{00000000-0005-0000-0000-0000D5050000}"/>
    <cellStyle name="20% - Accent2 6 10" xfId="1500" xr:uid="{00000000-0005-0000-0000-0000D6050000}"/>
    <cellStyle name="20% - Accent2 6 10 2" xfId="1501" xr:uid="{00000000-0005-0000-0000-0000D7050000}"/>
    <cellStyle name="20% - Accent2 6 11" xfId="1502" xr:uid="{00000000-0005-0000-0000-0000D8050000}"/>
    <cellStyle name="20% - Accent2 6 2" xfId="1503" xr:uid="{00000000-0005-0000-0000-0000D9050000}"/>
    <cellStyle name="20% - Accent2 6 2 10" xfId="1504" xr:uid="{00000000-0005-0000-0000-0000DA050000}"/>
    <cellStyle name="20% - Accent2 6 2 2" xfId="1505" xr:uid="{00000000-0005-0000-0000-0000DB050000}"/>
    <cellStyle name="20% - Accent2 6 2 2 2" xfId="1506" xr:uid="{00000000-0005-0000-0000-0000DC050000}"/>
    <cellStyle name="20% - Accent2 6 2 2 2 2" xfId="1507" xr:uid="{00000000-0005-0000-0000-0000DD050000}"/>
    <cellStyle name="20% - Accent2 6 2 2 2 2 2" xfId="1508" xr:uid="{00000000-0005-0000-0000-0000DE050000}"/>
    <cellStyle name="20% - Accent2 6 2 2 2 2 2 2" xfId="1509" xr:uid="{00000000-0005-0000-0000-0000DF050000}"/>
    <cellStyle name="20% - Accent2 6 2 2 2 2 3" xfId="1510" xr:uid="{00000000-0005-0000-0000-0000E0050000}"/>
    <cellStyle name="20% - Accent2 6 2 2 2 2 3 2" xfId="1511" xr:uid="{00000000-0005-0000-0000-0000E1050000}"/>
    <cellStyle name="20% - Accent2 6 2 2 2 2 4" xfId="1512" xr:uid="{00000000-0005-0000-0000-0000E2050000}"/>
    <cellStyle name="20% - Accent2 6 2 2 2 3" xfId="1513" xr:uid="{00000000-0005-0000-0000-0000E3050000}"/>
    <cellStyle name="20% - Accent2 6 2 2 2 3 2" xfId="1514" xr:uid="{00000000-0005-0000-0000-0000E4050000}"/>
    <cellStyle name="20% - Accent2 6 2 2 2 4" xfId="1515" xr:uid="{00000000-0005-0000-0000-0000E5050000}"/>
    <cellStyle name="20% - Accent2 6 2 2 2 4 2" xfId="1516" xr:uid="{00000000-0005-0000-0000-0000E6050000}"/>
    <cellStyle name="20% - Accent2 6 2 2 2 5" xfId="1517" xr:uid="{00000000-0005-0000-0000-0000E7050000}"/>
    <cellStyle name="20% - Accent2 6 2 2 2 5 2" xfId="1518" xr:uid="{00000000-0005-0000-0000-0000E8050000}"/>
    <cellStyle name="20% - Accent2 6 2 2 2 6" xfId="1519" xr:uid="{00000000-0005-0000-0000-0000E9050000}"/>
    <cellStyle name="20% - Accent2 6 2 2 2 6 2" xfId="1520" xr:uid="{00000000-0005-0000-0000-0000EA050000}"/>
    <cellStyle name="20% - Accent2 6 2 2 2 7" xfId="1521" xr:uid="{00000000-0005-0000-0000-0000EB050000}"/>
    <cellStyle name="20% - Accent2 6 2 2 3" xfId="1522" xr:uid="{00000000-0005-0000-0000-0000EC050000}"/>
    <cellStyle name="20% - Accent2 6 2 2 3 2" xfId="1523" xr:uid="{00000000-0005-0000-0000-0000ED050000}"/>
    <cellStyle name="20% - Accent2 6 2 2 3 2 2" xfId="1524" xr:uid="{00000000-0005-0000-0000-0000EE050000}"/>
    <cellStyle name="20% - Accent2 6 2 2 3 3" xfId="1525" xr:uid="{00000000-0005-0000-0000-0000EF050000}"/>
    <cellStyle name="20% - Accent2 6 2 2 3 3 2" xfId="1526" xr:uid="{00000000-0005-0000-0000-0000F0050000}"/>
    <cellStyle name="20% - Accent2 6 2 2 3 4" xfId="1527" xr:uid="{00000000-0005-0000-0000-0000F1050000}"/>
    <cellStyle name="20% - Accent2 6 2 2 3 4 2" xfId="1528" xr:uid="{00000000-0005-0000-0000-0000F2050000}"/>
    <cellStyle name="20% - Accent2 6 2 2 3 5" xfId="1529" xr:uid="{00000000-0005-0000-0000-0000F3050000}"/>
    <cellStyle name="20% - Accent2 6 2 2 3 5 2" xfId="1530" xr:uid="{00000000-0005-0000-0000-0000F4050000}"/>
    <cellStyle name="20% - Accent2 6 2 2 3 6" xfId="1531" xr:uid="{00000000-0005-0000-0000-0000F5050000}"/>
    <cellStyle name="20% - Accent2 6 2 2 4" xfId="1532" xr:uid="{00000000-0005-0000-0000-0000F6050000}"/>
    <cellStyle name="20% - Accent2 6 2 2 4 2" xfId="1533" xr:uid="{00000000-0005-0000-0000-0000F7050000}"/>
    <cellStyle name="20% - Accent2 6 2 2 4 2 2" xfId="1534" xr:uid="{00000000-0005-0000-0000-0000F8050000}"/>
    <cellStyle name="20% - Accent2 6 2 2 4 3" xfId="1535" xr:uid="{00000000-0005-0000-0000-0000F9050000}"/>
    <cellStyle name="20% - Accent2 6 2 2 5" xfId="1536" xr:uid="{00000000-0005-0000-0000-0000FA050000}"/>
    <cellStyle name="20% - Accent2 6 2 2 5 2" xfId="1537" xr:uid="{00000000-0005-0000-0000-0000FB050000}"/>
    <cellStyle name="20% - Accent2 6 2 2 6" xfId="1538" xr:uid="{00000000-0005-0000-0000-0000FC050000}"/>
    <cellStyle name="20% - Accent2 6 2 2 6 2" xfId="1539" xr:uid="{00000000-0005-0000-0000-0000FD050000}"/>
    <cellStyle name="20% - Accent2 6 2 2 7" xfId="1540" xr:uid="{00000000-0005-0000-0000-0000FE050000}"/>
    <cellStyle name="20% - Accent2 6 2 2 7 2" xfId="1541" xr:uid="{00000000-0005-0000-0000-0000FF050000}"/>
    <cellStyle name="20% - Accent2 6 2 2 8" xfId="1542" xr:uid="{00000000-0005-0000-0000-000000060000}"/>
    <cellStyle name="20% - Accent2 6 2 3" xfId="1543" xr:uid="{00000000-0005-0000-0000-000001060000}"/>
    <cellStyle name="20% - Accent2 6 2 3 2" xfId="1544" xr:uid="{00000000-0005-0000-0000-000002060000}"/>
    <cellStyle name="20% - Accent2 6 2 3 2 2" xfId="1545" xr:uid="{00000000-0005-0000-0000-000003060000}"/>
    <cellStyle name="20% - Accent2 6 2 3 2 2 2" xfId="1546" xr:uid="{00000000-0005-0000-0000-000004060000}"/>
    <cellStyle name="20% - Accent2 6 2 3 2 2 2 2" xfId="1547" xr:uid="{00000000-0005-0000-0000-000005060000}"/>
    <cellStyle name="20% - Accent2 6 2 3 2 2 3" xfId="1548" xr:uid="{00000000-0005-0000-0000-000006060000}"/>
    <cellStyle name="20% - Accent2 6 2 3 2 2 3 2" xfId="1549" xr:uid="{00000000-0005-0000-0000-000007060000}"/>
    <cellStyle name="20% - Accent2 6 2 3 2 2 4" xfId="1550" xr:uid="{00000000-0005-0000-0000-000008060000}"/>
    <cellStyle name="20% - Accent2 6 2 3 2 3" xfId="1551" xr:uid="{00000000-0005-0000-0000-000009060000}"/>
    <cellStyle name="20% - Accent2 6 2 3 2 3 2" xfId="1552" xr:uid="{00000000-0005-0000-0000-00000A060000}"/>
    <cellStyle name="20% - Accent2 6 2 3 2 4" xfId="1553" xr:uid="{00000000-0005-0000-0000-00000B060000}"/>
    <cellStyle name="20% - Accent2 6 2 3 2 4 2" xfId="1554" xr:uid="{00000000-0005-0000-0000-00000C060000}"/>
    <cellStyle name="20% - Accent2 6 2 3 2 5" xfId="1555" xr:uid="{00000000-0005-0000-0000-00000D060000}"/>
    <cellStyle name="20% - Accent2 6 2 3 2 5 2" xfId="1556" xr:uid="{00000000-0005-0000-0000-00000E060000}"/>
    <cellStyle name="20% - Accent2 6 2 3 2 6" xfId="1557" xr:uid="{00000000-0005-0000-0000-00000F060000}"/>
    <cellStyle name="20% - Accent2 6 2 3 2 6 2" xfId="1558" xr:uid="{00000000-0005-0000-0000-000010060000}"/>
    <cellStyle name="20% - Accent2 6 2 3 2 7" xfId="1559" xr:uid="{00000000-0005-0000-0000-000011060000}"/>
    <cellStyle name="20% - Accent2 6 2 3 3" xfId="1560" xr:uid="{00000000-0005-0000-0000-000012060000}"/>
    <cellStyle name="20% - Accent2 6 2 3 3 2" xfId="1561" xr:uid="{00000000-0005-0000-0000-000013060000}"/>
    <cellStyle name="20% - Accent2 6 2 3 3 2 2" xfId="1562" xr:uid="{00000000-0005-0000-0000-000014060000}"/>
    <cellStyle name="20% - Accent2 6 2 3 3 3" xfId="1563" xr:uid="{00000000-0005-0000-0000-000015060000}"/>
    <cellStyle name="20% - Accent2 6 2 3 3 3 2" xfId="1564" xr:uid="{00000000-0005-0000-0000-000016060000}"/>
    <cellStyle name="20% - Accent2 6 2 3 3 4" xfId="1565" xr:uid="{00000000-0005-0000-0000-000017060000}"/>
    <cellStyle name="20% - Accent2 6 2 3 3 4 2" xfId="1566" xr:uid="{00000000-0005-0000-0000-000018060000}"/>
    <cellStyle name="20% - Accent2 6 2 3 3 5" xfId="1567" xr:uid="{00000000-0005-0000-0000-000019060000}"/>
    <cellStyle name="20% - Accent2 6 2 3 3 5 2" xfId="1568" xr:uid="{00000000-0005-0000-0000-00001A060000}"/>
    <cellStyle name="20% - Accent2 6 2 3 3 6" xfId="1569" xr:uid="{00000000-0005-0000-0000-00001B060000}"/>
    <cellStyle name="20% - Accent2 6 2 3 4" xfId="1570" xr:uid="{00000000-0005-0000-0000-00001C060000}"/>
    <cellStyle name="20% - Accent2 6 2 3 4 2" xfId="1571" xr:uid="{00000000-0005-0000-0000-00001D060000}"/>
    <cellStyle name="20% - Accent2 6 2 3 4 2 2" xfId="1572" xr:uid="{00000000-0005-0000-0000-00001E060000}"/>
    <cellStyle name="20% - Accent2 6 2 3 4 3" xfId="1573" xr:uid="{00000000-0005-0000-0000-00001F060000}"/>
    <cellStyle name="20% - Accent2 6 2 3 5" xfId="1574" xr:uid="{00000000-0005-0000-0000-000020060000}"/>
    <cellStyle name="20% - Accent2 6 2 3 5 2" xfId="1575" xr:uid="{00000000-0005-0000-0000-000021060000}"/>
    <cellStyle name="20% - Accent2 6 2 3 6" xfId="1576" xr:uid="{00000000-0005-0000-0000-000022060000}"/>
    <cellStyle name="20% - Accent2 6 2 3 6 2" xfId="1577" xr:uid="{00000000-0005-0000-0000-000023060000}"/>
    <cellStyle name="20% - Accent2 6 2 3 7" xfId="1578" xr:uid="{00000000-0005-0000-0000-000024060000}"/>
    <cellStyle name="20% - Accent2 6 2 3 7 2" xfId="1579" xr:uid="{00000000-0005-0000-0000-000025060000}"/>
    <cellStyle name="20% - Accent2 6 2 3 8" xfId="1580" xr:uid="{00000000-0005-0000-0000-000026060000}"/>
    <cellStyle name="20% - Accent2 6 2 4" xfId="1581" xr:uid="{00000000-0005-0000-0000-000027060000}"/>
    <cellStyle name="20% - Accent2 6 2 4 2" xfId="1582" xr:uid="{00000000-0005-0000-0000-000028060000}"/>
    <cellStyle name="20% - Accent2 6 2 4 2 2" xfId="1583" xr:uid="{00000000-0005-0000-0000-000029060000}"/>
    <cellStyle name="20% - Accent2 6 2 4 2 2 2" xfId="1584" xr:uid="{00000000-0005-0000-0000-00002A060000}"/>
    <cellStyle name="20% - Accent2 6 2 4 2 3" xfId="1585" xr:uid="{00000000-0005-0000-0000-00002B060000}"/>
    <cellStyle name="20% - Accent2 6 2 4 2 3 2" xfId="1586" xr:uid="{00000000-0005-0000-0000-00002C060000}"/>
    <cellStyle name="20% - Accent2 6 2 4 2 4" xfId="1587" xr:uid="{00000000-0005-0000-0000-00002D060000}"/>
    <cellStyle name="20% - Accent2 6 2 4 3" xfId="1588" xr:uid="{00000000-0005-0000-0000-00002E060000}"/>
    <cellStyle name="20% - Accent2 6 2 4 3 2" xfId="1589" xr:uid="{00000000-0005-0000-0000-00002F060000}"/>
    <cellStyle name="20% - Accent2 6 2 4 4" xfId="1590" xr:uid="{00000000-0005-0000-0000-000030060000}"/>
    <cellStyle name="20% - Accent2 6 2 4 4 2" xfId="1591" xr:uid="{00000000-0005-0000-0000-000031060000}"/>
    <cellStyle name="20% - Accent2 6 2 4 5" xfId="1592" xr:uid="{00000000-0005-0000-0000-000032060000}"/>
    <cellStyle name="20% - Accent2 6 2 4 5 2" xfId="1593" xr:uid="{00000000-0005-0000-0000-000033060000}"/>
    <cellStyle name="20% - Accent2 6 2 4 6" xfId="1594" xr:uid="{00000000-0005-0000-0000-000034060000}"/>
    <cellStyle name="20% - Accent2 6 2 4 6 2" xfId="1595" xr:uid="{00000000-0005-0000-0000-000035060000}"/>
    <cellStyle name="20% - Accent2 6 2 4 7" xfId="1596" xr:uid="{00000000-0005-0000-0000-000036060000}"/>
    <cellStyle name="20% - Accent2 6 2 5" xfId="1597" xr:uid="{00000000-0005-0000-0000-000037060000}"/>
    <cellStyle name="20% - Accent2 6 2 5 2" xfId="1598" xr:uid="{00000000-0005-0000-0000-000038060000}"/>
    <cellStyle name="20% - Accent2 6 2 5 2 2" xfId="1599" xr:uid="{00000000-0005-0000-0000-000039060000}"/>
    <cellStyle name="20% - Accent2 6 2 5 3" xfId="1600" xr:uid="{00000000-0005-0000-0000-00003A060000}"/>
    <cellStyle name="20% - Accent2 6 2 5 3 2" xfId="1601" xr:uid="{00000000-0005-0000-0000-00003B060000}"/>
    <cellStyle name="20% - Accent2 6 2 5 4" xfId="1602" xr:uid="{00000000-0005-0000-0000-00003C060000}"/>
    <cellStyle name="20% - Accent2 6 2 5 4 2" xfId="1603" xr:uid="{00000000-0005-0000-0000-00003D060000}"/>
    <cellStyle name="20% - Accent2 6 2 5 5" xfId="1604" xr:uid="{00000000-0005-0000-0000-00003E060000}"/>
    <cellStyle name="20% - Accent2 6 2 5 5 2" xfId="1605" xr:uid="{00000000-0005-0000-0000-00003F060000}"/>
    <cellStyle name="20% - Accent2 6 2 5 6" xfId="1606" xr:uid="{00000000-0005-0000-0000-000040060000}"/>
    <cellStyle name="20% - Accent2 6 2 6" xfId="1607" xr:uid="{00000000-0005-0000-0000-000041060000}"/>
    <cellStyle name="20% - Accent2 6 2 6 2" xfId="1608" xr:uid="{00000000-0005-0000-0000-000042060000}"/>
    <cellStyle name="20% - Accent2 6 2 6 2 2" xfId="1609" xr:uid="{00000000-0005-0000-0000-000043060000}"/>
    <cellStyle name="20% - Accent2 6 2 6 3" xfId="1610" xr:uid="{00000000-0005-0000-0000-000044060000}"/>
    <cellStyle name="20% - Accent2 6 2 7" xfId="1611" xr:uid="{00000000-0005-0000-0000-000045060000}"/>
    <cellStyle name="20% - Accent2 6 2 7 2" xfId="1612" xr:uid="{00000000-0005-0000-0000-000046060000}"/>
    <cellStyle name="20% - Accent2 6 2 8" xfId="1613" xr:uid="{00000000-0005-0000-0000-000047060000}"/>
    <cellStyle name="20% - Accent2 6 2 8 2" xfId="1614" xr:uid="{00000000-0005-0000-0000-000048060000}"/>
    <cellStyle name="20% - Accent2 6 2 9" xfId="1615" xr:uid="{00000000-0005-0000-0000-000049060000}"/>
    <cellStyle name="20% - Accent2 6 2 9 2" xfId="1616" xr:uid="{00000000-0005-0000-0000-00004A060000}"/>
    <cellStyle name="20% - Accent2 6 3" xfId="1617" xr:uid="{00000000-0005-0000-0000-00004B060000}"/>
    <cellStyle name="20% - Accent2 6 3 2" xfId="1618" xr:uid="{00000000-0005-0000-0000-00004C060000}"/>
    <cellStyle name="20% - Accent2 6 3 2 2" xfId="1619" xr:uid="{00000000-0005-0000-0000-00004D060000}"/>
    <cellStyle name="20% - Accent2 6 3 2 2 2" xfId="1620" xr:uid="{00000000-0005-0000-0000-00004E060000}"/>
    <cellStyle name="20% - Accent2 6 3 2 2 2 2" xfId="1621" xr:uid="{00000000-0005-0000-0000-00004F060000}"/>
    <cellStyle name="20% - Accent2 6 3 2 2 3" xfId="1622" xr:uid="{00000000-0005-0000-0000-000050060000}"/>
    <cellStyle name="20% - Accent2 6 3 2 2 3 2" xfId="1623" xr:uid="{00000000-0005-0000-0000-000051060000}"/>
    <cellStyle name="20% - Accent2 6 3 2 2 4" xfId="1624" xr:uid="{00000000-0005-0000-0000-000052060000}"/>
    <cellStyle name="20% - Accent2 6 3 2 3" xfId="1625" xr:uid="{00000000-0005-0000-0000-000053060000}"/>
    <cellStyle name="20% - Accent2 6 3 2 3 2" xfId="1626" xr:uid="{00000000-0005-0000-0000-000054060000}"/>
    <cellStyle name="20% - Accent2 6 3 2 4" xfId="1627" xr:uid="{00000000-0005-0000-0000-000055060000}"/>
    <cellStyle name="20% - Accent2 6 3 2 4 2" xfId="1628" xr:uid="{00000000-0005-0000-0000-000056060000}"/>
    <cellStyle name="20% - Accent2 6 3 2 5" xfId="1629" xr:uid="{00000000-0005-0000-0000-000057060000}"/>
    <cellStyle name="20% - Accent2 6 3 2 5 2" xfId="1630" xr:uid="{00000000-0005-0000-0000-000058060000}"/>
    <cellStyle name="20% - Accent2 6 3 2 6" xfId="1631" xr:uid="{00000000-0005-0000-0000-000059060000}"/>
    <cellStyle name="20% - Accent2 6 3 2 6 2" xfId="1632" xr:uid="{00000000-0005-0000-0000-00005A060000}"/>
    <cellStyle name="20% - Accent2 6 3 2 7" xfId="1633" xr:uid="{00000000-0005-0000-0000-00005B060000}"/>
    <cellStyle name="20% - Accent2 6 3 3" xfId="1634" xr:uid="{00000000-0005-0000-0000-00005C060000}"/>
    <cellStyle name="20% - Accent2 6 3 3 2" xfId="1635" xr:uid="{00000000-0005-0000-0000-00005D060000}"/>
    <cellStyle name="20% - Accent2 6 3 3 2 2" xfId="1636" xr:uid="{00000000-0005-0000-0000-00005E060000}"/>
    <cellStyle name="20% - Accent2 6 3 3 3" xfId="1637" xr:uid="{00000000-0005-0000-0000-00005F060000}"/>
    <cellStyle name="20% - Accent2 6 3 3 3 2" xfId="1638" xr:uid="{00000000-0005-0000-0000-000060060000}"/>
    <cellStyle name="20% - Accent2 6 3 3 4" xfId="1639" xr:uid="{00000000-0005-0000-0000-000061060000}"/>
    <cellStyle name="20% - Accent2 6 3 3 4 2" xfId="1640" xr:uid="{00000000-0005-0000-0000-000062060000}"/>
    <cellStyle name="20% - Accent2 6 3 3 5" xfId="1641" xr:uid="{00000000-0005-0000-0000-000063060000}"/>
    <cellStyle name="20% - Accent2 6 3 3 5 2" xfId="1642" xr:uid="{00000000-0005-0000-0000-000064060000}"/>
    <cellStyle name="20% - Accent2 6 3 3 6" xfId="1643" xr:uid="{00000000-0005-0000-0000-000065060000}"/>
    <cellStyle name="20% - Accent2 6 3 4" xfId="1644" xr:uid="{00000000-0005-0000-0000-000066060000}"/>
    <cellStyle name="20% - Accent2 6 3 4 2" xfId="1645" xr:uid="{00000000-0005-0000-0000-000067060000}"/>
    <cellStyle name="20% - Accent2 6 3 4 2 2" xfId="1646" xr:uid="{00000000-0005-0000-0000-000068060000}"/>
    <cellStyle name="20% - Accent2 6 3 4 3" xfId="1647" xr:uid="{00000000-0005-0000-0000-000069060000}"/>
    <cellStyle name="20% - Accent2 6 3 5" xfId="1648" xr:uid="{00000000-0005-0000-0000-00006A060000}"/>
    <cellStyle name="20% - Accent2 6 3 5 2" xfId="1649" xr:uid="{00000000-0005-0000-0000-00006B060000}"/>
    <cellStyle name="20% - Accent2 6 3 6" xfId="1650" xr:uid="{00000000-0005-0000-0000-00006C060000}"/>
    <cellStyle name="20% - Accent2 6 3 6 2" xfId="1651" xr:uid="{00000000-0005-0000-0000-00006D060000}"/>
    <cellStyle name="20% - Accent2 6 3 7" xfId="1652" xr:uid="{00000000-0005-0000-0000-00006E060000}"/>
    <cellStyle name="20% - Accent2 6 3 7 2" xfId="1653" xr:uid="{00000000-0005-0000-0000-00006F060000}"/>
    <cellStyle name="20% - Accent2 6 3 8" xfId="1654" xr:uid="{00000000-0005-0000-0000-000070060000}"/>
    <cellStyle name="20% - Accent2 6 4" xfId="1655" xr:uid="{00000000-0005-0000-0000-000071060000}"/>
    <cellStyle name="20% - Accent2 6 4 2" xfId="1656" xr:uid="{00000000-0005-0000-0000-000072060000}"/>
    <cellStyle name="20% - Accent2 6 4 2 2" xfId="1657" xr:uid="{00000000-0005-0000-0000-000073060000}"/>
    <cellStyle name="20% - Accent2 6 4 2 2 2" xfId="1658" xr:uid="{00000000-0005-0000-0000-000074060000}"/>
    <cellStyle name="20% - Accent2 6 4 2 2 2 2" xfId="1659" xr:uid="{00000000-0005-0000-0000-000075060000}"/>
    <cellStyle name="20% - Accent2 6 4 2 2 3" xfId="1660" xr:uid="{00000000-0005-0000-0000-000076060000}"/>
    <cellStyle name="20% - Accent2 6 4 2 2 3 2" xfId="1661" xr:uid="{00000000-0005-0000-0000-000077060000}"/>
    <cellStyle name="20% - Accent2 6 4 2 2 4" xfId="1662" xr:uid="{00000000-0005-0000-0000-000078060000}"/>
    <cellStyle name="20% - Accent2 6 4 2 3" xfId="1663" xr:uid="{00000000-0005-0000-0000-000079060000}"/>
    <cellStyle name="20% - Accent2 6 4 2 3 2" xfId="1664" xr:uid="{00000000-0005-0000-0000-00007A060000}"/>
    <cellStyle name="20% - Accent2 6 4 2 4" xfId="1665" xr:uid="{00000000-0005-0000-0000-00007B060000}"/>
    <cellStyle name="20% - Accent2 6 4 2 4 2" xfId="1666" xr:uid="{00000000-0005-0000-0000-00007C060000}"/>
    <cellStyle name="20% - Accent2 6 4 2 5" xfId="1667" xr:uid="{00000000-0005-0000-0000-00007D060000}"/>
    <cellStyle name="20% - Accent2 6 4 2 5 2" xfId="1668" xr:uid="{00000000-0005-0000-0000-00007E060000}"/>
    <cellStyle name="20% - Accent2 6 4 2 6" xfId="1669" xr:uid="{00000000-0005-0000-0000-00007F060000}"/>
    <cellStyle name="20% - Accent2 6 4 2 6 2" xfId="1670" xr:uid="{00000000-0005-0000-0000-000080060000}"/>
    <cellStyle name="20% - Accent2 6 4 2 7" xfId="1671" xr:uid="{00000000-0005-0000-0000-000081060000}"/>
    <cellStyle name="20% - Accent2 6 4 3" xfId="1672" xr:uid="{00000000-0005-0000-0000-000082060000}"/>
    <cellStyle name="20% - Accent2 6 4 3 2" xfId="1673" xr:uid="{00000000-0005-0000-0000-000083060000}"/>
    <cellStyle name="20% - Accent2 6 4 3 2 2" xfId="1674" xr:uid="{00000000-0005-0000-0000-000084060000}"/>
    <cellStyle name="20% - Accent2 6 4 3 3" xfId="1675" xr:uid="{00000000-0005-0000-0000-000085060000}"/>
    <cellStyle name="20% - Accent2 6 4 3 3 2" xfId="1676" xr:uid="{00000000-0005-0000-0000-000086060000}"/>
    <cellStyle name="20% - Accent2 6 4 3 4" xfId="1677" xr:uid="{00000000-0005-0000-0000-000087060000}"/>
    <cellStyle name="20% - Accent2 6 4 3 4 2" xfId="1678" xr:uid="{00000000-0005-0000-0000-000088060000}"/>
    <cellStyle name="20% - Accent2 6 4 3 5" xfId="1679" xr:uid="{00000000-0005-0000-0000-000089060000}"/>
    <cellStyle name="20% - Accent2 6 4 3 5 2" xfId="1680" xr:uid="{00000000-0005-0000-0000-00008A060000}"/>
    <cellStyle name="20% - Accent2 6 4 3 6" xfId="1681" xr:uid="{00000000-0005-0000-0000-00008B060000}"/>
    <cellStyle name="20% - Accent2 6 4 4" xfId="1682" xr:uid="{00000000-0005-0000-0000-00008C060000}"/>
    <cellStyle name="20% - Accent2 6 4 4 2" xfId="1683" xr:uid="{00000000-0005-0000-0000-00008D060000}"/>
    <cellStyle name="20% - Accent2 6 4 4 2 2" xfId="1684" xr:uid="{00000000-0005-0000-0000-00008E060000}"/>
    <cellStyle name="20% - Accent2 6 4 4 3" xfId="1685" xr:uid="{00000000-0005-0000-0000-00008F060000}"/>
    <cellStyle name="20% - Accent2 6 4 5" xfId="1686" xr:uid="{00000000-0005-0000-0000-000090060000}"/>
    <cellStyle name="20% - Accent2 6 4 5 2" xfId="1687" xr:uid="{00000000-0005-0000-0000-000091060000}"/>
    <cellStyle name="20% - Accent2 6 4 6" xfId="1688" xr:uid="{00000000-0005-0000-0000-000092060000}"/>
    <cellStyle name="20% - Accent2 6 4 6 2" xfId="1689" xr:uid="{00000000-0005-0000-0000-000093060000}"/>
    <cellStyle name="20% - Accent2 6 4 7" xfId="1690" xr:uid="{00000000-0005-0000-0000-000094060000}"/>
    <cellStyle name="20% - Accent2 6 4 7 2" xfId="1691" xr:uid="{00000000-0005-0000-0000-000095060000}"/>
    <cellStyle name="20% - Accent2 6 4 8" xfId="1692" xr:uid="{00000000-0005-0000-0000-000096060000}"/>
    <cellStyle name="20% - Accent2 6 5" xfId="1693" xr:uid="{00000000-0005-0000-0000-000097060000}"/>
    <cellStyle name="20% - Accent2 6 5 2" xfId="1694" xr:uid="{00000000-0005-0000-0000-000098060000}"/>
    <cellStyle name="20% - Accent2 6 5 2 2" xfId="1695" xr:uid="{00000000-0005-0000-0000-000099060000}"/>
    <cellStyle name="20% - Accent2 6 5 2 2 2" xfId="1696" xr:uid="{00000000-0005-0000-0000-00009A060000}"/>
    <cellStyle name="20% - Accent2 6 5 2 3" xfId="1697" xr:uid="{00000000-0005-0000-0000-00009B060000}"/>
    <cellStyle name="20% - Accent2 6 5 2 3 2" xfId="1698" xr:uid="{00000000-0005-0000-0000-00009C060000}"/>
    <cellStyle name="20% - Accent2 6 5 2 4" xfId="1699" xr:uid="{00000000-0005-0000-0000-00009D060000}"/>
    <cellStyle name="20% - Accent2 6 5 3" xfId="1700" xr:uid="{00000000-0005-0000-0000-00009E060000}"/>
    <cellStyle name="20% - Accent2 6 5 3 2" xfId="1701" xr:uid="{00000000-0005-0000-0000-00009F060000}"/>
    <cellStyle name="20% - Accent2 6 5 4" xfId="1702" xr:uid="{00000000-0005-0000-0000-0000A0060000}"/>
    <cellStyle name="20% - Accent2 6 5 4 2" xfId="1703" xr:uid="{00000000-0005-0000-0000-0000A1060000}"/>
    <cellStyle name="20% - Accent2 6 5 5" xfId="1704" xr:uid="{00000000-0005-0000-0000-0000A2060000}"/>
    <cellStyle name="20% - Accent2 6 5 5 2" xfId="1705" xr:uid="{00000000-0005-0000-0000-0000A3060000}"/>
    <cellStyle name="20% - Accent2 6 5 6" xfId="1706" xr:uid="{00000000-0005-0000-0000-0000A4060000}"/>
    <cellStyle name="20% - Accent2 6 5 6 2" xfId="1707" xr:uid="{00000000-0005-0000-0000-0000A5060000}"/>
    <cellStyle name="20% - Accent2 6 5 7" xfId="1708" xr:uid="{00000000-0005-0000-0000-0000A6060000}"/>
    <cellStyle name="20% - Accent2 6 6" xfId="1709" xr:uid="{00000000-0005-0000-0000-0000A7060000}"/>
    <cellStyle name="20% - Accent2 6 6 2" xfId="1710" xr:uid="{00000000-0005-0000-0000-0000A8060000}"/>
    <cellStyle name="20% - Accent2 6 6 2 2" xfId="1711" xr:uid="{00000000-0005-0000-0000-0000A9060000}"/>
    <cellStyle name="20% - Accent2 6 6 3" xfId="1712" xr:uid="{00000000-0005-0000-0000-0000AA060000}"/>
    <cellStyle name="20% - Accent2 6 6 3 2" xfId="1713" xr:uid="{00000000-0005-0000-0000-0000AB060000}"/>
    <cellStyle name="20% - Accent2 6 6 4" xfId="1714" xr:uid="{00000000-0005-0000-0000-0000AC060000}"/>
    <cellStyle name="20% - Accent2 6 6 4 2" xfId="1715" xr:uid="{00000000-0005-0000-0000-0000AD060000}"/>
    <cellStyle name="20% - Accent2 6 6 5" xfId="1716" xr:uid="{00000000-0005-0000-0000-0000AE060000}"/>
    <cellStyle name="20% - Accent2 6 6 5 2" xfId="1717" xr:uid="{00000000-0005-0000-0000-0000AF060000}"/>
    <cellStyle name="20% - Accent2 6 6 6" xfId="1718" xr:uid="{00000000-0005-0000-0000-0000B0060000}"/>
    <cellStyle name="20% - Accent2 6 7" xfId="1719" xr:uid="{00000000-0005-0000-0000-0000B1060000}"/>
    <cellStyle name="20% - Accent2 6 7 2" xfId="1720" xr:uid="{00000000-0005-0000-0000-0000B2060000}"/>
    <cellStyle name="20% - Accent2 6 7 2 2" xfId="1721" xr:uid="{00000000-0005-0000-0000-0000B3060000}"/>
    <cellStyle name="20% - Accent2 6 7 3" xfId="1722" xr:uid="{00000000-0005-0000-0000-0000B4060000}"/>
    <cellStyle name="20% - Accent2 6 8" xfId="1723" xr:uid="{00000000-0005-0000-0000-0000B5060000}"/>
    <cellStyle name="20% - Accent2 6 8 2" xfId="1724" xr:uid="{00000000-0005-0000-0000-0000B6060000}"/>
    <cellStyle name="20% - Accent2 6 9" xfId="1725" xr:uid="{00000000-0005-0000-0000-0000B7060000}"/>
    <cellStyle name="20% - Accent2 6 9 2" xfId="1726" xr:uid="{00000000-0005-0000-0000-0000B8060000}"/>
    <cellStyle name="20% - Accent2 7" xfId="1727" xr:uid="{00000000-0005-0000-0000-0000B9060000}"/>
    <cellStyle name="20% - Accent2 7 2" xfId="1728" xr:uid="{00000000-0005-0000-0000-0000BA060000}"/>
    <cellStyle name="20% - Accent2 8" xfId="1729" xr:uid="{00000000-0005-0000-0000-0000BB060000}"/>
    <cellStyle name="20% - Accent2 8 2" xfId="1730" xr:uid="{00000000-0005-0000-0000-0000BC060000}"/>
    <cellStyle name="20% - Accent2 8 2 2" xfId="1731" xr:uid="{00000000-0005-0000-0000-0000BD060000}"/>
    <cellStyle name="20% - Accent2 8 2 2 2" xfId="1732" xr:uid="{00000000-0005-0000-0000-0000BE060000}"/>
    <cellStyle name="20% - Accent2 8 2 2 2 2" xfId="1733" xr:uid="{00000000-0005-0000-0000-0000BF060000}"/>
    <cellStyle name="20% - Accent2 8 2 2 2 2 2" xfId="1734" xr:uid="{00000000-0005-0000-0000-0000C0060000}"/>
    <cellStyle name="20% - Accent2 8 2 2 2 3" xfId="1735" xr:uid="{00000000-0005-0000-0000-0000C1060000}"/>
    <cellStyle name="20% - Accent2 8 2 2 2 3 2" xfId="1736" xr:uid="{00000000-0005-0000-0000-0000C2060000}"/>
    <cellStyle name="20% - Accent2 8 2 2 2 4" xfId="1737" xr:uid="{00000000-0005-0000-0000-0000C3060000}"/>
    <cellStyle name="20% - Accent2 8 2 2 3" xfId="1738" xr:uid="{00000000-0005-0000-0000-0000C4060000}"/>
    <cellStyle name="20% - Accent2 8 2 2 3 2" xfId="1739" xr:uid="{00000000-0005-0000-0000-0000C5060000}"/>
    <cellStyle name="20% - Accent2 8 2 2 4" xfId="1740" xr:uid="{00000000-0005-0000-0000-0000C6060000}"/>
    <cellStyle name="20% - Accent2 8 2 2 4 2" xfId="1741" xr:uid="{00000000-0005-0000-0000-0000C7060000}"/>
    <cellStyle name="20% - Accent2 8 2 2 5" xfId="1742" xr:uid="{00000000-0005-0000-0000-0000C8060000}"/>
    <cellStyle name="20% - Accent2 8 2 2 5 2" xfId="1743" xr:uid="{00000000-0005-0000-0000-0000C9060000}"/>
    <cellStyle name="20% - Accent2 8 2 2 6" xfId="1744" xr:uid="{00000000-0005-0000-0000-0000CA060000}"/>
    <cellStyle name="20% - Accent2 8 2 2 6 2" xfId="1745" xr:uid="{00000000-0005-0000-0000-0000CB060000}"/>
    <cellStyle name="20% - Accent2 8 2 2 7" xfId="1746" xr:uid="{00000000-0005-0000-0000-0000CC060000}"/>
    <cellStyle name="20% - Accent2 8 2 3" xfId="1747" xr:uid="{00000000-0005-0000-0000-0000CD060000}"/>
    <cellStyle name="20% - Accent2 8 2 3 2" xfId="1748" xr:uid="{00000000-0005-0000-0000-0000CE060000}"/>
    <cellStyle name="20% - Accent2 8 2 3 2 2" xfId="1749" xr:uid="{00000000-0005-0000-0000-0000CF060000}"/>
    <cellStyle name="20% - Accent2 8 2 3 3" xfId="1750" xr:uid="{00000000-0005-0000-0000-0000D0060000}"/>
    <cellStyle name="20% - Accent2 8 2 3 3 2" xfId="1751" xr:uid="{00000000-0005-0000-0000-0000D1060000}"/>
    <cellStyle name="20% - Accent2 8 2 3 4" xfId="1752" xr:uid="{00000000-0005-0000-0000-0000D2060000}"/>
    <cellStyle name="20% - Accent2 8 2 3 4 2" xfId="1753" xr:uid="{00000000-0005-0000-0000-0000D3060000}"/>
    <cellStyle name="20% - Accent2 8 2 3 5" xfId="1754" xr:uid="{00000000-0005-0000-0000-0000D4060000}"/>
    <cellStyle name="20% - Accent2 8 2 3 5 2" xfId="1755" xr:uid="{00000000-0005-0000-0000-0000D5060000}"/>
    <cellStyle name="20% - Accent2 8 2 3 6" xfId="1756" xr:uid="{00000000-0005-0000-0000-0000D6060000}"/>
    <cellStyle name="20% - Accent2 8 2 4" xfId="1757" xr:uid="{00000000-0005-0000-0000-0000D7060000}"/>
    <cellStyle name="20% - Accent2 8 2 4 2" xfId="1758" xr:uid="{00000000-0005-0000-0000-0000D8060000}"/>
    <cellStyle name="20% - Accent2 8 2 4 2 2" xfId="1759" xr:uid="{00000000-0005-0000-0000-0000D9060000}"/>
    <cellStyle name="20% - Accent2 8 2 4 3" xfId="1760" xr:uid="{00000000-0005-0000-0000-0000DA060000}"/>
    <cellStyle name="20% - Accent2 8 2 5" xfId="1761" xr:uid="{00000000-0005-0000-0000-0000DB060000}"/>
    <cellStyle name="20% - Accent2 8 2 5 2" xfId="1762" xr:uid="{00000000-0005-0000-0000-0000DC060000}"/>
    <cellStyle name="20% - Accent2 8 2 6" xfId="1763" xr:uid="{00000000-0005-0000-0000-0000DD060000}"/>
    <cellStyle name="20% - Accent2 8 2 6 2" xfId="1764" xr:uid="{00000000-0005-0000-0000-0000DE060000}"/>
    <cellStyle name="20% - Accent2 8 2 7" xfId="1765" xr:uid="{00000000-0005-0000-0000-0000DF060000}"/>
    <cellStyle name="20% - Accent2 8 2 7 2" xfId="1766" xr:uid="{00000000-0005-0000-0000-0000E0060000}"/>
    <cellStyle name="20% - Accent2 8 2 8" xfId="1767" xr:uid="{00000000-0005-0000-0000-0000E1060000}"/>
    <cellStyle name="20% - Accent2 8 3" xfId="1768" xr:uid="{00000000-0005-0000-0000-0000E2060000}"/>
    <cellStyle name="20% - Accent2 8 3 2" xfId="1769" xr:uid="{00000000-0005-0000-0000-0000E3060000}"/>
    <cellStyle name="20% - Accent2 8 3 2 2" xfId="1770" xr:uid="{00000000-0005-0000-0000-0000E4060000}"/>
    <cellStyle name="20% - Accent2 8 3 2 2 2" xfId="1771" xr:uid="{00000000-0005-0000-0000-0000E5060000}"/>
    <cellStyle name="20% - Accent2 8 3 2 3" xfId="1772" xr:uid="{00000000-0005-0000-0000-0000E6060000}"/>
    <cellStyle name="20% - Accent2 8 3 2 3 2" xfId="1773" xr:uid="{00000000-0005-0000-0000-0000E7060000}"/>
    <cellStyle name="20% - Accent2 8 3 2 4" xfId="1774" xr:uid="{00000000-0005-0000-0000-0000E8060000}"/>
    <cellStyle name="20% - Accent2 8 3 3" xfId="1775" xr:uid="{00000000-0005-0000-0000-0000E9060000}"/>
    <cellStyle name="20% - Accent2 8 3 3 2" xfId="1776" xr:uid="{00000000-0005-0000-0000-0000EA060000}"/>
    <cellStyle name="20% - Accent2 8 3 4" xfId="1777" xr:uid="{00000000-0005-0000-0000-0000EB060000}"/>
    <cellStyle name="20% - Accent2 8 3 4 2" xfId="1778" xr:uid="{00000000-0005-0000-0000-0000EC060000}"/>
    <cellStyle name="20% - Accent2 8 3 5" xfId="1779" xr:uid="{00000000-0005-0000-0000-0000ED060000}"/>
    <cellStyle name="20% - Accent2 8 3 5 2" xfId="1780" xr:uid="{00000000-0005-0000-0000-0000EE060000}"/>
    <cellStyle name="20% - Accent2 8 3 6" xfId="1781" xr:uid="{00000000-0005-0000-0000-0000EF060000}"/>
    <cellStyle name="20% - Accent2 8 3 6 2" xfId="1782" xr:uid="{00000000-0005-0000-0000-0000F0060000}"/>
    <cellStyle name="20% - Accent2 8 3 7" xfId="1783" xr:uid="{00000000-0005-0000-0000-0000F1060000}"/>
    <cellStyle name="20% - Accent2 8 4" xfId="1784" xr:uid="{00000000-0005-0000-0000-0000F2060000}"/>
    <cellStyle name="20% - Accent2 8 4 2" xfId="1785" xr:uid="{00000000-0005-0000-0000-0000F3060000}"/>
    <cellStyle name="20% - Accent2 8 4 2 2" xfId="1786" xr:uid="{00000000-0005-0000-0000-0000F4060000}"/>
    <cellStyle name="20% - Accent2 8 4 3" xfId="1787" xr:uid="{00000000-0005-0000-0000-0000F5060000}"/>
    <cellStyle name="20% - Accent2 8 4 3 2" xfId="1788" xr:uid="{00000000-0005-0000-0000-0000F6060000}"/>
    <cellStyle name="20% - Accent2 8 4 4" xfId="1789" xr:uid="{00000000-0005-0000-0000-0000F7060000}"/>
    <cellStyle name="20% - Accent2 8 4 4 2" xfId="1790" xr:uid="{00000000-0005-0000-0000-0000F8060000}"/>
    <cellStyle name="20% - Accent2 8 4 5" xfId="1791" xr:uid="{00000000-0005-0000-0000-0000F9060000}"/>
    <cellStyle name="20% - Accent2 8 4 5 2" xfId="1792" xr:uid="{00000000-0005-0000-0000-0000FA060000}"/>
    <cellStyle name="20% - Accent2 8 4 6" xfId="1793" xr:uid="{00000000-0005-0000-0000-0000FB060000}"/>
    <cellStyle name="20% - Accent2 8 5" xfId="1794" xr:uid="{00000000-0005-0000-0000-0000FC060000}"/>
    <cellStyle name="20% - Accent2 8 5 2" xfId="1795" xr:uid="{00000000-0005-0000-0000-0000FD060000}"/>
    <cellStyle name="20% - Accent2 8 5 2 2" xfId="1796" xr:uid="{00000000-0005-0000-0000-0000FE060000}"/>
    <cellStyle name="20% - Accent2 8 5 3" xfId="1797" xr:uid="{00000000-0005-0000-0000-0000FF060000}"/>
    <cellStyle name="20% - Accent2 8 6" xfId="1798" xr:uid="{00000000-0005-0000-0000-000000070000}"/>
    <cellStyle name="20% - Accent2 8 6 2" xfId="1799" xr:uid="{00000000-0005-0000-0000-000001070000}"/>
    <cellStyle name="20% - Accent2 8 7" xfId="1800" xr:uid="{00000000-0005-0000-0000-000002070000}"/>
    <cellStyle name="20% - Accent2 8 7 2" xfId="1801" xr:uid="{00000000-0005-0000-0000-000003070000}"/>
    <cellStyle name="20% - Accent2 8 8" xfId="1802" xr:uid="{00000000-0005-0000-0000-000004070000}"/>
    <cellStyle name="20% - Accent2 8 8 2" xfId="1803" xr:uid="{00000000-0005-0000-0000-000005070000}"/>
    <cellStyle name="20% - Accent2 8 9" xfId="1804" xr:uid="{00000000-0005-0000-0000-000006070000}"/>
    <cellStyle name="20% - Accent2 9" xfId="1805" xr:uid="{00000000-0005-0000-0000-000007070000}"/>
    <cellStyle name="20% - Accent2 9 2" xfId="1806" xr:uid="{00000000-0005-0000-0000-000008070000}"/>
    <cellStyle name="20% - Accent2 9 2 2" xfId="1807" xr:uid="{00000000-0005-0000-0000-000009070000}"/>
    <cellStyle name="20% - Accent2 9 2 2 2" xfId="1808" xr:uid="{00000000-0005-0000-0000-00000A070000}"/>
    <cellStyle name="20% - Accent2 9 2 2 2 2" xfId="1809" xr:uid="{00000000-0005-0000-0000-00000B070000}"/>
    <cellStyle name="20% - Accent2 9 2 2 3" xfId="1810" xr:uid="{00000000-0005-0000-0000-00000C070000}"/>
    <cellStyle name="20% - Accent2 9 2 3" xfId="1811" xr:uid="{00000000-0005-0000-0000-00000D070000}"/>
    <cellStyle name="20% - Accent2 9 2 3 2" xfId="1812" xr:uid="{00000000-0005-0000-0000-00000E070000}"/>
    <cellStyle name="20% - Accent2 9 2 4" xfId="1813" xr:uid="{00000000-0005-0000-0000-00000F070000}"/>
    <cellStyle name="20% - Accent2 9 3" xfId="1814" xr:uid="{00000000-0005-0000-0000-000010070000}"/>
    <cellStyle name="20% - Accent2 9 3 2" xfId="1815" xr:uid="{00000000-0005-0000-0000-000011070000}"/>
    <cellStyle name="20% - Accent2 9 3 2 2" xfId="1816" xr:uid="{00000000-0005-0000-0000-000012070000}"/>
    <cellStyle name="20% - Accent2 9 3 3" xfId="1817" xr:uid="{00000000-0005-0000-0000-000013070000}"/>
    <cellStyle name="20% - Accent2 9 4" xfId="1818" xr:uid="{00000000-0005-0000-0000-000014070000}"/>
    <cellStyle name="20% - Accent2 9 4 2" xfId="1819" xr:uid="{00000000-0005-0000-0000-000015070000}"/>
    <cellStyle name="20% - Accent2 9 5" xfId="1820" xr:uid="{00000000-0005-0000-0000-000016070000}"/>
    <cellStyle name="20% - Accent2 9 5 2" xfId="1821" xr:uid="{00000000-0005-0000-0000-000017070000}"/>
    <cellStyle name="20% - Accent2 9 6" xfId="1822" xr:uid="{00000000-0005-0000-0000-000018070000}"/>
    <cellStyle name="20% - Accent2 9 6 2" xfId="1823" xr:uid="{00000000-0005-0000-0000-000019070000}"/>
    <cellStyle name="20% - Accent2 9 7" xfId="1824" xr:uid="{00000000-0005-0000-0000-00001A070000}"/>
    <cellStyle name="20% - Accent3 10" xfId="1825" xr:uid="{00000000-0005-0000-0000-00001B070000}"/>
    <cellStyle name="20% - Accent3 10 2" xfId="1826" xr:uid="{00000000-0005-0000-0000-00001C070000}"/>
    <cellStyle name="20% - Accent3 10 2 2" xfId="1827" xr:uid="{00000000-0005-0000-0000-00001D070000}"/>
    <cellStyle name="20% - Accent3 10 2 2 2" xfId="1828" xr:uid="{00000000-0005-0000-0000-00001E070000}"/>
    <cellStyle name="20% - Accent3 10 2 2 2 2" xfId="1829" xr:uid="{00000000-0005-0000-0000-00001F070000}"/>
    <cellStyle name="20% - Accent3 10 2 2 3" xfId="1830" xr:uid="{00000000-0005-0000-0000-000020070000}"/>
    <cellStyle name="20% - Accent3 10 2 3" xfId="1831" xr:uid="{00000000-0005-0000-0000-000021070000}"/>
    <cellStyle name="20% - Accent3 10 2 3 2" xfId="1832" xr:uid="{00000000-0005-0000-0000-000022070000}"/>
    <cellStyle name="20% - Accent3 10 2 4" xfId="1833" xr:uid="{00000000-0005-0000-0000-000023070000}"/>
    <cellStyle name="20% - Accent3 10 3" xfId="1834" xr:uid="{00000000-0005-0000-0000-000024070000}"/>
    <cellStyle name="20% - Accent3 10 3 2" xfId="1835" xr:uid="{00000000-0005-0000-0000-000025070000}"/>
    <cellStyle name="20% - Accent3 10 3 2 2" xfId="1836" xr:uid="{00000000-0005-0000-0000-000026070000}"/>
    <cellStyle name="20% - Accent3 10 3 3" xfId="1837" xr:uid="{00000000-0005-0000-0000-000027070000}"/>
    <cellStyle name="20% - Accent3 10 4" xfId="1838" xr:uid="{00000000-0005-0000-0000-000028070000}"/>
    <cellStyle name="20% - Accent3 10 4 2" xfId="1839" xr:uid="{00000000-0005-0000-0000-000029070000}"/>
    <cellStyle name="20% - Accent3 10 5" xfId="1840" xr:uid="{00000000-0005-0000-0000-00002A070000}"/>
    <cellStyle name="20% - Accent3 11" xfId="1841" xr:uid="{00000000-0005-0000-0000-00002B070000}"/>
    <cellStyle name="20% - Accent3 11 2" xfId="1842" xr:uid="{00000000-0005-0000-0000-00002C070000}"/>
    <cellStyle name="20% - Accent3 11 2 2" xfId="1843" xr:uid="{00000000-0005-0000-0000-00002D070000}"/>
    <cellStyle name="20% - Accent3 11 2 2 2" xfId="1844" xr:uid="{00000000-0005-0000-0000-00002E070000}"/>
    <cellStyle name="20% - Accent3 11 2 2 2 2" xfId="1845" xr:uid="{00000000-0005-0000-0000-00002F070000}"/>
    <cellStyle name="20% - Accent3 11 2 2 3" xfId="1846" xr:uid="{00000000-0005-0000-0000-000030070000}"/>
    <cellStyle name="20% - Accent3 11 2 3" xfId="1847" xr:uid="{00000000-0005-0000-0000-000031070000}"/>
    <cellStyle name="20% - Accent3 11 2 3 2" xfId="1848" xr:uid="{00000000-0005-0000-0000-000032070000}"/>
    <cellStyle name="20% - Accent3 11 2 4" xfId="1849" xr:uid="{00000000-0005-0000-0000-000033070000}"/>
    <cellStyle name="20% - Accent3 11 3" xfId="1850" xr:uid="{00000000-0005-0000-0000-000034070000}"/>
    <cellStyle name="20% - Accent3 11 3 2" xfId="1851" xr:uid="{00000000-0005-0000-0000-000035070000}"/>
    <cellStyle name="20% - Accent3 11 3 2 2" xfId="1852" xr:uid="{00000000-0005-0000-0000-000036070000}"/>
    <cellStyle name="20% - Accent3 11 3 3" xfId="1853" xr:uid="{00000000-0005-0000-0000-000037070000}"/>
    <cellStyle name="20% - Accent3 11 4" xfId="1854" xr:uid="{00000000-0005-0000-0000-000038070000}"/>
    <cellStyle name="20% - Accent3 11 4 2" xfId="1855" xr:uid="{00000000-0005-0000-0000-000039070000}"/>
    <cellStyle name="20% - Accent3 11 5" xfId="1856" xr:uid="{00000000-0005-0000-0000-00003A070000}"/>
    <cellStyle name="20% - Accent3 12" xfId="1857" xr:uid="{00000000-0005-0000-0000-00003B070000}"/>
    <cellStyle name="20% - Accent3 12 2" xfId="1858" xr:uid="{00000000-0005-0000-0000-00003C070000}"/>
    <cellStyle name="20% - Accent3 13" xfId="1859" xr:uid="{00000000-0005-0000-0000-00003D070000}"/>
    <cellStyle name="20% - Accent3 13 2" xfId="1860" xr:uid="{00000000-0005-0000-0000-00003E070000}"/>
    <cellStyle name="20% - Accent3 13 2 2" xfId="1861" xr:uid="{00000000-0005-0000-0000-00003F070000}"/>
    <cellStyle name="20% - Accent3 13 2 2 2" xfId="1862" xr:uid="{00000000-0005-0000-0000-000040070000}"/>
    <cellStyle name="20% - Accent3 13 2 3" xfId="1863" xr:uid="{00000000-0005-0000-0000-000041070000}"/>
    <cellStyle name="20% - Accent3 13 3" xfId="1864" xr:uid="{00000000-0005-0000-0000-000042070000}"/>
    <cellStyle name="20% - Accent3 13 3 2" xfId="1865" xr:uid="{00000000-0005-0000-0000-000043070000}"/>
    <cellStyle name="20% - Accent3 13 4" xfId="1866" xr:uid="{00000000-0005-0000-0000-000044070000}"/>
    <cellStyle name="20% - Accent3 14" xfId="1867" xr:uid="{00000000-0005-0000-0000-000045070000}"/>
    <cellStyle name="20% - Accent3 14 2" xfId="1868" xr:uid="{00000000-0005-0000-0000-000046070000}"/>
    <cellStyle name="20% - Accent3 2" xfId="1869" xr:uid="{00000000-0005-0000-0000-000047070000}"/>
    <cellStyle name="20% - Accent3 2 2" xfId="1870" xr:uid="{00000000-0005-0000-0000-000048070000}"/>
    <cellStyle name="20% - Accent3 2 2 2" xfId="1871" xr:uid="{00000000-0005-0000-0000-000049070000}"/>
    <cellStyle name="20% - Accent3 2 2 3" xfId="1872" xr:uid="{00000000-0005-0000-0000-00004A070000}"/>
    <cellStyle name="20% - Accent3 2 2 3 2" xfId="1873" xr:uid="{00000000-0005-0000-0000-00004B070000}"/>
    <cellStyle name="20% - Accent3 2 3" xfId="1874" xr:uid="{00000000-0005-0000-0000-00004C070000}"/>
    <cellStyle name="20% - Accent3 2 3 2" xfId="1875" xr:uid="{00000000-0005-0000-0000-00004D070000}"/>
    <cellStyle name="20% - Accent3 2 4" xfId="1876" xr:uid="{00000000-0005-0000-0000-00004E070000}"/>
    <cellStyle name="20% - Accent3 2 4 2" xfId="1877" xr:uid="{00000000-0005-0000-0000-00004F070000}"/>
    <cellStyle name="20% - Accent3 2 4 3" xfId="1878" xr:uid="{00000000-0005-0000-0000-000050070000}"/>
    <cellStyle name="20% - Accent3 2 5" xfId="1879" xr:uid="{00000000-0005-0000-0000-000051070000}"/>
    <cellStyle name="20% - Accent3 3" xfId="1880" xr:uid="{00000000-0005-0000-0000-000052070000}"/>
    <cellStyle name="20% - Accent3 3 2" xfId="1881" xr:uid="{00000000-0005-0000-0000-000053070000}"/>
    <cellStyle name="20% - Accent3 3 2 2" xfId="1882" xr:uid="{00000000-0005-0000-0000-000054070000}"/>
    <cellStyle name="20% - Accent3 3 2 2 2" xfId="1883" xr:uid="{00000000-0005-0000-0000-000055070000}"/>
    <cellStyle name="20% - Accent3 3 2 2 2 2" xfId="1884" xr:uid="{00000000-0005-0000-0000-000056070000}"/>
    <cellStyle name="20% - Accent3 3 2 2 3" xfId="1885" xr:uid="{00000000-0005-0000-0000-000057070000}"/>
    <cellStyle name="20% - Accent3 3 2 2 3 2" xfId="1886" xr:uid="{00000000-0005-0000-0000-000058070000}"/>
    <cellStyle name="20% - Accent3 3 2 2 4" xfId="1887" xr:uid="{00000000-0005-0000-0000-000059070000}"/>
    <cellStyle name="20% - Accent3 3 2 3" xfId="1888" xr:uid="{00000000-0005-0000-0000-00005A070000}"/>
    <cellStyle name="20% - Accent3 3 2 3 2" xfId="1889" xr:uid="{00000000-0005-0000-0000-00005B070000}"/>
    <cellStyle name="20% - Accent3 3 2 4" xfId="1890" xr:uid="{00000000-0005-0000-0000-00005C070000}"/>
    <cellStyle name="20% - Accent3 3 2 4 2" xfId="1891" xr:uid="{00000000-0005-0000-0000-00005D070000}"/>
    <cellStyle name="20% - Accent3 3 2 5" xfId="1892" xr:uid="{00000000-0005-0000-0000-00005E070000}"/>
    <cellStyle name="20% - Accent3 3 3" xfId="1893" xr:uid="{00000000-0005-0000-0000-00005F070000}"/>
    <cellStyle name="20% - Accent3 3 3 2" xfId="1894" xr:uid="{00000000-0005-0000-0000-000060070000}"/>
    <cellStyle name="20% - Accent3 3 3 3" xfId="1895" xr:uid="{00000000-0005-0000-0000-000061070000}"/>
    <cellStyle name="20% - Accent3 3 3 3 2" xfId="1896" xr:uid="{00000000-0005-0000-0000-000062070000}"/>
    <cellStyle name="20% - Accent3 3 3 4" xfId="1897" xr:uid="{00000000-0005-0000-0000-000063070000}"/>
    <cellStyle name="20% - Accent3 3 4" xfId="1898" xr:uid="{00000000-0005-0000-0000-000064070000}"/>
    <cellStyle name="20% - Accent3 3 4 2" xfId="1899" xr:uid="{00000000-0005-0000-0000-000065070000}"/>
    <cellStyle name="20% - Accent3 3 5" xfId="1900" xr:uid="{00000000-0005-0000-0000-000066070000}"/>
    <cellStyle name="20% - Accent3 3 5 2" xfId="1901" xr:uid="{00000000-0005-0000-0000-000067070000}"/>
    <cellStyle name="20% - Accent3 3 6" xfId="1902" xr:uid="{00000000-0005-0000-0000-000068070000}"/>
    <cellStyle name="20% - Accent3 3 6 2" xfId="1903" xr:uid="{00000000-0005-0000-0000-000069070000}"/>
    <cellStyle name="20% - Accent3 3 7" xfId="1904" xr:uid="{00000000-0005-0000-0000-00006A070000}"/>
    <cellStyle name="20% - Accent3 3 7 2" xfId="1905" xr:uid="{00000000-0005-0000-0000-00006B070000}"/>
    <cellStyle name="20% - Accent3 3 8" xfId="1906" xr:uid="{00000000-0005-0000-0000-00006C070000}"/>
    <cellStyle name="20% - Accent3 3 8 2" xfId="1907" xr:uid="{00000000-0005-0000-0000-00006D070000}"/>
    <cellStyle name="20% - Accent3 4" xfId="1908" xr:uid="{00000000-0005-0000-0000-00006E070000}"/>
    <cellStyle name="20% - Accent3 4 10" xfId="1909" xr:uid="{00000000-0005-0000-0000-00006F070000}"/>
    <cellStyle name="20% - Accent3 4 10 2" xfId="1910" xr:uid="{00000000-0005-0000-0000-000070070000}"/>
    <cellStyle name="20% - Accent3 4 11" xfId="1911" xr:uid="{00000000-0005-0000-0000-000071070000}"/>
    <cellStyle name="20% - Accent3 4 11 2" xfId="1912" xr:uid="{00000000-0005-0000-0000-000072070000}"/>
    <cellStyle name="20% - Accent3 4 12" xfId="1913" xr:uid="{00000000-0005-0000-0000-000073070000}"/>
    <cellStyle name="20% - Accent3 4 12 2" xfId="1914" xr:uid="{00000000-0005-0000-0000-000074070000}"/>
    <cellStyle name="20% - Accent3 4 13" xfId="1915" xr:uid="{00000000-0005-0000-0000-000075070000}"/>
    <cellStyle name="20% - Accent3 4 2" xfId="1916" xr:uid="{00000000-0005-0000-0000-000076070000}"/>
    <cellStyle name="20% - Accent3 4 2 10" xfId="1917" xr:uid="{00000000-0005-0000-0000-000077070000}"/>
    <cellStyle name="20% - Accent3 4 2 10 2" xfId="1918" xr:uid="{00000000-0005-0000-0000-000078070000}"/>
    <cellStyle name="20% - Accent3 4 2 11" xfId="1919" xr:uid="{00000000-0005-0000-0000-000079070000}"/>
    <cellStyle name="20% - Accent3 4 2 2" xfId="1920" xr:uid="{00000000-0005-0000-0000-00007A070000}"/>
    <cellStyle name="20% - Accent3 4 2 2 10" xfId="1921" xr:uid="{00000000-0005-0000-0000-00007B070000}"/>
    <cellStyle name="20% - Accent3 4 2 2 2" xfId="1922" xr:uid="{00000000-0005-0000-0000-00007C070000}"/>
    <cellStyle name="20% - Accent3 4 2 2 2 2" xfId="1923" xr:uid="{00000000-0005-0000-0000-00007D070000}"/>
    <cellStyle name="20% - Accent3 4 2 2 2 2 2" xfId="1924" xr:uid="{00000000-0005-0000-0000-00007E070000}"/>
    <cellStyle name="20% - Accent3 4 2 2 2 2 2 2" xfId="1925" xr:uid="{00000000-0005-0000-0000-00007F070000}"/>
    <cellStyle name="20% - Accent3 4 2 2 2 2 2 2 2" xfId="1926" xr:uid="{00000000-0005-0000-0000-000080070000}"/>
    <cellStyle name="20% - Accent3 4 2 2 2 2 2 3" xfId="1927" xr:uid="{00000000-0005-0000-0000-000081070000}"/>
    <cellStyle name="20% - Accent3 4 2 2 2 2 2 3 2" xfId="1928" xr:uid="{00000000-0005-0000-0000-000082070000}"/>
    <cellStyle name="20% - Accent3 4 2 2 2 2 2 4" xfId="1929" xr:uid="{00000000-0005-0000-0000-000083070000}"/>
    <cellStyle name="20% - Accent3 4 2 2 2 2 3" xfId="1930" xr:uid="{00000000-0005-0000-0000-000084070000}"/>
    <cellStyle name="20% - Accent3 4 2 2 2 2 3 2" xfId="1931" xr:uid="{00000000-0005-0000-0000-000085070000}"/>
    <cellStyle name="20% - Accent3 4 2 2 2 2 4" xfId="1932" xr:uid="{00000000-0005-0000-0000-000086070000}"/>
    <cellStyle name="20% - Accent3 4 2 2 2 2 4 2" xfId="1933" xr:uid="{00000000-0005-0000-0000-000087070000}"/>
    <cellStyle name="20% - Accent3 4 2 2 2 2 5" xfId="1934" xr:uid="{00000000-0005-0000-0000-000088070000}"/>
    <cellStyle name="20% - Accent3 4 2 2 2 2 5 2" xfId="1935" xr:uid="{00000000-0005-0000-0000-000089070000}"/>
    <cellStyle name="20% - Accent3 4 2 2 2 2 6" xfId="1936" xr:uid="{00000000-0005-0000-0000-00008A070000}"/>
    <cellStyle name="20% - Accent3 4 2 2 2 2 6 2" xfId="1937" xr:uid="{00000000-0005-0000-0000-00008B070000}"/>
    <cellStyle name="20% - Accent3 4 2 2 2 2 7" xfId="1938" xr:uid="{00000000-0005-0000-0000-00008C070000}"/>
    <cellStyle name="20% - Accent3 4 2 2 2 3" xfId="1939" xr:uid="{00000000-0005-0000-0000-00008D070000}"/>
    <cellStyle name="20% - Accent3 4 2 2 2 3 2" xfId="1940" xr:uid="{00000000-0005-0000-0000-00008E070000}"/>
    <cellStyle name="20% - Accent3 4 2 2 2 3 2 2" xfId="1941" xr:uid="{00000000-0005-0000-0000-00008F070000}"/>
    <cellStyle name="20% - Accent3 4 2 2 2 3 3" xfId="1942" xr:uid="{00000000-0005-0000-0000-000090070000}"/>
    <cellStyle name="20% - Accent3 4 2 2 2 3 3 2" xfId="1943" xr:uid="{00000000-0005-0000-0000-000091070000}"/>
    <cellStyle name="20% - Accent3 4 2 2 2 3 4" xfId="1944" xr:uid="{00000000-0005-0000-0000-000092070000}"/>
    <cellStyle name="20% - Accent3 4 2 2 2 3 4 2" xfId="1945" xr:uid="{00000000-0005-0000-0000-000093070000}"/>
    <cellStyle name="20% - Accent3 4 2 2 2 3 5" xfId="1946" xr:uid="{00000000-0005-0000-0000-000094070000}"/>
    <cellStyle name="20% - Accent3 4 2 2 2 3 5 2" xfId="1947" xr:uid="{00000000-0005-0000-0000-000095070000}"/>
    <cellStyle name="20% - Accent3 4 2 2 2 3 6" xfId="1948" xr:uid="{00000000-0005-0000-0000-000096070000}"/>
    <cellStyle name="20% - Accent3 4 2 2 2 4" xfId="1949" xr:uid="{00000000-0005-0000-0000-000097070000}"/>
    <cellStyle name="20% - Accent3 4 2 2 2 4 2" xfId="1950" xr:uid="{00000000-0005-0000-0000-000098070000}"/>
    <cellStyle name="20% - Accent3 4 2 2 2 4 2 2" xfId="1951" xr:uid="{00000000-0005-0000-0000-000099070000}"/>
    <cellStyle name="20% - Accent3 4 2 2 2 4 3" xfId="1952" xr:uid="{00000000-0005-0000-0000-00009A070000}"/>
    <cellStyle name="20% - Accent3 4 2 2 2 5" xfId="1953" xr:uid="{00000000-0005-0000-0000-00009B070000}"/>
    <cellStyle name="20% - Accent3 4 2 2 2 5 2" xfId="1954" xr:uid="{00000000-0005-0000-0000-00009C070000}"/>
    <cellStyle name="20% - Accent3 4 2 2 2 6" xfId="1955" xr:uid="{00000000-0005-0000-0000-00009D070000}"/>
    <cellStyle name="20% - Accent3 4 2 2 2 6 2" xfId="1956" xr:uid="{00000000-0005-0000-0000-00009E070000}"/>
    <cellStyle name="20% - Accent3 4 2 2 2 7" xfId="1957" xr:uid="{00000000-0005-0000-0000-00009F070000}"/>
    <cellStyle name="20% - Accent3 4 2 2 2 7 2" xfId="1958" xr:uid="{00000000-0005-0000-0000-0000A0070000}"/>
    <cellStyle name="20% - Accent3 4 2 2 2 8" xfId="1959" xr:uid="{00000000-0005-0000-0000-0000A1070000}"/>
    <cellStyle name="20% - Accent3 4 2 2 3" xfId="1960" xr:uid="{00000000-0005-0000-0000-0000A2070000}"/>
    <cellStyle name="20% - Accent3 4 2 2 3 2" xfId="1961" xr:uid="{00000000-0005-0000-0000-0000A3070000}"/>
    <cellStyle name="20% - Accent3 4 2 2 3 2 2" xfId="1962" xr:uid="{00000000-0005-0000-0000-0000A4070000}"/>
    <cellStyle name="20% - Accent3 4 2 2 3 2 2 2" xfId="1963" xr:uid="{00000000-0005-0000-0000-0000A5070000}"/>
    <cellStyle name="20% - Accent3 4 2 2 3 2 2 2 2" xfId="1964" xr:uid="{00000000-0005-0000-0000-0000A6070000}"/>
    <cellStyle name="20% - Accent3 4 2 2 3 2 2 3" xfId="1965" xr:uid="{00000000-0005-0000-0000-0000A7070000}"/>
    <cellStyle name="20% - Accent3 4 2 2 3 2 2 3 2" xfId="1966" xr:uid="{00000000-0005-0000-0000-0000A8070000}"/>
    <cellStyle name="20% - Accent3 4 2 2 3 2 2 4" xfId="1967" xr:uid="{00000000-0005-0000-0000-0000A9070000}"/>
    <cellStyle name="20% - Accent3 4 2 2 3 2 3" xfId="1968" xr:uid="{00000000-0005-0000-0000-0000AA070000}"/>
    <cellStyle name="20% - Accent3 4 2 2 3 2 3 2" xfId="1969" xr:uid="{00000000-0005-0000-0000-0000AB070000}"/>
    <cellStyle name="20% - Accent3 4 2 2 3 2 4" xfId="1970" xr:uid="{00000000-0005-0000-0000-0000AC070000}"/>
    <cellStyle name="20% - Accent3 4 2 2 3 2 4 2" xfId="1971" xr:uid="{00000000-0005-0000-0000-0000AD070000}"/>
    <cellStyle name="20% - Accent3 4 2 2 3 2 5" xfId="1972" xr:uid="{00000000-0005-0000-0000-0000AE070000}"/>
    <cellStyle name="20% - Accent3 4 2 2 3 2 5 2" xfId="1973" xr:uid="{00000000-0005-0000-0000-0000AF070000}"/>
    <cellStyle name="20% - Accent3 4 2 2 3 2 6" xfId="1974" xr:uid="{00000000-0005-0000-0000-0000B0070000}"/>
    <cellStyle name="20% - Accent3 4 2 2 3 2 6 2" xfId="1975" xr:uid="{00000000-0005-0000-0000-0000B1070000}"/>
    <cellStyle name="20% - Accent3 4 2 2 3 2 7" xfId="1976" xr:uid="{00000000-0005-0000-0000-0000B2070000}"/>
    <cellStyle name="20% - Accent3 4 2 2 3 3" xfId="1977" xr:uid="{00000000-0005-0000-0000-0000B3070000}"/>
    <cellStyle name="20% - Accent3 4 2 2 3 3 2" xfId="1978" xr:uid="{00000000-0005-0000-0000-0000B4070000}"/>
    <cellStyle name="20% - Accent3 4 2 2 3 3 2 2" xfId="1979" xr:uid="{00000000-0005-0000-0000-0000B5070000}"/>
    <cellStyle name="20% - Accent3 4 2 2 3 3 3" xfId="1980" xr:uid="{00000000-0005-0000-0000-0000B6070000}"/>
    <cellStyle name="20% - Accent3 4 2 2 3 3 3 2" xfId="1981" xr:uid="{00000000-0005-0000-0000-0000B7070000}"/>
    <cellStyle name="20% - Accent3 4 2 2 3 3 4" xfId="1982" xr:uid="{00000000-0005-0000-0000-0000B8070000}"/>
    <cellStyle name="20% - Accent3 4 2 2 3 3 4 2" xfId="1983" xr:uid="{00000000-0005-0000-0000-0000B9070000}"/>
    <cellStyle name="20% - Accent3 4 2 2 3 3 5" xfId="1984" xr:uid="{00000000-0005-0000-0000-0000BA070000}"/>
    <cellStyle name="20% - Accent3 4 2 2 3 3 5 2" xfId="1985" xr:uid="{00000000-0005-0000-0000-0000BB070000}"/>
    <cellStyle name="20% - Accent3 4 2 2 3 3 6" xfId="1986" xr:uid="{00000000-0005-0000-0000-0000BC070000}"/>
    <cellStyle name="20% - Accent3 4 2 2 3 4" xfId="1987" xr:uid="{00000000-0005-0000-0000-0000BD070000}"/>
    <cellStyle name="20% - Accent3 4 2 2 3 4 2" xfId="1988" xr:uid="{00000000-0005-0000-0000-0000BE070000}"/>
    <cellStyle name="20% - Accent3 4 2 2 3 4 2 2" xfId="1989" xr:uid="{00000000-0005-0000-0000-0000BF070000}"/>
    <cellStyle name="20% - Accent3 4 2 2 3 4 3" xfId="1990" xr:uid="{00000000-0005-0000-0000-0000C0070000}"/>
    <cellStyle name="20% - Accent3 4 2 2 3 5" xfId="1991" xr:uid="{00000000-0005-0000-0000-0000C1070000}"/>
    <cellStyle name="20% - Accent3 4 2 2 3 5 2" xfId="1992" xr:uid="{00000000-0005-0000-0000-0000C2070000}"/>
    <cellStyle name="20% - Accent3 4 2 2 3 6" xfId="1993" xr:uid="{00000000-0005-0000-0000-0000C3070000}"/>
    <cellStyle name="20% - Accent3 4 2 2 3 6 2" xfId="1994" xr:uid="{00000000-0005-0000-0000-0000C4070000}"/>
    <cellStyle name="20% - Accent3 4 2 2 3 7" xfId="1995" xr:uid="{00000000-0005-0000-0000-0000C5070000}"/>
    <cellStyle name="20% - Accent3 4 2 2 3 7 2" xfId="1996" xr:uid="{00000000-0005-0000-0000-0000C6070000}"/>
    <cellStyle name="20% - Accent3 4 2 2 3 8" xfId="1997" xr:uid="{00000000-0005-0000-0000-0000C7070000}"/>
    <cellStyle name="20% - Accent3 4 2 2 4" xfId="1998" xr:uid="{00000000-0005-0000-0000-0000C8070000}"/>
    <cellStyle name="20% - Accent3 4 2 2 4 2" xfId="1999" xr:uid="{00000000-0005-0000-0000-0000C9070000}"/>
    <cellStyle name="20% - Accent3 4 2 2 4 2 2" xfId="2000" xr:uid="{00000000-0005-0000-0000-0000CA070000}"/>
    <cellStyle name="20% - Accent3 4 2 2 4 2 2 2" xfId="2001" xr:uid="{00000000-0005-0000-0000-0000CB070000}"/>
    <cellStyle name="20% - Accent3 4 2 2 4 2 3" xfId="2002" xr:uid="{00000000-0005-0000-0000-0000CC070000}"/>
    <cellStyle name="20% - Accent3 4 2 2 4 2 3 2" xfId="2003" xr:uid="{00000000-0005-0000-0000-0000CD070000}"/>
    <cellStyle name="20% - Accent3 4 2 2 4 2 4" xfId="2004" xr:uid="{00000000-0005-0000-0000-0000CE070000}"/>
    <cellStyle name="20% - Accent3 4 2 2 4 3" xfId="2005" xr:uid="{00000000-0005-0000-0000-0000CF070000}"/>
    <cellStyle name="20% - Accent3 4 2 2 4 3 2" xfId="2006" xr:uid="{00000000-0005-0000-0000-0000D0070000}"/>
    <cellStyle name="20% - Accent3 4 2 2 4 4" xfId="2007" xr:uid="{00000000-0005-0000-0000-0000D1070000}"/>
    <cellStyle name="20% - Accent3 4 2 2 4 4 2" xfId="2008" xr:uid="{00000000-0005-0000-0000-0000D2070000}"/>
    <cellStyle name="20% - Accent3 4 2 2 4 5" xfId="2009" xr:uid="{00000000-0005-0000-0000-0000D3070000}"/>
    <cellStyle name="20% - Accent3 4 2 2 4 5 2" xfId="2010" xr:uid="{00000000-0005-0000-0000-0000D4070000}"/>
    <cellStyle name="20% - Accent3 4 2 2 4 6" xfId="2011" xr:uid="{00000000-0005-0000-0000-0000D5070000}"/>
    <cellStyle name="20% - Accent3 4 2 2 4 6 2" xfId="2012" xr:uid="{00000000-0005-0000-0000-0000D6070000}"/>
    <cellStyle name="20% - Accent3 4 2 2 4 7" xfId="2013" xr:uid="{00000000-0005-0000-0000-0000D7070000}"/>
    <cellStyle name="20% - Accent3 4 2 2 5" xfId="2014" xr:uid="{00000000-0005-0000-0000-0000D8070000}"/>
    <cellStyle name="20% - Accent3 4 2 2 5 2" xfId="2015" xr:uid="{00000000-0005-0000-0000-0000D9070000}"/>
    <cellStyle name="20% - Accent3 4 2 2 5 2 2" xfId="2016" xr:uid="{00000000-0005-0000-0000-0000DA070000}"/>
    <cellStyle name="20% - Accent3 4 2 2 5 3" xfId="2017" xr:uid="{00000000-0005-0000-0000-0000DB070000}"/>
    <cellStyle name="20% - Accent3 4 2 2 5 3 2" xfId="2018" xr:uid="{00000000-0005-0000-0000-0000DC070000}"/>
    <cellStyle name="20% - Accent3 4 2 2 5 4" xfId="2019" xr:uid="{00000000-0005-0000-0000-0000DD070000}"/>
    <cellStyle name="20% - Accent3 4 2 2 5 4 2" xfId="2020" xr:uid="{00000000-0005-0000-0000-0000DE070000}"/>
    <cellStyle name="20% - Accent3 4 2 2 5 5" xfId="2021" xr:uid="{00000000-0005-0000-0000-0000DF070000}"/>
    <cellStyle name="20% - Accent3 4 2 2 5 5 2" xfId="2022" xr:uid="{00000000-0005-0000-0000-0000E0070000}"/>
    <cellStyle name="20% - Accent3 4 2 2 5 6" xfId="2023" xr:uid="{00000000-0005-0000-0000-0000E1070000}"/>
    <cellStyle name="20% - Accent3 4 2 2 6" xfId="2024" xr:uid="{00000000-0005-0000-0000-0000E2070000}"/>
    <cellStyle name="20% - Accent3 4 2 2 6 2" xfId="2025" xr:uid="{00000000-0005-0000-0000-0000E3070000}"/>
    <cellStyle name="20% - Accent3 4 2 2 6 2 2" xfId="2026" xr:uid="{00000000-0005-0000-0000-0000E4070000}"/>
    <cellStyle name="20% - Accent3 4 2 2 6 3" xfId="2027" xr:uid="{00000000-0005-0000-0000-0000E5070000}"/>
    <cellStyle name="20% - Accent3 4 2 2 7" xfId="2028" xr:uid="{00000000-0005-0000-0000-0000E6070000}"/>
    <cellStyle name="20% - Accent3 4 2 2 7 2" xfId="2029" xr:uid="{00000000-0005-0000-0000-0000E7070000}"/>
    <cellStyle name="20% - Accent3 4 2 2 8" xfId="2030" xr:uid="{00000000-0005-0000-0000-0000E8070000}"/>
    <cellStyle name="20% - Accent3 4 2 2 8 2" xfId="2031" xr:uid="{00000000-0005-0000-0000-0000E9070000}"/>
    <cellStyle name="20% - Accent3 4 2 2 9" xfId="2032" xr:uid="{00000000-0005-0000-0000-0000EA070000}"/>
    <cellStyle name="20% - Accent3 4 2 2 9 2" xfId="2033" xr:uid="{00000000-0005-0000-0000-0000EB070000}"/>
    <cellStyle name="20% - Accent3 4 2 3" xfId="2034" xr:uid="{00000000-0005-0000-0000-0000EC070000}"/>
    <cellStyle name="20% - Accent3 4 2 3 2" xfId="2035" xr:uid="{00000000-0005-0000-0000-0000ED070000}"/>
    <cellStyle name="20% - Accent3 4 2 3 2 2" xfId="2036" xr:uid="{00000000-0005-0000-0000-0000EE070000}"/>
    <cellStyle name="20% - Accent3 4 2 3 2 2 2" xfId="2037" xr:uid="{00000000-0005-0000-0000-0000EF070000}"/>
    <cellStyle name="20% - Accent3 4 2 3 2 2 2 2" xfId="2038" xr:uid="{00000000-0005-0000-0000-0000F0070000}"/>
    <cellStyle name="20% - Accent3 4 2 3 2 2 3" xfId="2039" xr:uid="{00000000-0005-0000-0000-0000F1070000}"/>
    <cellStyle name="20% - Accent3 4 2 3 2 2 3 2" xfId="2040" xr:uid="{00000000-0005-0000-0000-0000F2070000}"/>
    <cellStyle name="20% - Accent3 4 2 3 2 2 4" xfId="2041" xr:uid="{00000000-0005-0000-0000-0000F3070000}"/>
    <cellStyle name="20% - Accent3 4 2 3 2 3" xfId="2042" xr:uid="{00000000-0005-0000-0000-0000F4070000}"/>
    <cellStyle name="20% - Accent3 4 2 3 2 3 2" xfId="2043" xr:uid="{00000000-0005-0000-0000-0000F5070000}"/>
    <cellStyle name="20% - Accent3 4 2 3 2 4" xfId="2044" xr:uid="{00000000-0005-0000-0000-0000F6070000}"/>
    <cellStyle name="20% - Accent3 4 2 3 2 4 2" xfId="2045" xr:uid="{00000000-0005-0000-0000-0000F7070000}"/>
    <cellStyle name="20% - Accent3 4 2 3 2 5" xfId="2046" xr:uid="{00000000-0005-0000-0000-0000F8070000}"/>
    <cellStyle name="20% - Accent3 4 2 3 2 5 2" xfId="2047" xr:uid="{00000000-0005-0000-0000-0000F9070000}"/>
    <cellStyle name="20% - Accent3 4 2 3 2 6" xfId="2048" xr:uid="{00000000-0005-0000-0000-0000FA070000}"/>
    <cellStyle name="20% - Accent3 4 2 3 2 6 2" xfId="2049" xr:uid="{00000000-0005-0000-0000-0000FB070000}"/>
    <cellStyle name="20% - Accent3 4 2 3 2 7" xfId="2050" xr:uid="{00000000-0005-0000-0000-0000FC070000}"/>
    <cellStyle name="20% - Accent3 4 2 3 3" xfId="2051" xr:uid="{00000000-0005-0000-0000-0000FD070000}"/>
    <cellStyle name="20% - Accent3 4 2 3 3 2" xfId="2052" xr:uid="{00000000-0005-0000-0000-0000FE070000}"/>
    <cellStyle name="20% - Accent3 4 2 3 3 2 2" xfId="2053" xr:uid="{00000000-0005-0000-0000-0000FF070000}"/>
    <cellStyle name="20% - Accent3 4 2 3 3 3" xfId="2054" xr:uid="{00000000-0005-0000-0000-000000080000}"/>
    <cellStyle name="20% - Accent3 4 2 3 3 3 2" xfId="2055" xr:uid="{00000000-0005-0000-0000-000001080000}"/>
    <cellStyle name="20% - Accent3 4 2 3 3 4" xfId="2056" xr:uid="{00000000-0005-0000-0000-000002080000}"/>
    <cellStyle name="20% - Accent3 4 2 3 3 4 2" xfId="2057" xr:uid="{00000000-0005-0000-0000-000003080000}"/>
    <cellStyle name="20% - Accent3 4 2 3 3 5" xfId="2058" xr:uid="{00000000-0005-0000-0000-000004080000}"/>
    <cellStyle name="20% - Accent3 4 2 3 3 5 2" xfId="2059" xr:uid="{00000000-0005-0000-0000-000005080000}"/>
    <cellStyle name="20% - Accent3 4 2 3 3 6" xfId="2060" xr:uid="{00000000-0005-0000-0000-000006080000}"/>
    <cellStyle name="20% - Accent3 4 2 3 4" xfId="2061" xr:uid="{00000000-0005-0000-0000-000007080000}"/>
    <cellStyle name="20% - Accent3 4 2 3 4 2" xfId="2062" xr:uid="{00000000-0005-0000-0000-000008080000}"/>
    <cellStyle name="20% - Accent3 4 2 3 4 2 2" xfId="2063" xr:uid="{00000000-0005-0000-0000-000009080000}"/>
    <cellStyle name="20% - Accent3 4 2 3 4 3" xfId="2064" xr:uid="{00000000-0005-0000-0000-00000A080000}"/>
    <cellStyle name="20% - Accent3 4 2 3 5" xfId="2065" xr:uid="{00000000-0005-0000-0000-00000B080000}"/>
    <cellStyle name="20% - Accent3 4 2 3 5 2" xfId="2066" xr:uid="{00000000-0005-0000-0000-00000C080000}"/>
    <cellStyle name="20% - Accent3 4 2 3 6" xfId="2067" xr:uid="{00000000-0005-0000-0000-00000D080000}"/>
    <cellStyle name="20% - Accent3 4 2 3 6 2" xfId="2068" xr:uid="{00000000-0005-0000-0000-00000E080000}"/>
    <cellStyle name="20% - Accent3 4 2 3 7" xfId="2069" xr:uid="{00000000-0005-0000-0000-00000F080000}"/>
    <cellStyle name="20% - Accent3 4 2 3 7 2" xfId="2070" xr:uid="{00000000-0005-0000-0000-000010080000}"/>
    <cellStyle name="20% - Accent3 4 2 3 8" xfId="2071" xr:uid="{00000000-0005-0000-0000-000011080000}"/>
    <cellStyle name="20% - Accent3 4 2 4" xfId="2072" xr:uid="{00000000-0005-0000-0000-000012080000}"/>
    <cellStyle name="20% - Accent3 4 2 4 2" xfId="2073" xr:uid="{00000000-0005-0000-0000-000013080000}"/>
    <cellStyle name="20% - Accent3 4 2 4 2 2" xfId="2074" xr:uid="{00000000-0005-0000-0000-000014080000}"/>
    <cellStyle name="20% - Accent3 4 2 4 2 2 2" xfId="2075" xr:uid="{00000000-0005-0000-0000-000015080000}"/>
    <cellStyle name="20% - Accent3 4 2 4 2 2 2 2" xfId="2076" xr:uid="{00000000-0005-0000-0000-000016080000}"/>
    <cellStyle name="20% - Accent3 4 2 4 2 2 3" xfId="2077" xr:uid="{00000000-0005-0000-0000-000017080000}"/>
    <cellStyle name="20% - Accent3 4 2 4 2 2 3 2" xfId="2078" xr:uid="{00000000-0005-0000-0000-000018080000}"/>
    <cellStyle name="20% - Accent3 4 2 4 2 2 4" xfId="2079" xr:uid="{00000000-0005-0000-0000-000019080000}"/>
    <cellStyle name="20% - Accent3 4 2 4 2 3" xfId="2080" xr:uid="{00000000-0005-0000-0000-00001A080000}"/>
    <cellStyle name="20% - Accent3 4 2 4 2 3 2" xfId="2081" xr:uid="{00000000-0005-0000-0000-00001B080000}"/>
    <cellStyle name="20% - Accent3 4 2 4 2 4" xfId="2082" xr:uid="{00000000-0005-0000-0000-00001C080000}"/>
    <cellStyle name="20% - Accent3 4 2 4 2 4 2" xfId="2083" xr:uid="{00000000-0005-0000-0000-00001D080000}"/>
    <cellStyle name="20% - Accent3 4 2 4 2 5" xfId="2084" xr:uid="{00000000-0005-0000-0000-00001E080000}"/>
    <cellStyle name="20% - Accent3 4 2 4 2 5 2" xfId="2085" xr:uid="{00000000-0005-0000-0000-00001F080000}"/>
    <cellStyle name="20% - Accent3 4 2 4 2 6" xfId="2086" xr:uid="{00000000-0005-0000-0000-000020080000}"/>
    <cellStyle name="20% - Accent3 4 2 4 2 6 2" xfId="2087" xr:uid="{00000000-0005-0000-0000-000021080000}"/>
    <cellStyle name="20% - Accent3 4 2 4 2 7" xfId="2088" xr:uid="{00000000-0005-0000-0000-000022080000}"/>
    <cellStyle name="20% - Accent3 4 2 4 3" xfId="2089" xr:uid="{00000000-0005-0000-0000-000023080000}"/>
    <cellStyle name="20% - Accent3 4 2 4 3 2" xfId="2090" xr:uid="{00000000-0005-0000-0000-000024080000}"/>
    <cellStyle name="20% - Accent3 4 2 4 3 2 2" xfId="2091" xr:uid="{00000000-0005-0000-0000-000025080000}"/>
    <cellStyle name="20% - Accent3 4 2 4 3 3" xfId="2092" xr:uid="{00000000-0005-0000-0000-000026080000}"/>
    <cellStyle name="20% - Accent3 4 2 4 3 3 2" xfId="2093" xr:uid="{00000000-0005-0000-0000-000027080000}"/>
    <cellStyle name="20% - Accent3 4 2 4 3 4" xfId="2094" xr:uid="{00000000-0005-0000-0000-000028080000}"/>
    <cellStyle name="20% - Accent3 4 2 4 3 4 2" xfId="2095" xr:uid="{00000000-0005-0000-0000-000029080000}"/>
    <cellStyle name="20% - Accent3 4 2 4 3 5" xfId="2096" xr:uid="{00000000-0005-0000-0000-00002A080000}"/>
    <cellStyle name="20% - Accent3 4 2 4 3 5 2" xfId="2097" xr:uid="{00000000-0005-0000-0000-00002B080000}"/>
    <cellStyle name="20% - Accent3 4 2 4 3 6" xfId="2098" xr:uid="{00000000-0005-0000-0000-00002C080000}"/>
    <cellStyle name="20% - Accent3 4 2 4 4" xfId="2099" xr:uid="{00000000-0005-0000-0000-00002D080000}"/>
    <cellStyle name="20% - Accent3 4 2 4 4 2" xfId="2100" xr:uid="{00000000-0005-0000-0000-00002E080000}"/>
    <cellStyle name="20% - Accent3 4 2 4 4 2 2" xfId="2101" xr:uid="{00000000-0005-0000-0000-00002F080000}"/>
    <cellStyle name="20% - Accent3 4 2 4 4 3" xfId="2102" xr:uid="{00000000-0005-0000-0000-000030080000}"/>
    <cellStyle name="20% - Accent3 4 2 4 5" xfId="2103" xr:uid="{00000000-0005-0000-0000-000031080000}"/>
    <cellStyle name="20% - Accent3 4 2 4 5 2" xfId="2104" xr:uid="{00000000-0005-0000-0000-000032080000}"/>
    <cellStyle name="20% - Accent3 4 2 4 6" xfId="2105" xr:uid="{00000000-0005-0000-0000-000033080000}"/>
    <cellStyle name="20% - Accent3 4 2 4 6 2" xfId="2106" xr:uid="{00000000-0005-0000-0000-000034080000}"/>
    <cellStyle name="20% - Accent3 4 2 4 7" xfId="2107" xr:uid="{00000000-0005-0000-0000-000035080000}"/>
    <cellStyle name="20% - Accent3 4 2 4 7 2" xfId="2108" xr:uid="{00000000-0005-0000-0000-000036080000}"/>
    <cellStyle name="20% - Accent3 4 2 4 8" xfId="2109" xr:uid="{00000000-0005-0000-0000-000037080000}"/>
    <cellStyle name="20% - Accent3 4 2 5" xfId="2110" xr:uid="{00000000-0005-0000-0000-000038080000}"/>
    <cellStyle name="20% - Accent3 4 2 5 2" xfId="2111" xr:uid="{00000000-0005-0000-0000-000039080000}"/>
    <cellStyle name="20% - Accent3 4 2 5 2 2" xfId="2112" xr:uid="{00000000-0005-0000-0000-00003A080000}"/>
    <cellStyle name="20% - Accent3 4 2 5 2 2 2" xfId="2113" xr:uid="{00000000-0005-0000-0000-00003B080000}"/>
    <cellStyle name="20% - Accent3 4 2 5 2 3" xfId="2114" xr:uid="{00000000-0005-0000-0000-00003C080000}"/>
    <cellStyle name="20% - Accent3 4 2 5 2 3 2" xfId="2115" xr:uid="{00000000-0005-0000-0000-00003D080000}"/>
    <cellStyle name="20% - Accent3 4 2 5 2 4" xfId="2116" xr:uid="{00000000-0005-0000-0000-00003E080000}"/>
    <cellStyle name="20% - Accent3 4 2 5 3" xfId="2117" xr:uid="{00000000-0005-0000-0000-00003F080000}"/>
    <cellStyle name="20% - Accent3 4 2 5 3 2" xfId="2118" xr:uid="{00000000-0005-0000-0000-000040080000}"/>
    <cellStyle name="20% - Accent3 4 2 5 4" xfId="2119" xr:uid="{00000000-0005-0000-0000-000041080000}"/>
    <cellStyle name="20% - Accent3 4 2 5 4 2" xfId="2120" xr:uid="{00000000-0005-0000-0000-000042080000}"/>
    <cellStyle name="20% - Accent3 4 2 5 5" xfId="2121" xr:uid="{00000000-0005-0000-0000-000043080000}"/>
    <cellStyle name="20% - Accent3 4 2 5 5 2" xfId="2122" xr:uid="{00000000-0005-0000-0000-000044080000}"/>
    <cellStyle name="20% - Accent3 4 2 5 6" xfId="2123" xr:uid="{00000000-0005-0000-0000-000045080000}"/>
    <cellStyle name="20% - Accent3 4 2 5 6 2" xfId="2124" xr:uid="{00000000-0005-0000-0000-000046080000}"/>
    <cellStyle name="20% - Accent3 4 2 5 7" xfId="2125" xr:uid="{00000000-0005-0000-0000-000047080000}"/>
    <cellStyle name="20% - Accent3 4 2 6" xfId="2126" xr:uid="{00000000-0005-0000-0000-000048080000}"/>
    <cellStyle name="20% - Accent3 4 2 6 2" xfId="2127" xr:uid="{00000000-0005-0000-0000-000049080000}"/>
    <cellStyle name="20% - Accent3 4 2 6 2 2" xfId="2128" xr:uid="{00000000-0005-0000-0000-00004A080000}"/>
    <cellStyle name="20% - Accent3 4 2 6 3" xfId="2129" xr:uid="{00000000-0005-0000-0000-00004B080000}"/>
    <cellStyle name="20% - Accent3 4 2 6 3 2" xfId="2130" xr:uid="{00000000-0005-0000-0000-00004C080000}"/>
    <cellStyle name="20% - Accent3 4 2 6 4" xfId="2131" xr:uid="{00000000-0005-0000-0000-00004D080000}"/>
    <cellStyle name="20% - Accent3 4 2 6 4 2" xfId="2132" xr:uid="{00000000-0005-0000-0000-00004E080000}"/>
    <cellStyle name="20% - Accent3 4 2 6 5" xfId="2133" xr:uid="{00000000-0005-0000-0000-00004F080000}"/>
    <cellStyle name="20% - Accent3 4 2 6 5 2" xfId="2134" xr:uid="{00000000-0005-0000-0000-000050080000}"/>
    <cellStyle name="20% - Accent3 4 2 6 6" xfId="2135" xr:uid="{00000000-0005-0000-0000-000051080000}"/>
    <cellStyle name="20% - Accent3 4 2 7" xfId="2136" xr:uid="{00000000-0005-0000-0000-000052080000}"/>
    <cellStyle name="20% - Accent3 4 2 7 2" xfId="2137" xr:uid="{00000000-0005-0000-0000-000053080000}"/>
    <cellStyle name="20% - Accent3 4 2 7 2 2" xfId="2138" xr:uid="{00000000-0005-0000-0000-000054080000}"/>
    <cellStyle name="20% - Accent3 4 2 7 3" xfId="2139" xr:uid="{00000000-0005-0000-0000-000055080000}"/>
    <cellStyle name="20% - Accent3 4 2 8" xfId="2140" xr:uid="{00000000-0005-0000-0000-000056080000}"/>
    <cellStyle name="20% - Accent3 4 2 8 2" xfId="2141" xr:uid="{00000000-0005-0000-0000-000057080000}"/>
    <cellStyle name="20% - Accent3 4 2 9" xfId="2142" xr:uid="{00000000-0005-0000-0000-000058080000}"/>
    <cellStyle name="20% - Accent3 4 2 9 2" xfId="2143" xr:uid="{00000000-0005-0000-0000-000059080000}"/>
    <cellStyle name="20% - Accent3 4 3" xfId="2144" xr:uid="{00000000-0005-0000-0000-00005A080000}"/>
    <cellStyle name="20% - Accent3 4 3 10" xfId="2145" xr:uid="{00000000-0005-0000-0000-00005B080000}"/>
    <cellStyle name="20% - Accent3 4 3 2" xfId="2146" xr:uid="{00000000-0005-0000-0000-00005C080000}"/>
    <cellStyle name="20% - Accent3 4 3 2 2" xfId="2147" xr:uid="{00000000-0005-0000-0000-00005D080000}"/>
    <cellStyle name="20% - Accent3 4 3 2 2 2" xfId="2148" xr:uid="{00000000-0005-0000-0000-00005E080000}"/>
    <cellStyle name="20% - Accent3 4 3 2 2 2 2" xfId="2149" xr:uid="{00000000-0005-0000-0000-00005F080000}"/>
    <cellStyle name="20% - Accent3 4 3 2 2 2 2 2" xfId="2150" xr:uid="{00000000-0005-0000-0000-000060080000}"/>
    <cellStyle name="20% - Accent3 4 3 2 2 2 3" xfId="2151" xr:uid="{00000000-0005-0000-0000-000061080000}"/>
    <cellStyle name="20% - Accent3 4 3 2 2 2 3 2" xfId="2152" xr:uid="{00000000-0005-0000-0000-000062080000}"/>
    <cellStyle name="20% - Accent3 4 3 2 2 2 4" xfId="2153" xr:uid="{00000000-0005-0000-0000-000063080000}"/>
    <cellStyle name="20% - Accent3 4 3 2 2 3" xfId="2154" xr:uid="{00000000-0005-0000-0000-000064080000}"/>
    <cellStyle name="20% - Accent3 4 3 2 2 3 2" xfId="2155" xr:uid="{00000000-0005-0000-0000-000065080000}"/>
    <cellStyle name="20% - Accent3 4 3 2 2 4" xfId="2156" xr:uid="{00000000-0005-0000-0000-000066080000}"/>
    <cellStyle name="20% - Accent3 4 3 2 2 4 2" xfId="2157" xr:uid="{00000000-0005-0000-0000-000067080000}"/>
    <cellStyle name="20% - Accent3 4 3 2 2 5" xfId="2158" xr:uid="{00000000-0005-0000-0000-000068080000}"/>
    <cellStyle name="20% - Accent3 4 3 2 2 5 2" xfId="2159" xr:uid="{00000000-0005-0000-0000-000069080000}"/>
    <cellStyle name="20% - Accent3 4 3 2 2 6" xfId="2160" xr:uid="{00000000-0005-0000-0000-00006A080000}"/>
    <cellStyle name="20% - Accent3 4 3 2 2 6 2" xfId="2161" xr:uid="{00000000-0005-0000-0000-00006B080000}"/>
    <cellStyle name="20% - Accent3 4 3 2 2 7" xfId="2162" xr:uid="{00000000-0005-0000-0000-00006C080000}"/>
    <cellStyle name="20% - Accent3 4 3 2 3" xfId="2163" xr:uid="{00000000-0005-0000-0000-00006D080000}"/>
    <cellStyle name="20% - Accent3 4 3 2 3 2" xfId="2164" xr:uid="{00000000-0005-0000-0000-00006E080000}"/>
    <cellStyle name="20% - Accent3 4 3 2 3 2 2" xfId="2165" xr:uid="{00000000-0005-0000-0000-00006F080000}"/>
    <cellStyle name="20% - Accent3 4 3 2 3 3" xfId="2166" xr:uid="{00000000-0005-0000-0000-000070080000}"/>
    <cellStyle name="20% - Accent3 4 3 2 3 3 2" xfId="2167" xr:uid="{00000000-0005-0000-0000-000071080000}"/>
    <cellStyle name="20% - Accent3 4 3 2 3 4" xfId="2168" xr:uid="{00000000-0005-0000-0000-000072080000}"/>
    <cellStyle name="20% - Accent3 4 3 2 3 4 2" xfId="2169" xr:uid="{00000000-0005-0000-0000-000073080000}"/>
    <cellStyle name="20% - Accent3 4 3 2 3 5" xfId="2170" xr:uid="{00000000-0005-0000-0000-000074080000}"/>
    <cellStyle name="20% - Accent3 4 3 2 3 5 2" xfId="2171" xr:uid="{00000000-0005-0000-0000-000075080000}"/>
    <cellStyle name="20% - Accent3 4 3 2 3 6" xfId="2172" xr:uid="{00000000-0005-0000-0000-000076080000}"/>
    <cellStyle name="20% - Accent3 4 3 2 4" xfId="2173" xr:uid="{00000000-0005-0000-0000-000077080000}"/>
    <cellStyle name="20% - Accent3 4 3 2 4 2" xfId="2174" xr:uid="{00000000-0005-0000-0000-000078080000}"/>
    <cellStyle name="20% - Accent3 4 3 2 4 2 2" xfId="2175" xr:uid="{00000000-0005-0000-0000-000079080000}"/>
    <cellStyle name="20% - Accent3 4 3 2 4 3" xfId="2176" xr:uid="{00000000-0005-0000-0000-00007A080000}"/>
    <cellStyle name="20% - Accent3 4 3 2 5" xfId="2177" xr:uid="{00000000-0005-0000-0000-00007B080000}"/>
    <cellStyle name="20% - Accent3 4 3 2 5 2" xfId="2178" xr:uid="{00000000-0005-0000-0000-00007C080000}"/>
    <cellStyle name="20% - Accent3 4 3 2 6" xfId="2179" xr:uid="{00000000-0005-0000-0000-00007D080000}"/>
    <cellStyle name="20% - Accent3 4 3 2 6 2" xfId="2180" xr:uid="{00000000-0005-0000-0000-00007E080000}"/>
    <cellStyle name="20% - Accent3 4 3 2 7" xfId="2181" xr:uid="{00000000-0005-0000-0000-00007F080000}"/>
    <cellStyle name="20% - Accent3 4 3 2 7 2" xfId="2182" xr:uid="{00000000-0005-0000-0000-000080080000}"/>
    <cellStyle name="20% - Accent3 4 3 2 8" xfId="2183" xr:uid="{00000000-0005-0000-0000-000081080000}"/>
    <cellStyle name="20% - Accent3 4 3 3" xfId="2184" xr:uid="{00000000-0005-0000-0000-000082080000}"/>
    <cellStyle name="20% - Accent3 4 3 3 2" xfId="2185" xr:uid="{00000000-0005-0000-0000-000083080000}"/>
    <cellStyle name="20% - Accent3 4 3 3 2 2" xfId="2186" xr:uid="{00000000-0005-0000-0000-000084080000}"/>
    <cellStyle name="20% - Accent3 4 3 3 2 2 2" xfId="2187" xr:uid="{00000000-0005-0000-0000-000085080000}"/>
    <cellStyle name="20% - Accent3 4 3 3 2 2 2 2" xfId="2188" xr:uid="{00000000-0005-0000-0000-000086080000}"/>
    <cellStyle name="20% - Accent3 4 3 3 2 2 3" xfId="2189" xr:uid="{00000000-0005-0000-0000-000087080000}"/>
    <cellStyle name="20% - Accent3 4 3 3 2 2 3 2" xfId="2190" xr:uid="{00000000-0005-0000-0000-000088080000}"/>
    <cellStyle name="20% - Accent3 4 3 3 2 2 4" xfId="2191" xr:uid="{00000000-0005-0000-0000-000089080000}"/>
    <cellStyle name="20% - Accent3 4 3 3 2 3" xfId="2192" xr:uid="{00000000-0005-0000-0000-00008A080000}"/>
    <cellStyle name="20% - Accent3 4 3 3 2 3 2" xfId="2193" xr:uid="{00000000-0005-0000-0000-00008B080000}"/>
    <cellStyle name="20% - Accent3 4 3 3 2 4" xfId="2194" xr:uid="{00000000-0005-0000-0000-00008C080000}"/>
    <cellStyle name="20% - Accent3 4 3 3 2 4 2" xfId="2195" xr:uid="{00000000-0005-0000-0000-00008D080000}"/>
    <cellStyle name="20% - Accent3 4 3 3 2 5" xfId="2196" xr:uid="{00000000-0005-0000-0000-00008E080000}"/>
    <cellStyle name="20% - Accent3 4 3 3 2 5 2" xfId="2197" xr:uid="{00000000-0005-0000-0000-00008F080000}"/>
    <cellStyle name="20% - Accent3 4 3 3 2 6" xfId="2198" xr:uid="{00000000-0005-0000-0000-000090080000}"/>
    <cellStyle name="20% - Accent3 4 3 3 2 6 2" xfId="2199" xr:uid="{00000000-0005-0000-0000-000091080000}"/>
    <cellStyle name="20% - Accent3 4 3 3 2 7" xfId="2200" xr:uid="{00000000-0005-0000-0000-000092080000}"/>
    <cellStyle name="20% - Accent3 4 3 3 3" xfId="2201" xr:uid="{00000000-0005-0000-0000-000093080000}"/>
    <cellStyle name="20% - Accent3 4 3 3 3 2" xfId="2202" xr:uid="{00000000-0005-0000-0000-000094080000}"/>
    <cellStyle name="20% - Accent3 4 3 3 3 2 2" xfId="2203" xr:uid="{00000000-0005-0000-0000-000095080000}"/>
    <cellStyle name="20% - Accent3 4 3 3 3 3" xfId="2204" xr:uid="{00000000-0005-0000-0000-000096080000}"/>
    <cellStyle name="20% - Accent3 4 3 3 3 3 2" xfId="2205" xr:uid="{00000000-0005-0000-0000-000097080000}"/>
    <cellStyle name="20% - Accent3 4 3 3 3 4" xfId="2206" xr:uid="{00000000-0005-0000-0000-000098080000}"/>
    <cellStyle name="20% - Accent3 4 3 3 3 4 2" xfId="2207" xr:uid="{00000000-0005-0000-0000-000099080000}"/>
    <cellStyle name="20% - Accent3 4 3 3 3 5" xfId="2208" xr:uid="{00000000-0005-0000-0000-00009A080000}"/>
    <cellStyle name="20% - Accent3 4 3 3 3 5 2" xfId="2209" xr:uid="{00000000-0005-0000-0000-00009B080000}"/>
    <cellStyle name="20% - Accent3 4 3 3 3 6" xfId="2210" xr:uid="{00000000-0005-0000-0000-00009C080000}"/>
    <cellStyle name="20% - Accent3 4 3 3 4" xfId="2211" xr:uid="{00000000-0005-0000-0000-00009D080000}"/>
    <cellStyle name="20% - Accent3 4 3 3 4 2" xfId="2212" xr:uid="{00000000-0005-0000-0000-00009E080000}"/>
    <cellStyle name="20% - Accent3 4 3 3 4 2 2" xfId="2213" xr:uid="{00000000-0005-0000-0000-00009F080000}"/>
    <cellStyle name="20% - Accent3 4 3 3 4 3" xfId="2214" xr:uid="{00000000-0005-0000-0000-0000A0080000}"/>
    <cellStyle name="20% - Accent3 4 3 3 5" xfId="2215" xr:uid="{00000000-0005-0000-0000-0000A1080000}"/>
    <cellStyle name="20% - Accent3 4 3 3 5 2" xfId="2216" xr:uid="{00000000-0005-0000-0000-0000A2080000}"/>
    <cellStyle name="20% - Accent3 4 3 3 6" xfId="2217" xr:uid="{00000000-0005-0000-0000-0000A3080000}"/>
    <cellStyle name="20% - Accent3 4 3 3 6 2" xfId="2218" xr:uid="{00000000-0005-0000-0000-0000A4080000}"/>
    <cellStyle name="20% - Accent3 4 3 3 7" xfId="2219" xr:uid="{00000000-0005-0000-0000-0000A5080000}"/>
    <cellStyle name="20% - Accent3 4 3 3 7 2" xfId="2220" xr:uid="{00000000-0005-0000-0000-0000A6080000}"/>
    <cellStyle name="20% - Accent3 4 3 3 8" xfId="2221" xr:uid="{00000000-0005-0000-0000-0000A7080000}"/>
    <cellStyle name="20% - Accent3 4 3 4" xfId="2222" xr:uid="{00000000-0005-0000-0000-0000A8080000}"/>
    <cellStyle name="20% - Accent3 4 3 4 2" xfId="2223" xr:uid="{00000000-0005-0000-0000-0000A9080000}"/>
    <cellStyle name="20% - Accent3 4 3 4 2 2" xfId="2224" xr:uid="{00000000-0005-0000-0000-0000AA080000}"/>
    <cellStyle name="20% - Accent3 4 3 4 2 2 2" xfId="2225" xr:uid="{00000000-0005-0000-0000-0000AB080000}"/>
    <cellStyle name="20% - Accent3 4 3 4 2 3" xfId="2226" xr:uid="{00000000-0005-0000-0000-0000AC080000}"/>
    <cellStyle name="20% - Accent3 4 3 4 2 3 2" xfId="2227" xr:uid="{00000000-0005-0000-0000-0000AD080000}"/>
    <cellStyle name="20% - Accent3 4 3 4 2 4" xfId="2228" xr:uid="{00000000-0005-0000-0000-0000AE080000}"/>
    <cellStyle name="20% - Accent3 4 3 4 3" xfId="2229" xr:uid="{00000000-0005-0000-0000-0000AF080000}"/>
    <cellStyle name="20% - Accent3 4 3 4 3 2" xfId="2230" xr:uid="{00000000-0005-0000-0000-0000B0080000}"/>
    <cellStyle name="20% - Accent3 4 3 4 4" xfId="2231" xr:uid="{00000000-0005-0000-0000-0000B1080000}"/>
    <cellStyle name="20% - Accent3 4 3 4 4 2" xfId="2232" xr:uid="{00000000-0005-0000-0000-0000B2080000}"/>
    <cellStyle name="20% - Accent3 4 3 4 5" xfId="2233" xr:uid="{00000000-0005-0000-0000-0000B3080000}"/>
    <cellStyle name="20% - Accent3 4 3 4 5 2" xfId="2234" xr:uid="{00000000-0005-0000-0000-0000B4080000}"/>
    <cellStyle name="20% - Accent3 4 3 4 6" xfId="2235" xr:uid="{00000000-0005-0000-0000-0000B5080000}"/>
    <cellStyle name="20% - Accent3 4 3 4 6 2" xfId="2236" xr:uid="{00000000-0005-0000-0000-0000B6080000}"/>
    <cellStyle name="20% - Accent3 4 3 4 7" xfId="2237" xr:uid="{00000000-0005-0000-0000-0000B7080000}"/>
    <cellStyle name="20% - Accent3 4 3 5" xfId="2238" xr:uid="{00000000-0005-0000-0000-0000B8080000}"/>
    <cellStyle name="20% - Accent3 4 3 5 2" xfId="2239" xr:uid="{00000000-0005-0000-0000-0000B9080000}"/>
    <cellStyle name="20% - Accent3 4 3 5 2 2" xfId="2240" xr:uid="{00000000-0005-0000-0000-0000BA080000}"/>
    <cellStyle name="20% - Accent3 4 3 5 3" xfId="2241" xr:uid="{00000000-0005-0000-0000-0000BB080000}"/>
    <cellStyle name="20% - Accent3 4 3 5 3 2" xfId="2242" xr:uid="{00000000-0005-0000-0000-0000BC080000}"/>
    <cellStyle name="20% - Accent3 4 3 5 4" xfId="2243" xr:uid="{00000000-0005-0000-0000-0000BD080000}"/>
    <cellStyle name="20% - Accent3 4 3 5 4 2" xfId="2244" xr:uid="{00000000-0005-0000-0000-0000BE080000}"/>
    <cellStyle name="20% - Accent3 4 3 5 5" xfId="2245" xr:uid="{00000000-0005-0000-0000-0000BF080000}"/>
    <cellStyle name="20% - Accent3 4 3 5 5 2" xfId="2246" xr:uid="{00000000-0005-0000-0000-0000C0080000}"/>
    <cellStyle name="20% - Accent3 4 3 5 6" xfId="2247" xr:uid="{00000000-0005-0000-0000-0000C1080000}"/>
    <cellStyle name="20% - Accent3 4 3 6" xfId="2248" xr:uid="{00000000-0005-0000-0000-0000C2080000}"/>
    <cellStyle name="20% - Accent3 4 3 6 2" xfId="2249" xr:uid="{00000000-0005-0000-0000-0000C3080000}"/>
    <cellStyle name="20% - Accent3 4 3 6 2 2" xfId="2250" xr:uid="{00000000-0005-0000-0000-0000C4080000}"/>
    <cellStyle name="20% - Accent3 4 3 6 3" xfId="2251" xr:uid="{00000000-0005-0000-0000-0000C5080000}"/>
    <cellStyle name="20% - Accent3 4 3 7" xfId="2252" xr:uid="{00000000-0005-0000-0000-0000C6080000}"/>
    <cellStyle name="20% - Accent3 4 3 7 2" xfId="2253" xr:uid="{00000000-0005-0000-0000-0000C7080000}"/>
    <cellStyle name="20% - Accent3 4 3 8" xfId="2254" xr:uid="{00000000-0005-0000-0000-0000C8080000}"/>
    <cellStyle name="20% - Accent3 4 3 8 2" xfId="2255" xr:uid="{00000000-0005-0000-0000-0000C9080000}"/>
    <cellStyle name="20% - Accent3 4 3 9" xfId="2256" xr:uid="{00000000-0005-0000-0000-0000CA080000}"/>
    <cellStyle name="20% - Accent3 4 3 9 2" xfId="2257" xr:uid="{00000000-0005-0000-0000-0000CB080000}"/>
    <cellStyle name="20% - Accent3 4 4" xfId="2258" xr:uid="{00000000-0005-0000-0000-0000CC080000}"/>
    <cellStyle name="20% - Accent3 4 4 2" xfId="2259" xr:uid="{00000000-0005-0000-0000-0000CD080000}"/>
    <cellStyle name="20% - Accent3 4 4 2 2" xfId="2260" xr:uid="{00000000-0005-0000-0000-0000CE080000}"/>
    <cellStyle name="20% - Accent3 4 4 2 2 2" xfId="2261" xr:uid="{00000000-0005-0000-0000-0000CF080000}"/>
    <cellStyle name="20% - Accent3 4 4 2 2 2 2" xfId="2262" xr:uid="{00000000-0005-0000-0000-0000D0080000}"/>
    <cellStyle name="20% - Accent3 4 4 2 2 3" xfId="2263" xr:uid="{00000000-0005-0000-0000-0000D1080000}"/>
    <cellStyle name="20% - Accent3 4 4 2 2 3 2" xfId="2264" xr:uid="{00000000-0005-0000-0000-0000D2080000}"/>
    <cellStyle name="20% - Accent3 4 4 2 2 4" xfId="2265" xr:uid="{00000000-0005-0000-0000-0000D3080000}"/>
    <cellStyle name="20% - Accent3 4 4 2 3" xfId="2266" xr:uid="{00000000-0005-0000-0000-0000D4080000}"/>
    <cellStyle name="20% - Accent3 4 4 2 3 2" xfId="2267" xr:uid="{00000000-0005-0000-0000-0000D5080000}"/>
    <cellStyle name="20% - Accent3 4 4 2 4" xfId="2268" xr:uid="{00000000-0005-0000-0000-0000D6080000}"/>
    <cellStyle name="20% - Accent3 4 4 2 4 2" xfId="2269" xr:uid="{00000000-0005-0000-0000-0000D7080000}"/>
    <cellStyle name="20% - Accent3 4 4 2 5" xfId="2270" xr:uid="{00000000-0005-0000-0000-0000D8080000}"/>
    <cellStyle name="20% - Accent3 4 4 2 5 2" xfId="2271" xr:uid="{00000000-0005-0000-0000-0000D9080000}"/>
    <cellStyle name="20% - Accent3 4 4 2 6" xfId="2272" xr:uid="{00000000-0005-0000-0000-0000DA080000}"/>
    <cellStyle name="20% - Accent3 4 4 2 6 2" xfId="2273" xr:uid="{00000000-0005-0000-0000-0000DB080000}"/>
    <cellStyle name="20% - Accent3 4 4 2 7" xfId="2274" xr:uid="{00000000-0005-0000-0000-0000DC080000}"/>
    <cellStyle name="20% - Accent3 4 4 3" xfId="2275" xr:uid="{00000000-0005-0000-0000-0000DD080000}"/>
    <cellStyle name="20% - Accent3 4 4 3 2" xfId="2276" xr:uid="{00000000-0005-0000-0000-0000DE080000}"/>
    <cellStyle name="20% - Accent3 4 4 3 2 2" xfId="2277" xr:uid="{00000000-0005-0000-0000-0000DF080000}"/>
    <cellStyle name="20% - Accent3 4 4 3 3" xfId="2278" xr:uid="{00000000-0005-0000-0000-0000E0080000}"/>
    <cellStyle name="20% - Accent3 4 4 3 3 2" xfId="2279" xr:uid="{00000000-0005-0000-0000-0000E1080000}"/>
    <cellStyle name="20% - Accent3 4 4 3 4" xfId="2280" xr:uid="{00000000-0005-0000-0000-0000E2080000}"/>
    <cellStyle name="20% - Accent3 4 4 3 4 2" xfId="2281" xr:uid="{00000000-0005-0000-0000-0000E3080000}"/>
    <cellStyle name="20% - Accent3 4 4 3 5" xfId="2282" xr:uid="{00000000-0005-0000-0000-0000E4080000}"/>
    <cellStyle name="20% - Accent3 4 4 3 5 2" xfId="2283" xr:uid="{00000000-0005-0000-0000-0000E5080000}"/>
    <cellStyle name="20% - Accent3 4 4 3 6" xfId="2284" xr:uid="{00000000-0005-0000-0000-0000E6080000}"/>
    <cellStyle name="20% - Accent3 4 4 4" xfId="2285" xr:uid="{00000000-0005-0000-0000-0000E7080000}"/>
    <cellStyle name="20% - Accent3 4 4 4 2" xfId="2286" xr:uid="{00000000-0005-0000-0000-0000E8080000}"/>
    <cellStyle name="20% - Accent3 4 4 4 2 2" xfId="2287" xr:uid="{00000000-0005-0000-0000-0000E9080000}"/>
    <cellStyle name="20% - Accent3 4 4 4 3" xfId="2288" xr:uid="{00000000-0005-0000-0000-0000EA080000}"/>
    <cellStyle name="20% - Accent3 4 4 5" xfId="2289" xr:uid="{00000000-0005-0000-0000-0000EB080000}"/>
    <cellStyle name="20% - Accent3 4 4 5 2" xfId="2290" xr:uid="{00000000-0005-0000-0000-0000EC080000}"/>
    <cellStyle name="20% - Accent3 4 4 6" xfId="2291" xr:uid="{00000000-0005-0000-0000-0000ED080000}"/>
    <cellStyle name="20% - Accent3 4 4 6 2" xfId="2292" xr:uid="{00000000-0005-0000-0000-0000EE080000}"/>
    <cellStyle name="20% - Accent3 4 4 7" xfId="2293" xr:uid="{00000000-0005-0000-0000-0000EF080000}"/>
    <cellStyle name="20% - Accent3 4 4 7 2" xfId="2294" xr:uid="{00000000-0005-0000-0000-0000F0080000}"/>
    <cellStyle name="20% - Accent3 4 4 8" xfId="2295" xr:uid="{00000000-0005-0000-0000-0000F1080000}"/>
    <cellStyle name="20% - Accent3 4 5" xfId="2296" xr:uid="{00000000-0005-0000-0000-0000F2080000}"/>
    <cellStyle name="20% - Accent3 4 5 2" xfId="2297" xr:uid="{00000000-0005-0000-0000-0000F3080000}"/>
    <cellStyle name="20% - Accent3 4 5 2 2" xfId="2298" xr:uid="{00000000-0005-0000-0000-0000F4080000}"/>
    <cellStyle name="20% - Accent3 4 5 2 2 2" xfId="2299" xr:uid="{00000000-0005-0000-0000-0000F5080000}"/>
    <cellStyle name="20% - Accent3 4 5 2 2 2 2" xfId="2300" xr:uid="{00000000-0005-0000-0000-0000F6080000}"/>
    <cellStyle name="20% - Accent3 4 5 2 2 3" xfId="2301" xr:uid="{00000000-0005-0000-0000-0000F7080000}"/>
    <cellStyle name="20% - Accent3 4 5 2 2 3 2" xfId="2302" xr:uid="{00000000-0005-0000-0000-0000F8080000}"/>
    <cellStyle name="20% - Accent3 4 5 2 2 4" xfId="2303" xr:uid="{00000000-0005-0000-0000-0000F9080000}"/>
    <cellStyle name="20% - Accent3 4 5 2 3" xfId="2304" xr:uid="{00000000-0005-0000-0000-0000FA080000}"/>
    <cellStyle name="20% - Accent3 4 5 2 3 2" xfId="2305" xr:uid="{00000000-0005-0000-0000-0000FB080000}"/>
    <cellStyle name="20% - Accent3 4 5 2 4" xfId="2306" xr:uid="{00000000-0005-0000-0000-0000FC080000}"/>
    <cellStyle name="20% - Accent3 4 5 2 4 2" xfId="2307" xr:uid="{00000000-0005-0000-0000-0000FD080000}"/>
    <cellStyle name="20% - Accent3 4 5 2 5" xfId="2308" xr:uid="{00000000-0005-0000-0000-0000FE080000}"/>
    <cellStyle name="20% - Accent3 4 5 2 5 2" xfId="2309" xr:uid="{00000000-0005-0000-0000-0000FF080000}"/>
    <cellStyle name="20% - Accent3 4 5 2 6" xfId="2310" xr:uid="{00000000-0005-0000-0000-000000090000}"/>
    <cellStyle name="20% - Accent3 4 5 2 6 2" xfId="2311" xr:uid="{00000000-0005-0000-0000-000001090000}"/>
    <cellStyle name="20% - Accent3 4 5 2 7" xfId="2312" xr:uid="{00000000-0005-0000-0000-000002090000}"/>
    <cellStyle name="20% - Accent3 4 5 3" xfId="2313" xr:uid="{00000000-0005-0000-0000-000003090000}"/>
    <cellStyle name="20% - Accent3 4 5 3 2" xfId="2314" xr:uid="{00000000-0005-0000-0000-000004090000}"/>
    <cellStyle name="20% - Accent3 4 5 3 2 2" xfId="2315" xr:uid="{00000000-0005-0000-0000-000005090000}"/>
    <cellStyle name="20% - Accent3 4 5 3 3" xfId="2316" xr:uid="{00000000-0005-0000-0000-000006090000}"/>
    <cellStyle name="20% - Accent3 4 5 3 3 2" xfId="2317" xr:uid="{00000000-0005-0000-0000-000007090000}"/>
    <cellStyle name="20% - Accent3 4 5 3 4" xfId="2318" xr:uid="{00000000-0005-0000-0000-000008090000}"/>
    <cellStyle name="20% - Accent3 4 5 3 4 2" xfId="2319" xr:uid="{00000000-0005-0000-0000-000009090000}"/>
    <cellStyle name="20% - Accent3 4 5 3 5" xfId="2320" xr:uid="{00000000-0005-0000-0000-00000A090000}"/>
    <cellStyle name="20% - Accent3 4 5 3 5 2" xfId="2321" xr:uid="{00000000-0005-0000-0000-00000B090000}"/>
    <cellStyle name="20% - Accent3 4 5 3 6" xfId="2322" xr:uid="{00000000-0005-0000-0000-00000C090000}"/>
    <cellStyle name="20% - Accent3 4 5 4" xfId="2323" xr:uid="{00000000-0005-0000-0000-00000D090000}"/>
    <cellStyle name="20% - Accent3 4 5 4 2" xfId="2324" xr:uid="{00000000-0005-0000-0000-00000E090000}"/>
    <cellStyle name="20% - Accent3 4 5 4 2 2" xfId="2325" xr:uid="{00000000-0005-0000-0000-00000F090000}"/>
    <cellStyle name="20% - Accent3 4 5 4 3" xfId="2326" xr:uid="{00000000-0005-0000-0000-000010090000}"/>
    <cellStyle name="20% - Accent3 4 5 5" xfId="2327" xr:uid="{00000000-0005-0000-0000-000011090000}"/>
    <cellStyle name="20% - Accent3 4 5 5 2" xfId="2328" xr:uid="{00000000-0005-0000-0000-000012090000}"/>
    <cellStyle name="20% - Accent3 4 5 6" xfId="2329" xr:uid="{00000000-0005-0000-0000-000013090000}"/>
    <cellStyle name="20% - Accent3 4 5 6 2" xfId="2330" xr:uid="{00000000-0005-0000-0000-000014090000}"/>
    <cellStyle name="20% - Accent3 4 5 7" xfId="2331" xr:uid="{00000000-0005-0000-0000-000015090000}"/>
    <cellStyle name="20% - Accent3 4 5 7 2" xfId="2332" xr:uid="{00000000-0005-0000-0000-000016090000}"/>
    <cellStyle name="20% - Accent3 4 5 8" xfId="2333" xr:uid="{00000000-0005-0000-0000-000017090000}"/>
    <cellStyle name="20% - Accent3 4 6" xfId="2334" xr:uid="{00000000-0005-0000-0000-000018090000}"/>
    <cellStyle name="20% - Accent3 4 6 2" xfId="2335" xr:uid="{00000000-0005-0000-0000-000019090000}"/>
    <cellStyle name="20% - Accent3 4 6 2 2" xfId="2336" xr:uid="{00000000-0005-0000-0000-00001A090000}"/>
    <cellStyle name="20% - Accent3 4 6 2 2 2" xfId="2337" xr:uid="{00000000-0005-0000-0000-00001B090000}"/>
    <cellStyle name="20% - Accent3 4 6 2 3" xfId="2338" xr:uid="{00000000-0005-0000-0000-00001C090000}"/>
    <cellStyle name="20% - Accent3 4 6 2 3 2" xfId="2339" xr:uid="{00000000-0005-0000-0000-00001D090000}"/>
    <cellStyle name="20% - Accent3 4 6 2 4" xfId="2340" xr:uid="{00000000-0005-0000-0000-00001E090000}"/>
    <cellStyle name="20% - Accent3 4 6 3" xfId="2341" xr:uid="{00000000-0005-0000-0000-00001F090000}"/>
    <cellStyle name="20% - Accent3 4 6 3 2" xfId="2342" xr:uid="{00000000-0005-0000-0000-000020090000}"/>
    <cellStyle name="20% - Accent3 4 6 4" xfId="2343" xr:uid="{00000000-0005-0000-0000-000021090000}"/>
    <cellStyle name="20% - Accent3 4 6 4 2" xfId="2344" xr:uid="{00000000-0005-0000-0000-000022090000}"/>
    <cellStyle name="20% - Accent3 4 6 5" xfId="2345" xr:uid="{00000000-0005-0000-0000-000023090000}"/>
    <cellStyle name="20% - Accent3 4 6 5 2" xfId="2346" xr:uid="{00000000-0005-0000-0000-000024090000}"/>
    <cellStyle name="20% - Accent3 4 6 6" xfId="2347" xr:uid="{00000000-0005-0000-0000-000025090000}"/>
    <cellStyle name="20% - Accent3 4 6 6 2" xfId="2348" xr:uid="{00000000-0005-0000-0000-000026090000}"/>
    <cellStyle name="20% - Accent3 4 6 7" xfId="2349" xr:uid="{00000000-0005-0000-0000-000027090000}"/>
    <cellStyle name="20% - Accent3 4 7" xfId="2350" xr:uid="{00000000-0005-0000-0000-000028090000}"/>
    <cellStyle name="20% - Accent3 4 7 2" xfId="2351" xr:uid="{00000000-0005-0000-0000-000029090000}"/>
    <cellStyle name="20% - Accent3 4 7 2 2" xfId="2352" xr:uid="{00000000-0005-0000-0000-00002A090000}"/>
    <cellStyle name="20% - Accent3 4 7 3" xfId="2353" xr:uid="{00000000-0005-0000-0000-00002B090000}"/>
    <cellStyle name="20% - Accent3 4 7 3 2" xfId="2354" xr:uid="{00000000-0005-0000-0000-00002C090000}"/>
    <cellStyle name="20% - Accent3 4 7 4" xfId="2355" xr:uid="{00000000-0005-0000-0000-00002D090000}"/>
    <cellStyle name="20% - Accent3 4 7 4 2" xfId="2356" xr:uid="{00000000-0005-0000-0000-00002E090000}"/>
    <cellStyle name="20% - Accent3 4 7 5" xfId="2357" xr:uid="{00000000-0005-0000-0000-00002F090000}"/>
    <cellStyle name="20% - Accent3 4 7 5 2" xfId="2358" xr:uid="{00000000-0005-0000-0000-000030090000}"/>
    <cellStyle name="20% - Accent3 4 7 6" xfId="2359" xr:uid="{00000000-0005-0000-0000-000031090000}"/>
    <cellStyle name="20% - Accent3 4 8" xfId="2360" xr:uid="{00000000-0005-0000-0000-000032090000}"/>
    <cellStyle name="20% - Accent3 4 8 2" xfId="2361" xr:uid="{00000000-0005-0000-0000-000033090000}"/>
    <cellStyle name="20% - Accent3 4 8 2 2" xfId="2362" xr:uid="{00000000-0005-0000-0000-000034090000}"/>
    <cellStyle name="20% - Accent3 4 8 3" xfId="2363" xr:uid="{00000000-0005-0000-0000-000035090000}"/>
    <cellStyle name="20% - Accent3 4 8 3 2" xfId="2364" xr:uid="{00000000-0005-0000-0000-000036090000}"/>
    <cellStyle name="20% - Accent3 4 8 4" xfId="2365" xr:uid="{00000000-0005-0000-0000-000037090000}"/>
    <cellStyle name="20% - Accent3 4 9" xfId="2366" xr:uid="{00000000-0005-0000-0000-000038090000}"/>
    <cellStyle name="20% - Accent3 4 9 2" xfId="2367" xr:uid="{00000000-0005-0000-0000-000039090000}"/>
    <cellStyle name="20% - Accent3 4 9 2 2" xfId="2368" xr:uid="{00000000-0005-0000-0000-00003A090000}"/>
    <cellStyle name="20% - Accent3 4 9 3" xfId="2369" xr:uid="{00000000-0005-0000-0000-00003B090000}"/>
    <cellStyle name="20% - Accent3 5" xfId="2370" xr:uid="{00000000-0005-0000-0000-00003C090000}"/>
    <cellStyle name="20% - Accent3 5 2" xfId="2371" xr:uid="{00000000-0005-0000-0000-00003D090000}"/>
    <cellStyle name="20% - Accent3 5 2 2" xfId="2372" xr:uid="{00000000-0005-0000-0000-00003E090000}"/>
    <cellStyle name="20% - Accent3 5 2 2 2" xfId="2373" xr:uid="{00000000-0005-0000-0000-00003F090000}"/>
    <cellStyle name="20% - Accent3 5 2 3" xfId="2374" xr:uid="{00000000-0005-0000-0000-000040090000}"/>
    <cellStyle name="20% - Accent3 5 3" xfId="2375" xr:uid="{00000000-0005-0000-0000-000041090000}"/>
    <cellStyle name="20% - Accent3 5 3 2" xfId="2376" xr:uid="{00000000-0005-0000-0000-000042090000}"/>
    <cellStyle name="20% - Accent3 5 3 2 2" xfId="2377" xr:uid="{00000000-0005-0000-0000-000043090000}"/>
    <cellStyle name="20% - Accent3 5 3 3" xfId="2378" xr:uid="{00000000-0005-0000-0000-000044090000}"/>
    <cellStyle name="20% - Accent3 5 4" xfId="2379" xr:uid="{00000000-0005-0000-0000-000045090000}"/>
    <cellStyle name="20% - Accent3 6" xfId="2380" xr:uid="{00000000-0005-0000-0000-000046090000}"/>
    <cellStyle name="20% - Accent3 6 10" xfId="2381" xr:uid="{00000000-0005-0000-0000-000047090000}"/>
    <cellStyle name="20% - Accent3 6 10 2" xfId="2382" xr:uid="{00000000-0005-0000-0000-000048090000}"/>
    <cellStyle name="20% - Accent3 6 11" xfId="2383" xr:uid="{00000000-0005-0000-0000-000049090000}"/>
    <cellStyle name="20% - Accent3 6 2" xfId="2384" xr:uid="{00000000-0005-0000-0000-00004A090000}"/>
    <cellStyle name="20% - Accent3 6 2 10" xfId="2385" xr:uid="{00000000-0005-0000-0000-00004B090000}"/>
    <cellStyle name="20% - Accent3 6 2 2" xfId="2386" xr:uid="{00000000-0005-0000-0000-00004C090000}"/>
    <cellStyle name="20% - Accent3 6 2 2 2" xfId="2387" xr:uid="{00000000-0005-0000-0000-00004D090000}"/>
    <cellStyle name="20% - Accent3 6 2 2 2 2" xfId="2388" xr:uid="{00000000-0005-0000-0000-00004E090000}"/>
    <cellStyle name="20% - Accent3 6 2 2 2 2 2" xfId="2389" xr:uid="{00000000-0005-0000-0000-00004F090000}"/>
    <cellStyle name="20% - Accent3 6 2 2 2 2 2 2" xfId="2390" xr:uid="{00000000-0005-0000-0000-000050090000}"/>
    <cellStyle name="20% - Accent3 6 2 2 2 2 3" xfId="2391" xr:uid="{00000000-0005-0000-0000-000051090000}"/>
    <cellStyle name="20% - Accent3 6 2 2 2 2 3 2" xfId="2392" xr:uid="{00000000-0005-0000-0000-000052090000}"/>
    <cellStyle name="20% - Accent3 6 2 2 2 2 4" xfId="2393" xr:uid="{00000000-0005-0000-0000-000053090000}"/>
    <cellStyle name="20% - Accent3 6 2 2 2 3" xfId="2394" xr:uid="{00000000-0005-0000-0000-000054090000}"/>
    <cellStyle name="20% - Accent3 6 2 2 2 3 2" xfId="2395" xr:uid="{00000000-0005-0000-0000-000055090000}"/>
    <cellStyle name="20% - Accent3 6 2 2 2 4" xfId="2396" xr:uid="{00000000-0005-0000-0000-000056090000}"/>
    <cellStyle name="20% - Accent3 6 2 2 2 4 2" xfId="2397" xr:uid="{00000000-0005-0000-0000-000057090000}"/>
    <cellStyle name="20% - Accent3 6 2 2 2 5" xfId="2398" xr:uid="{00000000-0005-0000-0000-000058090000}"/>
    <cellStyle name="20% - Accent3 6 2 2 2 5 2" xfId="2399" xr:uid="{00000000-0005-0000-0000-000059090000}"/>
    <cellStyle name="20% - Accent3 6 2 2 2 6" xfId="2400" xr:uid="{00000000-0005-0000-0000-00005A090000}"/>
    <cellStyle name="20% - Accent3 6 2 2 2 6 2" xfId="2401" xr:uid="{00000000-0005-0000-0000-00005B090000}"/>
    <cellStyle name="20% - Accent3 6 2 2 2 7" xfId="2402" xr:uid="{00000000-0005-0000-0000-00005C090000}"/>
    <cellStyle name="20% - Accent3 6 2 2 3" xfId="2403" xr:uid="{00000000-0005-0000-0000-00005D090000}"/>
    <cellStyle name="20% - Accent3 6 2 2 3 2" xfId="2404" xr:uid="{00000000-0005-0000-0000-00005E090000}"/>
    <cellStyle name="20% - Accent3 6 2 2 3 2 2" xfId="2405" xr:uid="{00000000-0005-0000-0000-00005F090000}"/>
    <cellStyle name="20% - Accent3 6 2 2 3 3" xfId="2406" xr:uid="{00000000-0005-0000-0000-000060090000}"/>
    <cellStyle name="20% - Accent3 6 2 2 3 3 2" xfId="2407" xr:uid="{00000000-0005-0000-0000-000061090000}"/>
    <cellStyle name="20% - Accent3 6 2 2 3 4" xfId="2408" xr:uid="{00000000-0005-0000-0000-000062090000}"/>
    <cellStyle name="20% - Accent3 6 2 2 3 4 2" xfId="2409" xr:uid="{00000000-0005-0000-0000-000063090000}"/>
    <cellStyle name="20% - Accent3 6 2 2 3 5" xfId="2410" xr:uid="{00000000-0005-0000-0000-000064090000}"/>
    <cellStyle name="20% - Accent3 6 2 2 3 5 2" xfId="2411" xr:uid="{00000000-0005-0000-0000-000065090000}"/>
    <cellStyle name="20% - Accent3 6 2 2 3 6" xfId="2412" xr:uid="{00000000-0005-0000-0000-000066090000}"/>
    <cellStyle name="20% - Accent3 6 2 2 4" xfId="2413" xr:uid="{00000000-0005-0000-0000-000067090000}"/>
    <cellStyle name="20% - Accent3 6 2 2 4 2" xfId="2414" xr:uid="{00000000-0005-0000-0000-000068090000}"/>
    <cellStyle name="20% - Accent3 6 2 2 4 2 2" xfId="2415" xr:uid="{00000000-0005-0000-0000-000069090000}"/>
    <cellStyle name="20% - Accent3 6 2 2 4 3" xfId="2416" xr:uid="{00000000-0005-0000-0000-00006A090000}"/>
    <cellStyle name="20% - Accent3 6 2 2 5" xfId="2417" xr:uid="{00000000-0005-0000-0000-00006B090000}"/>
    <cellStyle name="20% - Accent3 6 2 2 5 2" xfId="2418" xr:uid="{00000000-0005-0000-0000-00006C090000}"/>
    <cellStyle name="20% - Accent3 6 2 2 6" xfId="2419" xr:uid="{00000000-0005-0000-0000-00006D090000}"/>
    <cellStyle name="20% - Accent3 6 2 2 6 2" xfId="2420" xr:uid="{00000000-0005-0000-0000-00006E090000}"/>
    <cellStyle name="20% - Accent3 6 2 2 7" xfId="2421" xr:uid="{00000000-0005-0000-0000-00006F090000}"/>
    <cellStyle name="20% - Accent3 6 2 2 7 2" xfId="2422" xr:uid="{00000000-0005-0000-0000-000070090000}"/>
    <cellStyle name="20% - Accent3 6 2 2 8" xfId="2423" xr:uid="{00000000-0005-0000-0000-000071090000}"/>
    <cellStyle name="20% - Accent3 6 2 3" xfId="2424" xr:uid="{00000000-0005-0000-0000-000072090000}"/>
    <cellStyle name="20% - Accent3 6 2 3 2" xfId="2425" xr:uid="{00000000-0005-0000-0000-000073090000}"/>
    <cellStyle name="20% - Accent3 6 2 3 2 2" xfId="2426" xr:uid="{00000000-0005-0000-0000-000074090000}"/>
    <cellStyle name="20% - Accent3 6 2 3 2 2 2" xfId="2427" xr:uid="{00000000-0005-0000-0000-000075090000}"/>
    <cellStyle name="20% - Accent3 6 2 3 2 2 2 2" xfId="2428" xr:uid="{00000000-0005-0000-0000-000076090000}"/>
    <cellStyle name="20% - Accent3 6 2 3 2 2 3" xfId="2429" xr:uid="{00000000-0005-0000-0000-000077090000}"/>
    <cellStyle name="20% - Accent3 6 2 3 2 2 3 2" xfId="2430" xr:uid="{00000000-0005-0000-0000-000078090000}"/>
    <cellStyle name="20% - Accent3 6 2 3 2 2 4" xfId="2431" xr:uid="{00000000-0005-0000-0000-000079090000}"/>
    <cellStyle name="20% - Accent3 6 2 3 2 3" xfId="2432" xr:uid="{00000000-0005-0000-0000-00007A090000}"/>
    <cellStyle name="20% - Accent3 6 2 3 2 3 2" xfId="2433" xr:uid="{00000000-0005-0000-0000-00007B090000}"/>
    <cellStyle name="20% - Accent3 6 2 3 2 4" xfId="2434" xr:uid="{00000000-0005-0000-0000-00007C090000}"/>
    <cellStyle name="20% - Accent3 6 2 3 2 4 2" xfId="2435" xr:uid="{00000000-0005-0000-0000-00007D090000}"/>
    <cellStyle name="20% - Accent3 6 2 3 2 5" xfId="2436" xr:uid="{00000000-0005-0000-0000-00007E090000}"/>
    <cellStyle name="20% - Accent3 6 2 3 2 5 2" xfId="2437" xr:uid="{00000000-0005-0000-0000-00007F090000}"/>
    <cellStyle name="20% - Accent3 6 2 3 2 6" xfId="2438" xr:uid="{00000000-0005-0000-0000-000080090000}"/>
    <cellStyle name="20% - Accent3 6 2 3 2 6 2" xfId="2439" xr:uid="{00000000-0005-0000-0000-000081090000}"/>
    <cellStyle name="20% - Accent3 6 2 3 2 7" xfId="2440" xr:uid="{00000000-0005-0000-0000-000082090000}"/>
    <cellStyle name="20% - Accent3 6 2 3 3" xfId="2441" xr:uid="{00000000-0005-0000-0000-000083090000}"/>
    <cellStyle name="20% - Accent3 6 2 3 3 2" xfId="2442" xr:uid="{00000000-0005-0000-0000-000084090000}"/>
    <cellStyle name="20% - Accent3 6 2 3 3 2 2" xfId="2443" xr:uid="{00000000-0005-0000-0000-000085090000}"/>
    <cellStyle name="20% - Accent3 6 2 3 3 3" xfId="2444" xr:uid="{00000000-0005-0000-0000-000086090000}"/>
    <cellStyle name="20% - Accent3 6 2 3 3 3 2" xfId="2445" xr:uid="{00000000-0005-0000-0000-000087090000}"/>
    <cellStyle name="20% - Accent3 6 2 3 3 4" xfId="2446" xr:uid="{00000000-0005-0000-0000-000088090000}"/>
    <cellStyle name="20% - Accent3 6 2 3 3 4 2" xfId="2447" xr:uid="{00000000-0005-0000-0000-000089090000}"/>
    <cellStyle name="20% - Accent3 6 2 3 3 5" xfId="2448" xr:uid="{00000000-0005-0000-0000-00008A090000}"/>
    <cellStyle name="20% - Accent3 6 2 3 3 5 2" xfId="2449" xr:uid="{00000000-0005-0000-0000-00008B090000}"/>
    <cellStyle name="20% - Accent3 6 2 3 3 6" xfId="2450" xr:uid="{00000000-0005-0000-0000-00008C090000}"/>
    <cellStyle name="20% - Accent3 6 2 3 4" xfId="2451" xr:uid="{00000000-0005-0000-0000-00008D090000}"/>
    <cellStyle name="20% - Accent3 6 2 3 4 2" xfId="2452" xr:uid="{00000000-0005-0000-0000-00008E090000}"/>
    <cellStyle name="20% - Accent3 6 2 3 4 2 2" xfId="2453" xr:uid="{00000000-0005-0000-0000-00008F090000}"/>
    <cellStyle name="20% - Accent3 6 2 3 4 3" xfId="2454" xr:uid="{00000000-0005-0000-0000-000090090000}"/>
    <cellStyle name="20% - Accent3 6 2 3 5" xfId="2455" xr:uid="{00000000-0005-0000-0000-000091090000}"/>
    <cellStyle name="20% - Accent3 6 2 3 5 2" xfId="2456" xr:uid="{00000000-0005-0000-0000-000092090000}"/>
    <cellStyle name="20% - Accent3 6 2 3 6" xfId="2457" xr:uid="{00000000-0005-0000-0000-000093090000}"/>
    <cellStyle name="20% - Accent3 6 2 3 6 2" xfId="2458" xr:uid="{00000000-0005-0000-0000-000094090000}"/>
    <cellStyle name="20% - Accent3 6 2 3 7" xfId="2459" xr:uid="{00000000-0005-0000-0000-000095090000}"/>
    <cellStyle name="20% - Accent3 6 2 3 7 2" xfId="2460" xr:uid="{00000000-0005-0000-0000-000096090000}"/>
    <cellStyle name="20% - Accent3 6 2 3 8" xfId="2461" xr:uid="{00000000-0005-0000-0000-000097090000}"/>
    <cellStyle name="20% - Accent3 6 2 4" xfId="2462" xr:uid="{00000000-0005-0000-0000-000098090000}"/>
    <cellStyle name="20% - Accent3 6 2 4 2" xfId="2463" xr:uid="{00000000-0005-0000-0000-000099090000}"/>
    <cellStyle name="20% - Accent3 6 2 4 2 2" xfId="2464" xr:uid="{00000000-0005-0000-0000-00009A090000}"/>
    <cellStyle name="20% - Accent3 6 2 4 2 2 2" xfId="2465" xr:uid="{00000000-0005-0000-0000-00009B090000}"/>
    <cellStyle name="20% - Accent3 6 2 4 2 3" xfId="2466" xr:uid="{00000000-0005-0000-0000-00009C090000}"/>
    <cellStyle name="20% - Accent3 6 2 4 2 3 2" xfId="2467" xr:uid="{00000000-0005-0000-0000-00009D090000}"/>
    <cellStyle name="20% - Accent3 6 2 4 2 4" xfId="2468" xr:uid="{00000000-0005-0000-0000-00009E090000}"/>
    <cellStyle name="20% - Accent3 6 2 4 3" xfId="2469" xr:uid="{00000000-0005-0000-0000-00009F090000}"/>
    <cellStyle name="20% - Accent3 6 2 4 3 2" xfId="2470" xr:uid="{00000000-0005-0000-0000-0000A0090000}"/>
    <cellStyle name="20% - Accent3 6 2 4 4" xfId="2471" xr:uid="{00000000-0005-0000-0000-0000A1090000}"/>
    <cellStyle name="20% - Accent3 6 2 4 4 2" xfId="2472" xr:uid="{00000000-0005-0000-0000-0000A2090000}"/>
    <cellStyle name="20% - Accent3 6 2 4 5" xfId="2473" xr:uid="{00000000-0005-0000-0000-0000A3090000}"/>
    <cellStyle name="20% - Accent3 6 2 4 5 2" xfId="2474" xr:uid="{00000000-0005-0000-0000-0000A4090000}"/>
    <cellStyle name="20% - Accent3 6 2 4 6" xfId="2475" xr:uid="{00000000-0005-0000-0000-0000A5090000}"/>
    <cellStyle name="20% - Accent3 6 2 4 6 2" xfId="2476" xr:uid="{00000000-0005-0000-0000-0000A6090000}"/>
    <cellStyle name="20% - Accent3 6 2 4 7" xfId="2477" xr:uid="{00000000-0005-0000-0000-0000A7090000}"/>
    <cellStyle name="20% - Accent3 6 2 5" xfId="2478" xr:uid="{00000000-0005-0000-0000-0000A8090000}"/>
    <cellStyle name="20% - Accent3 6 2 5 2" xfId="2479" xr:uid="{00000000-0005-0000-0000-0000A9090000}"/>
    <cellStyle name="20% - Accent3 6 2 5 2 2" xfId="2480" xr:uid="{00000000-0005-0000-0000-0000AA090000}"/>
    <cellStyle name="20% - Accent3 6 2 5 3" xfId="2481" xr:uid="{00000000-0005-0000-0000-0000AB090000}"/>
    <cellStyle name="20% - Accent3 6 2 5 3 2" xfId="2482" xr:uid="{00000000-0005-0000-0000-0000AC090000}"/>
    <cellStyle name="20% - Accent3 6 2 5 4" xfId="2483" xr:uid="{00000000-0005-0000-0000-0000AD090000}"/>
    <cellStyle name="20% - Accent3 6 2 5 4 2" xfId="2484" xr:uid="{00000000-0005-0000-0000-0000AE090000}"/>
    <cellStyle name="20% - Accent3 6 2 5 5" xfId="2485" xr:uid="{00000000-0005-0000-0000-0000AF090000}"/>
    <cellStyle name="20% - Accent3 6 2 5 5 2" xfId="2486" xr:uid="{00000000-0005-0000-0000-0000B0090000}"/>
    <cellStyle name="20% - Accent3 6 2 5 6" xfId="2487" xr:uid="{00000000-0005-0000-0000-0000B1090000}"/>
    <cellStyle name="20% - Accent3 6 2 6" xfId="2488" xr:uid="{00000000-0005-0000-0000-0000B2090000}"/>
    <cellStyle name="20% - Accent3 6 2 6 2" xfId="2489" xr:uid="{00000000-0005-0000-0000-0000B3090000}"/>
    <cellStyle name="20% - Accent3 6 2 6 2 2" xfId="2490" xr:uid="{00000000-0005-0000-0000-0000B4090000}"/>
    <cellStyle name="20% - Accent3 6 2 6 3" xfId="2491" xr:uid="{00000000-0005-0000-0000-0000B5090000}"/>
    <cellStyle name="20% - Accent3 6 2 7" xfId="2492" xr:uid="{00000000-0005-0000-0000-0000B6090000}"/>
    <cellStyle name="20% - Accent3 6 2 7 2" xfId="2493" xr:uid="{00000000-0005-0000-0000-0000B7090000}"/>
    <cellStyle name="20% - Accent3 6 2 8" xfId="2494" xr:uid="{00000000-0005-0000-0000-0000B8090000}"/>
    <cellStyle name="20% - Accent3 6 2 8 2" xfId="2495" xr:uid="{00000000-0005-0000-0000-0000B9090000}"/>
    <cellStyle name="20% - Accent3 6 2 9" xfId="2496" xr:uid="{00000000-0005-0000-0000-0000BA090000}"/>
    <cellStyle name="20% - Accent3 6 2 9 2" xfId="2497" xr:uid="{00000000-0005-0000-0000-0000BB090000}"/>
    <cellStyle name="20% - Accent3 6 3" xfId="2498" xr:uid="{00000000-0005-0000-0000-0000BC090000}"/>
    <cellStyle name="20% - Accent3 6 3 2" xfId="2499" xr:uid="{00000000-0005-0000-0000-0000BD090000}"/>
    <cellStyle name="20% - Accent3 6 3 2 2" xfId="2500" xr:uid="{00000000-0005-0000-0000-0000BE090000}"/>
    <cellStyle name="20% - Accent3 6 3 2 2 2" xfId="2501" xr:uid="{00000000-0005-0000-0000-0000BF090000}"/>
    <cellStyle name="20% - Accent3 6 3 2 2 2 2" xfId="2502" xr:uid="{00000000-0005-0000-0000-0000C0090000}"/>
    <cellStyle name="20% - Accent3 6 3 2 2 3" xfId="2503" xr:uid="{00000000-0005-0000-0000-0000C1090000}"/>
    <cellStyle name="20% - Accent3 6 3 2 2 3 2" xfId="2504" xr:uid="{00000000-0005-0000-0000-0000C2090000}"/>
    <cellStyle name="20% - Accent3 6 3 2 2 4" xfId="2505" xr:uid="{00000000-0005-0000-0000-0000C3090000}"/>
    <cellStyle name="20% - Accent3 6 3 2 3" xfId="2506" xr:uid="{00000000-0005-0000-0000-0000C4090000}"/>
    <cellStyle name="20% - Accent3 6 3 2 3 2" xfId="2507" xr:uid="{00000000-0005-0000-0000-0000C5090000}"/>
    <cellStyle name="20% - Accent3 6 3 2 4" xfId="2508" xr:uid="{00000000-0005-0000-0000-0000C6090000}"/>
    <cellStyle name="20% - Accent3 6 3 2 4 2" xfId="2509" xr:uid="{00000000-0005-0000-0000-0000C7090000}"/>
    <cellStyle name="20% - Accent3 6 3 2 5" xfId="2510" xr:uid="{00000000-0005-0000-0000-0000C8090000}"/>
    <cellStyle name="20% - Accent3 6 3 2 5 2" xfId="2511" xr:uid="{00000000-0005-0000-0000-0000C9090000}"/>
    <cellStyle name="20% - Accent3 6 3 2 6" xfId="2512" xr:uid="{00000000-0005-0000-0000-0000CA090000}"/>
    <cellStyle name="20% - Accent3 6 3 2 6 2" xfId="2513" xr:uid="{00000000-0005-0000-0000-0000CB090000}"/>
    <cellStyle name="20% - Accent3 6 3 2 7" xfId="2514" xr:uid="{00000000-0005-0000-0000-0000CC090000}"/>
    <cellStyle name="20% - Accent3 6 3 3" xfId="2515" xr:uid="{00000000-0005-0000-0000-0000CD090000}"/>
    <cellStyle name="20% - Accent3 6 3 3 2" xfId="2516" xr:uid="{00000000-0005-0000-0000-0000CE090000}"/>
    <cellStyle name="20% - Accent3 6 3 3 2 2" xfId="2517" xr:uid="{00000000-0005-0000-0000-0000CF090000}"/>
    <cellStyle name="20% - Accent3 6 3 3 3" xfId="2518" xr:uid="{00000000-0005-0000-0000-0000D0090000}"/>
    <cellStyle name="20% - Accent3 6 3 3 3 2" xfId="2519" xr:uid="{00000000-0005-0000-0000-0000D1090000}"/>
    <cellStyle name="20% - Accent3 6 3 3 4" xfId="2520" xr:uid="{00000000-0005-0000-0000-0000D2090000}"/>
    <cellStyle name="20% - Accent3 6 3 3 4 2" xfId="2521" xr:uid="{00000000-0005-0000-0000-0000D3090000}"/>
    <cellStyle name="20% - Accent3 6 3 3 5" xfId="2522" xr:uid="{00000000-0005-0000-0000-0000D4090000}"/>
    <cellStyle name="20% - Accent3 6 3 3 5 2" xfId="2523" xr:uid="{00000000-0005-0000-0000-0000D5090000}"/>
    <cellStyle name="20% - Accent3 6 3 3 6" xfId="2524" xr:uid="{00000000-0005-0000-0000-0000D6090000}"/>
    <cellStyle name="20% - Accent3 6 3 4" xfId="2525" xr:uid="{00000000-0005-0000-0000-0000D7090000}"/>
    <cellStyle name="20% - Accent3 6 3 4 2" xfId="2526" xr:uid="{00000000-0005-0000-0000-0000D8090000}"/>
    <cellStyle name="20% - Accent3 6 3 4 2 2" xfId="2527" xr:uid="{00000000-0005-0000-0000-0000D9090000}"/>
    <cellStyle name="20% - Accent3 6 3 4 3" xfId="2528" xr:uid="{00000000-0005-0000-0000-0000DA090000}"/>
    <cellStyle name="20% - Accent3 6 3 5" xfId="2529" xr:uid="{00000000-0005-0000-0000-0000DB090000}"/>
    <cellStyle name="20% - Accent3 6 3 5 2" xfId="2530" xr:uid="{00000000-0005-0000-0000-0000DC090000}"/>
    <cellStyle name="20% - Accent3 6 3 6" xfId="2531" xr:uid="{00000000-0005-0000-0000-0000DD090000}"/>
    <cellStyle name="20% - Accent3 6 3 6 2" xfId="2532" xr:uid="{00000000-0005-0000-0000-0000DE090000}"/>
    <cellStyle name="20% - Accent3 6 3 7" xfId="2533" xr:uid="{00000000-0005-0000-0000-0000DF090000}"/>
    <cellStyle name="20% - Accent3 6 3 7 2" xfId="2534" xr:uid="{00000000-0005-0000-0000-0000E0090000}"/>
    <cellStyle name="20% - Accent3 6 3 8" xfId="2535" xr:uid="{00000000-0005-0000-0000-0000E1090000}"/>
    <cellStyle name="20% - Accent3 6 4" xfId="2536" xr:uid="{00000000-0005-0000-0000-0000E2090000}"/>
    <cellStyle name="20% - Accent3 6 4 2" xfId="2537" xr:uid="{00000000-0005-0000-0000-0000E3090000}"/>
    <cellStyle name="20% - Accent3 6 4 2 2" xfId="2538" xr:uid="{00000000-0005-0000-0000-0000E4090000}"/>
    <cellStyle name="20% - Accent3 6 4 2 2 2" xfId="2539" xr:uid="{00000000-0005-0000-0000-0000E5090000}"/>
    <cellStyle name="20% - Accent3 6 4 2 2 2 2" xfId="2540" xr:uid="{00000000-0005-0000-0000-0000E6090000}"/>
    <cellStyle name="20% - Accent3 6 4 2 2 3" xfId="2541" xr:uid="{00000000-0005-0000-0000-0000E7090000}"/>
    <cellStyle name="20% - Accent3 6 4 2 2 3 2" xfId="2542" xr:uid="{00000000-0005-0000-0000-0000E8090000}"/>
    <cellStyle name="20% - Accent3 6 4 2 2 4" xfId="2543" xr:uid="{00000000-0005-0000-0000-0000E9090000}"/>
    <cellStyle name="20% - Accent3 6 4 2 3" xfId="2544" xr:uid="{00000000-0005-0000-0000-0000EA090000}"/>
    <cellStyle name="20% - Accent3 6 4 2 3 2" xfId="2545" xr:uid="{00000000-0005-0000-0000-0000EB090000}"/>
    <cellStyle name="20% - Accent3 6 4 2 4" xfId="2546" xr:uid="{00000000-0005-0000-0000-0000EC090000}"/>
    <cellStyle name="20% - Accent3 6 4 2 4 2" xfId="2547" xr:uid="{00000000-0005-0000-0000-0000ED090000}"/>
    <cellStyle name="20% - Accent3 6 4 2 5" xfId="2548" xr:uid="{00000000-0005-0000-0000-0000EE090000}"/>
    <cellStyle name="20% - Accent3 6 4 2 5 2" xfId="2549" xr:uid="{00000000-0005-0000-0000-0000EF090000}"/>
    <cellStyle name="20% - Accent3 6 4 2 6" xfId="2550" xr:uid="{00000000-0005-0000-0000-0000F0090000}"/>
    <cellStyle name="20% - Accent3 6 4 2 6 2" xfId="2551" xr:uid="{00000000-0005-0000-0000-0000F1090000}"/>
    <cellStyle name="20% - Accent3 6 4 2 7" xfId="2552" xr:uid="{00000000-0005-0000-0000-0000F2090000}"/>
    <cellStyle name="20% - Accent3 6 4 3" xfId="2553" xr:uid="{00000000-0005-0000-0000-0000F3090000}"/>
    <cellStyle name="20% - Accent3 6 4 3 2" xfId="2554" xr:uid="{00000000-0005-0000-0000-0000F4090000}"/>
    <cellStyle name="20% - Accent3 6 4 3 2 2" xfId="2555" xr:uid="{00000000-0005-0000-0000-0000F5090000}"/>
    <cellStyle name="20% - Accent3 6 4 3 3" xfId="2556" xr:uid="{00000000-0005-0000-0000-0000F6090000}"/>
    <cellStyle name="20% - Accent3 6 4 3 3 2" xfId="2557" xr:uid="{00000000-0005-0000-0000-0000F7090000}"/>
    <cellStyle name="20% - Accent3 6 4 3 4" xfId="2558" xr:uid="{00000000-0005-0000-0000-0000F8090000}"/>
    <cellStyle name="20% - Accent3 6 4 3 4 2" xfId="2559" xr:uid="{00000000-0005-0000-0000-0000F9090000}"/>
    <cellStyle name="20% - Accent3 6 4 3 5" xfId="2560" xr:uid="{00000000-0005-0000-0000-0000FA090000}"/>
    <cellStyle name="20% - Accent3 6 4 3 5 2" xfId="2561" xr:uid="{00000000-0005-0000-0000-0000FB090000}"/>
    <cellStyle name="20% - Accent3 6 4 3 6" xfId="2562" xr:uid="{00000000-0005-0000-0000-0000FC090000}"/>
    <cellStyle name="20% - Accent3 6 4 4" xfId="2563" xr:uid="{00000000-0005-0000-0000-0000FD090000}"/>
    <cellStyle name="20% - Accent3 6 4 4 2" xfId="2564" xr:uid="{00000000-0005-0000-0000-0000FE090000}"/>
    <cellStyle name="20% - Accent3 6 4 4 2 2" xfId="2565" xr:uid="{00000000-0005-0000-0000-0000FF090000}"/>
    <cellStyle name="20% - Accent3 6 4 4 3" xfId="2566" xr:uid="{00000000-0005-0000-0000-0000000A0000}"/>
    <cellStyle name="20% - Accent3 6 4 5" xfId="2567" xr:uid="{00000000-0005-0000-0000-0000010A0000}"/>
    <cellStyle name="20% - Accent3 6 4 5 2" xfId="2568" xr:uid="{00000000-0005-0000-0000-0000020A0000}"/>
    <cellStyle name="20% - Accent3 6 4 6" xfId="2569" xr:uid="{00000000-0005-0000-0000-0000030A0000}"/>
    <cellStyle name="20% - Accent3 6 4 6 2" xfId="2570" xr:uid="{00000000-0005-0000-0000-0000040A0000}"/>
    <cellStyle name="20% - Accent3 6 4 7" xfId="2571" xr:uid="{00000000-0005-0000-0000-0000050A0000}"/>
    <cellStyle name="20% - Accent3 6 4 7 2" xfId="2572" xr:uid="{00000000-0005-0000-0000-0000060A0000}"/>
    <cellStyle name="20% - Accent3 6 4 8" xfId="2573" xr:uid="{00000000-0005-0000-0000-0000070A0000}"/>
    <cellStyle name="20% - Accent3 6 5" xfId="2574" xr:uid="{00000000-0005-0000-0000-0000080A0000}"/>
    <cellStyle name="20% - Accent3 6 5 2" xfId="2575" xr:uid="{00000000-0005-0000-0000-0000090A0000}"/>
    <cellStyle name="20% - Accent3 6 5 2 2" xfId="2576" xr:uid="{00000000-0005-0000-0000-00000A0A0000}"/>
    <cellStyle name="20% - Accent3 6 5 2 2 2" xfId="2577" xr:uid="{00000000-0005-0000-0000-00000B0A0000}"/>
    <cellStyle name="20% - Accent3 6 5 2 3" xfId="2578" xr:uid="{00000000-0005-0000-0000-00000C0A0000}"/>
    <cellStyle name="20% - Accent3 6 5 2 3 2" xfId="2579" xr:uid="{00000000-0005-0000-0000-00000D0A0000}"/>
    <cellStyle name="20% - Accent3 6 5 2 4" xfId="2580" xr:uid="{00000000-0005-0000-0000-00000E0A0000}"/>
    <cellStyle name="20% - Accent3 6 5 3" xfId="2581" xr:uid="{00000000-0005-0000-0000-00000F0A0000}"/>
    <cellStyle name="20% - Accent3 6 5 3 2" xfId="2582" xr:uid="{00000000-0005-0000-0000-0000100A0000}"/>
    <cellStyle name="20% - Accent3 6 5 4" xfId="2583" xr:uid="{00000000-0005-0000-0000-0000110A0000}"/>
    <cellStyle name="20% - Accent3 6 5 4 2" xfId="2584" xr:uid="{00000000-0005-0000-0000-0000120A0000}"/>
    <cellStyle name="20% - Accent3 6 5 5" xfId="2585" xr:uid="{00000000-0005-0000-0000-0000130A0000}"/>
    <cellStyle name="20% - Accent3 6 5 5 2" xfId="2586" xr:uid="{00000000-0005-0000-0000-0000140A0000}"/>
    <cellStyle name="20% - Accent3 6 5 6" xfId="2587" xr:uid="{00000000-0005-0000-0000-0000150A0000}"/>
    <cellStyle name="20% - Accent3 6 5 6 2" xfId="2588" xr:uid="{00000000-0005-0000-0000-0000160A0000}"/>
    <cellStyle name="20% - Accent3 6 5 7" xfId="2589" xr:uid="{00000000-0005-0000-0000-0000170A0000}"/>
    <cellStyle name="20% - Accent3 6 6" xfId="2590" xr:uid="{00000000-0005-0000-0000-0000180A0000}"/>
    <cellStyle name="20% - Accent3 6 6 2" xfId="2591" xr:uid="{00000000-0005-0000-0000-0000190A0000}"/>
    <cellStyle name="20% - Accent3 6 6 2 2" xfId="2592" xr:uid="{00000000-0005-0000-0000-00001A0A0000}"/>
    <cellStyle name="20% - Accent3 6 6 3" xfId="2593" xr:uid="{00000000-0005-0000-0000-00001B0A0000}"/>
    <cellStyle name="20% - Accent3 6 6 3 2" xfId="2594" xr:uid="{00000000-0005-0000-0000-00001C0A0000}"/>
    <cellStyle name="20% - Accent3 6 6 4" xfId="2595" xr:uid="{00000000-0005-0000-0000-00001D0A0000}"/>
    <cellStyle name="20% - Accent3 6 6 4 2" xfId="2596" xr:uid="{00000000-0005-0000-0000-00001E0A0000}"/>
    <cellStyle name="20% - Accent3 6 6 5" xfId="2597" xr:uid="{00000000-0005-0000-0000-00001F0A0000}"/>
    <cellStyle name="20% - Accent3 6 6 5 2" xfId="2598" xr:uid="{00000000-0005-0000-0000-0000200A0000}"/>
    <cellStyle name="20% - Accent3 6 6 6" xfId="2599" xr:uid="{00000000-0005-0000-0000-0000210A0000}"/>
    <cellStyle name="20% - Accent3 6 7" xfId="2600" xr:uid="{00000000-0005-0000-0000-0000220A0000}"/>
    <cellStyle name="20% - Accent3 6 7 2" xfId="2601" xr:uid="{00000000-0005-0000-0000-0000230A0000}"/>
    <cellStyle name="20% - Accent3 6 7 2 2" xfId="2602" xr:uid="{00000000-0005-0000-0000-0000240A0000}"/>
    <cellStyle name="20% - Accent3 6 7 3" xfId="2603" xr:uid="{00000000-0005-0000-0000-0000250A0000}"/>
    <cellStyle name="20% - Accent3 6 8" xfId="2604" xr:uid="{00000000-0005-0000-0000-0000260A0000}"/>
    <cellStyle name="20% - Accent3 6 8 2" xfId="2605" xr:uid="{00000000-0005-0000-0000-0000270A0000}"/>
    <cellStyle name="20% - Accent3 6 9" xfId="2606" xr:uid="{00000000-0005-0000-0000-0000280A0000}"/>
    <cellStyle name="20% - Accent3 6 9 2" xfId="2607" xr:uid="{00000000-0005-0000-0000-0000290A0000}"/>
    <cellStyle name="20% - Accent3 7" xfId="2608" xr:uid="{00000000-0005-0000-0000-00002A0A0000}"/>
    <cellStyle name="20% - Accent3 7 2" xfId="2609" xr:uid="{00000000-0005-0000-0000-00002B0A0000}"/>
    <cellStyle name="20% - Accent3 8" xfId="2610" xr:uid="{00000000-0005-0000-0000-00002C0A0000}"/>
    <cellStyle name="20% - Accent3 8 2" xfId="2611" xr:uid="{00000000-0005-0000-0000-00002D0A0000}"/>
    <cellStyle name="20% - Accent3 8 2 2" xfId="2612" xr:uid="{00000000-0005-0000-0000-00002E0A0000}"/>
    <cellStyle name="20% - Accent3 8 2 2 2" xfId="2613" xr:uid="{00000000-0005-0000-0000-00002F0A0000}"/>
    <cellStyle name="20% - Accent3 8 2 2 2 2" xfId="2614" xr:uid="{00000000-0005-0000-0000-0000300A0000}"/>
    <cellStyle name="20% - Accent3 8 2 2 2 2 2" xfId="2615" xr:uid="{00000000-0005-0000-0000-0000310A0000}"/>
    <cellStyle name="20% - Accent3 8 2 2 2 3" xfId="2616" xr:uid="{00000000-0005-0000-0000-0000320A0000}"/>
    <cellStyle name="20% - Accent3 8 2 2 2 3 2" xfId="2617" xr:uid="{00000000-0005-0000-0000-0000330A0000}"/>
    <cellStyle name="20% - Accent3 8 2 2 2 4" xfId="2618" xr:uid="{00000000-0005-0000-0000-0000340A0000}"/>
    <cellStyle name="20% - Accent3 8 2 2 3" xfId="2619" xr:uid="{00000000-0005-0000-0000-0000350A0000}"/>
    <cellStyle name="20% - Accent3 8 2 2 3 2" xfId="2620" xr:uid="{00000000-0005-0000-0000-0000360A0000}"/>
    <cellStyle name="20% - Accent3 8 2 2 4" xfId="2621" xr:uid="{00000000-0005-0000-0000-0000370A0000}"/>
    <cellStyle name="20% - Accent3 8 2 2 4 2" xfId="2622" xr:uid="{00000000-0005-0000-0000-0000380A0000}"/>
    <cellStyle name="20% - Accent3 8 2 2 5" xfId="2623" xr:uid="{00000000-0005-0000-0000-0000390A0000}"/>
    <cellStyle name="20% - Accent3 8 2 2 5 2" xfId="2624" xr:uid="{00000000-0005-0000-0000-00003A0A0000}"/>
    <cellStyle name="20% - Accent3 8 2 2 6" xfId="2625" xr:uid="{00000000-0005-0000-0000-00003B0A0000}"/>
    <cellStyle name="20% - Accent3 8 2 2 6 2" xfId="2626" xr:uid="{00000000-0005-0000-0000-00003C0A0000}"/>
    <cellStyle name="20% - Accent3 8 2 2 7" xfId="2627" xr:uid="{00000000-0005-0000-0000-00003D0A0000}"/>
    <cellStyle name="20% - Accent3 8 2 3" xfId="2628" xr:uid="{00000000-0005-0000-0000-00003E0A0000}"/>
    <cellStyle name="20% - Accent3 8 2 3 2" xfId="2629" xr:uid="{00000000-0005-0000-0000-00003F0A0000}"/>
    <cellStyle name="20% - Accent3 8 2 3 2 2" xfId="2630" xr:uid="{00000000-0005-0000-0000-0000400A0000}"/>
    <cellStyle name="20% - Accent3 8 2 3 3" xfId="2631" xr:uid="{00000000-0005-0000-0000-0000410A0000}"/>
    <cellStyle name="20% - Accent3 8 2 3 3 2" xfId="2632" xr:uid="{00000000-0005-0000-0000-0000420A0000}"/>
    <cellStyle name="20% - Accent3 8 2 3 4" xfId="2633" xr:uid="{00000000-0005-0000-0000-0000430A0000}"/>
    <cellStyle name="20% - Accent3 8 2 3 4 2" xfId="2634" xr:uid="{00000000-0005-0000-0000-0000440A0000}"/>
    <cellStyle name="20% - Accent3 8 2 3 5" xfId="2635" xr:uid="{00000000-0005-0000-0000-0000450A0000}"/>
    <cellStyle name="20% - Accent3 8 2 3 5 2" xfId="2636" xr:uid="{00000000-0005-0000-0000-0000460A0000}"/>
    <cellStyle name="20% - Accent3 8 2 3 6" xfId="2637" xr:uid="{00000000-0005-0000-0000-0000470A0000}"/>
    <cellStyle name="20% - Accent3 8 2 4" xfId="2638" xr:uid="{00000000-0005-0000-0000-0000480A0000}"/>
    <cellStyle name="20% - Accent3 8 2 4 2" xfId="2639" xr:uid="{00000000-0005-0000-0000-0000490A0000}"/>
    <cellStyle name="20% - Accent3 8 2 4 2 2" xfId="2640" xr:uid="{00000000-0005-0000-0000-00004A0A0000}"/>
    <cellStyle name="20% - Accent3 8 2 4 3" xfId="2641" xr:uid="{00000000-0005-0000-0000-00004B0A0000}"/>
    <cellStyle name="20% - Accent3 8 2 5" xfId="2642" xr:uid="{00000000-0005-0000-0000-00004C0A0000}"/>
    <cellStyle name="20% - Accent3 8 2 5 2" xfId="2643" xr:uid="{00000000-0005-0000-0000-00004D0A0000}"/>
    <cellStyle name="20% - Accent3 8 2 6" xfId="2644" xr:uid="{00000000-0005-0000-0000-00004E0A0000}"/>
    <cellStyle name="20% - Accent3 8 2 6 2" xfId="2645" xr:uid="{00000000-0005-0000-0000-00004F0A0000}"/>
    <cellStyle name="20% - Accent3 8 2 7" xfId="2646" xr:uid="{00000000-0005-0000-0000-0000500A0000}"/>
    <cellStyle name="20% - Accent3 8 2 7 2" xfId="2647" xr:uid="{00000000-0005-0000-0000-0000510A0000}"/>
    <cellStyle name="20% - Accent3 8 2 8" xfId="2648" xr:uid="{00000000-0005-0000-0000-0000520A0000}"/>
    <cellStyle name="20% - Accent3 8 3" xfId="2649" xr:uid="{00000000-0005-0000-0000-0000530A0000}"/>
    <cellStyle name="20% - Accent3 8 3 2" xfId="2650" xr:uid="{00000000-0005-0000-0000-0000540A0000}"/>
    <cellStyle name="20% - Accent3 8 3 2 2" xfId="2651" xr:uid="{00000000-0005-0000-0000-0000550A0000}"/>
    <cellStyle name="20% - Accent3 8 3 2 2 2" xfId="2652" xr:uid="{00000000-0005-0000-0000-0000560A0000}"/>
    <cellStyle name="20% - Accent3 8 3 2 3" xfId="2653" xr:uid="{00000000-0005-0000-0000-0000570A0000}"/>
    <cellStyle name="20% - Accent3 8 3 2 3 2" xfId="2654" xr:uid="{00000000-0005-0000-0000-0000580A0000}"/>
    <cellStyle name="20% - Accent3 8 3 2 4" xfId="2655" xr:uid="{00000000-0005-0000-0000-0000590A0000}"/>
    <cellStyle name="20% - Accent3 8 3 3" xfId="2656" xr:uid="{00000000-0005-0000-0000-00005A0A0000}"/>
    <cellStyle name="20% - Accent3 8 3 3 2" xfId="2657" xr:uid="{00000000-0005-0000-0000-00005B0A0000}"/>
    <cellStyle name="20% - Accent3 8 3 4" xfId="2658" xr:uid="{00000000-0005-0000-0000-00005C0A0000}"/>
    <cellStyle name="20% - Accent3 8 3 4 2" xfId="2659" xr:uid="{00000000-0005-0000-0000-00005D0A0000}"/>
    <cellStyle name="20% - Accent3 8 3 5" xfId="2660" xr:uid="{00000000-0005-0000-0000-00005E0A0000}"/>
    <cellStyle name="20% - Accent3 8 3 5 2" xfId="2661" xr:uid="{00000000-0005-0000-0000-00005F0A0000}"/>
    <cellStyle name="20% - Accent3 8 3 6" xfId="2662" xr:uid="{00000000-0005-0000-0000-0000600A0000}"/>
    <cellStyle name="20% - Accent3 8 3 6 2" xfId="2663" xr:uid="{00000000-0005-0000-0000-0000610A0000}"/>
    <cellStyle name="20% - Accent3 8 3 7" xfId="2664" xr:uid="{00000000-0005-0000-0000-0000620A0000}"/>
    <cellStyle name="20% - Accent3 8 4" xfId="2665" xr:uid="{00000000-0005-0000-0000-0000630A0000}"/>
    <cellStyle name="20% - Accent3 8 4 2" xfId="2666" xr:uid="{00000000-0005-0000-0000-0000640A0000}"/>
    <cellStyle name="20% - Accent3 8 4 2 2" xfId="2667" xr:uid="{00000000-0005-0000-0000-0000650A0000}"/>
    <cellStyle name="20% - Accent3 8 4 3" xfId="2668" xr:uid="{00000000-0005-0000-0000-0000660A0000}"/>
    <cellStyle name="20% - Accent3 8 4 3 2" xfId="2669" xr:uid="{00000000-0005-0000-0000-0000670A0000}"/>
    <cellStyle name="20% - Accent3 8 4 4" xfId="2670" xr:uid="{00000000-0005-0000-0000-0000680A0000}"/>
    <cellStyle name="20% - Accent3 8 4 4 2" xfId="2671" xr:uid="{00000000-0005-0000-0000-0000690A0000}"/>
    <cellStyle name="20% - Accent3 8 4 5" xfId="2672" xr:uid="{00000000-0005-0000-0000-00006A0A0000}"/>
    <cellStyle name="20% - Accent3 8 4 5 2" xfId="2673" xr:uid="{00000000-0005-0000-0000-00006B0A0000}"/>
    <cellStyle name="20% - Accent3 8 4 6" xfId="2674" xr:uid="{00000000-0005-0000-0000-00006C0A0000}"/>
    <cellStyle name="20% - Accent3 8 5" xfId="2675" xr:uid="{00000000-0005-0000-0000-00006D0A0000}"/>
    <cellStyle name="20% - Accent3 8 5 2" xfId="2676" xr:uid="{00000000-0005-0000-0000-00006E0A0000}"/>
    <cellStyle name="20% - Accent3 8 5 2 2" xfId="2677" xr:uid="{00000000-0005-0000-0000-00006F0A0000}"/>
    <cellStyle name="20% - Accent3 8 5 3" xfId="2678" xr:uid="{00000000-0005-0000-0000-0000700A0000}"/>
    <cellStyle name="20% - Accent3 8 6" xfId="2679" xr:uid="{00000000-0005-0000-0000-0000710A0000}"/>
    <cellStyle name="20% - Accent3 8 6 2" xfId="2680" xr:uid="{00000000-0005-0000-0000-0000720A0000}"/>
    <cellStyle name="20% - Accent3 8 7" xfId="2681" xr:uid="{00000000-0005-0000-0000-0000730A0000}"/>
    <cellStyle name="20% - Accent3 8 7 2" xfId="2682" xr:uid="{00000000-0005-0000-0000-0000740A0000}"/>
    <cellStyle name="20% - Accent3 8 8" xfId="2683" xr:uid="{00000000-0005-0000-0000-0000750A0000}"/>
    <cellStyle name="20% - Accent3 8 8 2" xfId="2684" xr:uid="{00000000-0005-0000-0000-0000760A0000}"/>
    <cellStyle name="20% - Accent3 8 9" xfId="2685" xr:uid="{00000000-0005-0000-0000-0000770A0000}"/>
    <cellStyle name="20% - Accent3 9" xfId="2686" xr:uid="{00000000-0005-0000-0000-0000780A0000}"/>
    <cellStyle name="20% - Accent3 9 2" xfId="2687" xr:uid="{00000000-0005-0000-0000-0000790A0000}"/>
    <cellStyle name="20% - Accent3 9 2 2" xfId="2688" xr:uid="{00000000-0005-0000-0000-00007A0A0000}"/>
    <cellStyle name="20% - Accent3 9 2 2 2" xfId="2689" xr:uid="{00000000-0005-0000-0000-00007B0A0000}"/>
    <cellStyle name="20% - Accent3 9 2 2 2 2" xfId="2690" xr:uid="{00000000-0005-0000-0000-00007C0A0000}"/>
    <cellStyle name="20% - Accent3 9 2 2 3" xfId="2691" xr:uid="{00000000-0005-0000-0000-00007D0A0000}"/>
    <cellStyle name="20% - Accent3 9 2 3" xfId="2692" xr:uid="{00000000-0005-0000-0000-00007E0A0000}"/>
    <cellStyle name="20% - Accent3 9 2 3 2" xfId="2693" xr:uid="{00000000-0005-0000-0000-00007F0A0000}"/>
    <cellStyle name="20% - Accent3 9 2 4" xfId="2694" xr:uid="{00000000-0005-0000-0000-0000800A0000}"/>
    <cellStyle name="20% - Accent3 9 3" xfId="2695" xr:uid="{00000000-0005-0000-0000-0000810A0000}"/>
    <cellStyle name="20% - Accent3 9 3 2" xfId="2696" xr:uid="{00000000-0005-0000-0000-0000820A0000}"/>
    <cellStyle name="20% - Accent3 9 3 2 2" xfId="2697" xr:uid="{00000000-0005-0000-0000-0000830A0000}"/>
    <cellStyle name="20% - Accent3 9 3 3" xfId="2698" xr:uid="{00000000-0005-0000-0000-0000840A0000}"/>
    <cellStyle name="20% - Accent3 9 4" xfId="2699" xr:uid="{00000000-0005-0000-0000-0000850A0000}"/>
    <cellStyle name="20% - Accent3 9 4 2" xfId="2700" xr:uid="{00000000-0005-0000-0000-0000860A0000}"/>
    <cellStyle name="20% - Accent3 9 5" xfId="2701" xr:uid="{00000000-0005-0000-0000-0000870A0000}"/>
    <cellStyle name="20% - Accent3 9 5 2" xfId="2702" xr:uid="{00000000-0005-0000-0000-0000880A0000}"/>
    <cellStyle name="20% - Accent3 9 6" xfId="2703" xr:uid="{00000000-0005-0000-0000-0000890A0000}"/>
    <cellStyle name="20% - Accent3 9 6 2" xfId="2704" xr:uid="{00000000-0005-0000-0000-00008A0A0000}"/>
    <cellStyle name="20% - Accent3 9 7" xfId="2705" xr:uid="{00000000-0005-0000-0000-00008B0A0000}"/>
    <cellStyle name="20% - Accent4 10" xfId="2706" xr:uid="{00000000-0005-0000-0000-00008C0A0000}"/>
    <cellStyle name="20% - Accent4 10 2" xfId="2707" xr:uid="{00000000-0005-0000-0000-00008D0A0000}"/>
    <cellStyle name="20% - Accent4 10 2 2" xfId="2708" xr:uid="{00000000-0005-0000-0000-00008E0A0000}"/>
    <cellStyle name="20% - Accent4 10 2 2 2" xfId="2709" xr:uid="{00000000-0005-0000-0000-00008F0A0000}"/>
    <cellStyle name="20% - Accent4 10 2 2 2 2" xfId="2710" xr:uid="{00000000-0005-0000-0000-0000900A0000}"/>
    <cellStyle name="20% - Accent4 10 2 2 3" xfId="2711" xr:uid="{00000000-0005-0000-0000-0000910A0000}"/>
    <cellStyle name="20% - Accent4 10 2 3" xfId="2712" xr:uid="{00000000-0005-0000-0000-0000920A0000}"/>
    <cellStyle name="20% - Accent4 10 2 3 2" xfId="2713" xr:uid="{00000000-0005-0000-0000-0000930A0000}"/>
    <cellStyle name="20% - Accent4 10 2 4" xfId="2714" xr:uid="{00000000-0005-0000-0000-0000940A0000}"/>
    <cellStyle name="20% - Accent4 10 3" xfId="2715" xr:uid="{00000000-0005-0000-0000-0000950A0000}"/>
    <cellStyle name="20% - Accent4 10 3 2" xfId="2716" xr:uid="{00000000-0005-0000-0000-0000960A0000}"/>
    <cellStyle name="20% - Accent4 10 3 2 2" xfId="2717" xr:uid="{00000000-0005-0000-0000-0000970A0000}"/>
    <cellStyle name="20% - Accent4 10 3 3" xfId="2718" xr:uid="{00000000-0005-0000-0000-0000980A0000}"/>
    <cellStyle name="20% - Accent4 10 4" xfId="2719" xr:uid="{00000000-0005-0000-0000-0000990A0000}"/>
    <cellStyle name="20% - Accent4 10 4 2" xfId="2720" xr:uid="{00000000-0005-0000-0000-00009A0A0000}"/>
    <cellStyle name="20% - Accent4 10 5" xfId="2721" xr:uid="{00000000-0005-0000-0000-00009B0A0000}"/>
    <cellStyle name="20% - Accent4 11" xfId="2722" xr:uid="{00000000-0005-0000-0000-00009C0A0000}"/>
    <cellStyle name="20% - Accent4 11 2" xfId="2723" xr:uid="{00000000-0005-0000-0000-00009D0A0000}"/>
    <cellStyle name="20% - Accent4 11 2 2" xfId="2724" xr:uid="{00000000-0005-0000-0000-00009E0A0000}"/>
    <cellStyle name="20% - Accent4 11 2 2 2" xfId="2725" xr:uid="{00000000-0005-0000-0000-00009F0A0000}"/>
    <cellStyle name="20% - Accent4 11 2 2 2 2" xfId="2726" xr:uid="{00000000-0005-0000-0000-0000A00A0000}"/>
    <cellStyle name="20% - Accent4 11 2 2 3" xfId="2727" xr:uid="{00000000-0005-0000-0000-0000A10A0000}"/>
    <cellStyle name="20% - Accent4 11 2 3" xfId="2728" xr:uid="{00000000-0005-0000-0000-0000A20A0000}"/>
    <cellStyle name="20% - Accent4 11 2 3 2" xfId="2729" xr:uid="{00000000-0005-0000-0000-0000A30A0000}"/>
    <cellStyle name="20% - Accent4 11 2 4" xfId="2730" xr:uid="{00000000-0005-0000-0000-0000A40A0000}"/>
    <cellStyle name="20% - Accent4 11 3" xfId="2731" xr:uid="{00000000-0005-0000-0000-0000A50A0000}"/>
    <cellStyle name="20% - Accent4 11 3 2" xfId="2732" xr:uid="{00000000-0005-0000-0000-0000A60A0000}"/>
    <cellStyle name="20% - Accent4 11 3 2 2" xfId="2733" xr:uid="{00000000-0005-0000-0000-0000A70A0000}"/>
    <cellStyle name="20% - Accent4 11 3 3" xfId="2734" xr:uid="{00000000-0005-0000-0000-0000A80A0000}"/>
    <cellStyle name="20% - Accent4 11 4" xfId="2735" xr:uid="{00000000-0005-0000-0000-0000A90A0000}"/>
    <cellStyle name="20% - Accent4 11 4 2" xfId="2736" xr:uid="{00000000-0005-0000-0000-0000AA0A0000}"/>
    <cellStyle name="20% - Accent4 11 5" xfId="2737" xr:uid="{00000000-0005-0000-0000-0000AB0A0000}"/>
    <cellStyle name="20% - Accent4 12" xfId="2738" xr:uid="{00000000-0005-0000-0000-0000AC0A0000}"/>
    <cellStyle name="20% - Accent4 12 2" xfId="2739" xr:uid="{00000000-0005-0000-0000-0000AD0A0000}"/>
    <cellStyle name="20% - Accent4 13" xfId="2740" xr:uid="{00000000-0005-0000-0000-0000AE0A0000}"/>
    <cellStyle name="20% - Accent4 13 2" xfId="2741" xr:uid="{00000000-0005-0000-0000-0000AF0A0000}"/>
    <cellStyle name="20% - Accent4 13 2 2" xfId="2742" xr:uid="{00000000-0005-0000-0000-0000B00A0000}"/>
    <cellStyle name="20% - Accent4 13 2 2 2" xfId="2743" xr:uid="{00000000-0005-0000-0000-0000B10A0000}"/>
    <cellStyle name="20% - Accent4 13 2 3" xfId="2744" xr:uid="{00000000-0005-0000-0000-0000B20A0000}"/>
    <cellStyle name="20% - Accent4 13 3" xfId="2745" xr:uid="{00000000-0005-0000-0000-0000B30A0000}"/>
    <cellStyle name="20% - Accent4 13 3 2" xfId="2746" xr:uid="{00000000-0005-0000-0000-0000B40A0000}"/>
    <cellStyle name="20% - Accent4 13 4" xfId="2747" xr:uid="{00000000-0005-0000-0000-0000B50A0000}"/>
    <cellStyle name="20% - Accent4 14" xfId="2748" xr:uid="{00000000-0005-0000-0000-0000B60A0000}"/>
    <cellStyle name="20% - Accent4 14 2" xfId="2749" xr:uid="{00000000-0005-0000-0000-0000B70A0000}"/>
    <cellStyle name="20% - Accent4 2" xfId="2750" xr:uid="{00000000-0005-0000-0000-0000B80A0000}"/>
    <cellStyle name="20% - Accent4 2 2" xfId="2751" xr:uid="{00000000-0005-0000-0000-0000B90A0000}"/>
    <cellStyle name="20% - Accent4 2 2 2" xfId="2752" xr:uid="{00000000-0005-0000-0000-0000BA0A0000}"/>
    <cellStyle name="20% - Accent4 2 2 3" xfId="2753" xr:uid="{00000000-0005-0000-0000-0000BB0A0000}"/>
    <cellStyle name="20% - Accent4 2 2 3 2" xfId="2754" xr:uid="{00000000-0005-0000-0000-0000BC0A0000}"/>
    <cellStyle name="20% - Accent4 2 3" xfId="2755" xr:uid="{00000000-0005-0000-0000-0000BD0A0000}"/>
    <cellStyle name="20% - Accent4 2 3 2" xfId="2756" xr:uid="{00000000-0005-0000-0000-0000BE0A0000}"/>
    <cellStyle name="20% - Accent4 2 4" xfId="2757" xr:uid="{00000000-0005-0000-0000-0000BF0A0000}"/>
    <cellStyle name="20% - Accent4 2 4 2" xfId="2758" xr:uid="{00000000-0005-0000-0000-0000C00A0000}"/>
    <cellStyle name="20% - Accent4 2 4 3" xfId="2759" xr:uid="{00000000-0005-0000-0000-0000C10A0000}"/>
    <cellStyle name="20% - Accent4 2 5" xfId="2760" xr:uid="{00000000-0005-0000-0000-0000C20A0000}"/>
    <cellStyle name="20% - Accent4 3" xfId="2761" xr:uid="{00000000-0005-0000-0000-0000C30A0000}"/>
    <cellStyle name="20% - Accent4 3 2" xfId="2762" xr:uid="{00000000-0005-0000-0000-0000C40A0000}"/>
    <cellStyle name="20% - Accent4 3 2 2" xfId="2763" xr:uid="{00000000-0005-0000-0000-0000C50A0000}"/>
    <cellStyle name="20% - Accent4 3 2 2 2" xfId="2764" xr:uid="{00000000-0005-0000-0000-0000C60A0000}"/>
    <cellStyle name="20% - Accent4 3 2 2 2 2" xfId="2765" xr:uid="{00000000-0005-0000-0000-0000C70A0000}"/>
    <cellStyle name="20% - Accent4 3 2 2 3" xfId="2766" xr:uid="{00000000-0005-0000-0000-0000C80A0000}"/>
    <cellStyle name="20% - Accent4 3 2 2 3 2" xfId="2767" xr:uid="{00000000-0005-0000-0000-0000C90A0000}"/>
    <cellStyle name="20% - Accent4 3 2 2 4" xfId="2768" xr:uid="{00000000-0005-0000-0000-0000CA0A0000}"/>
    <cellStyle name="20% - Accent4 3 2 3" xfId="2769" xr:uid="{00000000-0005-0000-0000-0000CB0A0000}"/>
    <cellStyle name="20% - Accent4 3 2 3 2" xfId="2770" xr:uid="{00000000-0005-0000-0000-0000CC0A0000}"/>
    <cellStyle name="20% - Accent4 3 2 4" xfId="2771" xr:uid="{00000000-0005-0000-0000-0000CD0A0000}"/>
    <cellStyle name="20% - Accent4 3 2 4 2" xfId="2772" xr:uid="{00000000-0005-0000-0000-0000CE0A0000}"/>
    <cellStyle name="20% - Accent4 3 2 5" xfId="2773" xr:uid="{00000000-0005-0000-0000-0000CF0A0000}"/>
    <cellStyle name="20% - Accent4 3 3" xfId="2774" xr:uid="{00000000-0005-0000-0000-0000D00A0000}"/>
    <cellStyle name="20% - Accent4 3 3 2" xfId="2775" xr:uid="{00000000-0005-0000-0000-0000D10A0000}"/>
    <cellStyle name="20% - Accent4 3 3 3" xfId="2776" xr:uid="{00000000-0005-0000-0000-0000D20A0000}"/>
    <cellStyle name="20% - Accent4 3 3 3 2" xfId="2777" xr:uid="{00000000-0005-0000-0000-0000D30A0000}"/>
    <cellStyle name="20% - Accent4 3 3 4" xfId="2778" xr:uid="{00000000-0005-0000-0000-0000D40A0000}"/>
    <cellStyle name="20% - Accent4 3 4" xfId="2779" xr:uid="{00000000-0005-0000-0000-0000D50A0000}"/>
    <cellStyle name="20% - Accent4 3 4 2" xfId="2780" xr:uid="{00000000-0005-0000-0000-0000D60A0000}"/>
    <cellStyle name="20% - Accent4 3 5" xfId="2781" xr:uid="{00000000-0005-0000-0000-0000D70A0000}"/>
    <cellStyle name="20% - Accent4 3 5 2" xfId="2782" xr:uid="{00000000-0005-0000-0000-0000D80A0000}"/>
    <cellStyle name="20% - Accent4 3 6" xfId="2783" xr:uid="{00000000-0005-0000-0000-0000D90A0000}"/>
    <cellStyle name="20% - Accent4 3 6 2" xfId="2784" xr:uid="{00000000-0005-0000-0000-0000DA0A0000}"/>
    <cellStyle name="20% - Accent4 3 7" xfId="2785" xr:uid="{00000000-0005-0000-0000-0000DB0A0000}"/>
    <cellStyle name="20% - Accent4 3 7 2" xfId="2786" xr:uid="{00000000-0005-0000-0000-0000DC0A0000}"/>
    <cellStyle name="20% - Accent4 3 8" xfId="2787" xr:uid="{00000000-0005-0000-0000-0000DD0A0000}"/>
    <cellStyle name="20% - Accent4 3 8 2" xfId="2788" xr:uid="{00000000-0005-0000-0000-0000DE0A0000}"/>
    <cellStyle name="20% - Accent4 4" xfId="2789" xr:uid="{00000000-0005-0000-0000-0000DF0A0000}"/>
    <cellStyle name="20% - Accent4 4 10" xfId="2790" xr:uid="{00000000-0005-0000-0000-0000E00A0000}"/>
    <cellStyle name="20% - Accent4 4 10 2" xfId="2791" xr:uid="{00000000-0005-0000-0000-0000E10A0000}"/>
    <cellStyle name="20% - Accent4 4 11" xfId="2792" xr:uid="{00000000-0005-0000-0000-0000E20A0000}"/>
    <cellStyle name="20% - Accent4 4 11 2" xfId="2793" xr:uid="{00000000-0005-0000-0000-0000E30A0000}"/>
    <cellStyle name="20% - Accent4 4 12" xfId="2794" xr:uid="{00000000-0005-0000-0000-0000E40A0000}"/>
    <cellStyle name="20% - Accent4 4 12 2" xfId="2795" xr:uid="{00000000-0005-0000-0000-0000E50A0000}"/>
    <cellStyle name="20% - Accent4 4 13" xfId="2796" xr:uid="{00000000-0005-0000-0000-0000E60A0000}"/>
    <cellStyle name="20% - Accent4 4 2" xfId="2797" xr:uid="{00000000-0005-0000-0000-0000E70A0000}"/>
    <cellStyle name="20% - Accent4 4 2 10" xfId="2798" xr:uid="{00000000-0005-0000-0000-0000E80A0000}"/>
    <cellStyle name="20% - Accent4 4 2 10 2" xfId="2799" xr:uid="{00000000-0005-0000-0000-0000E90A0000}"/>
    <cellStyle name="20% - Accent4 4 2 11" xfId="2800" xr:uid="{00000000-0005-0000-0000-0000EA0A0000}"/>
    <cellStyle name="20% - Accent4 4 2 2" xfId="2801" xr:uid="{00000000-0005-0000-0000-0000EB0A0000}"/>
    <cellStyle name="20% - Accent4 4 2 2 10" xfId="2802" xr:uid="{00000000-0005-0000-0000-0000EC0A0000}"/>
    <cellStyle name="20% - Accent4 4 2 2 2" xfId="2803" xr:uid="{00000000-0005-0000-0000-0000ED0A0000}"/>
    <cellStyle name="20% - Accent4 4 2 2 2 2" xfId="2804" xr:uid="{00000000-0005-0000-0000-0000EE0A0000}"/>
    <cellStyle name="20% - Accent4 4 2 2 2 2 2" xfId="2805" xr:uid="{00000000-0005-0000-0000-0000EF0A0000}"/>
    <cellStyle name="20% - Accent4 4 2 2 2 2 2 2" xfId="2806" xr:uid="{00000000-0005-0000-0000-0000F00A0000}"/>
    <cellStyle name="20% - Accent4 4 2 2 2 2 2 2 2" xfId="2807" xr:uid="{00000000-0005-0000-0000-0000F10A0000}"/>
    <cellStyle name="20% - Accent4 4 2 2 2 2 2 3" xfId="2808" xr:uid="{00000000-0005-0000-0000-0000F20A0000}"/>
    <cellStyle name="20% - Accent4 4 2 2 2 2 2 3 2" xfId="2809" xr:uid="{00000000-0005-0000-0000-0000F30A0000}"/>
    <cellStyle name="20% - Accent4 4 2 2 2 2 2 4" xfId="2810" xr:uid="{00000000-0005-0000-0000-0000F40A0000}"/>
    <cellStyle name="20% - Accent4 4 2 2 2 2 3" xfId="2811" xr:uid="{00000000-0005-0000-0000-0000F50A0000}"/>
    <cellStyle name="20% - Accent4 4 2 2 2 2 3 2" xfId="2812" xr:uid="{00000000-0005-0000-0000-0000F60A0000}"/>
    <cellStyle name="20% - Accent4 4 2 2 2 2 4" xfId="2813" xr:uid="{00000000-0005-0000-0000-0000F70A0000}"/>
    <cellStyle name="20% - Accent4 4 2 2 2 2 4 2" xfId="2814" xr:uid="{00000000-0005-0000-0000-0000F80A0000}"/>
    <cellStyle name="20% - Accent4 4 2 2 2 2 5" xfId="2815" xr:uid="{00000000-0005-0000-0000-0000F90A0000}"/>
    <cellStyle name="20% - Accent4 4 2 2 2 2 5 2" xfId="2816" xr:uid="{00000000-0005-0000-0000-0000FA0A0000}"/>
    <cellStyle name="20% - Accent4 4 2 2 2 2 6" xfId="2817" xr:uid="{00000000-0005-0000-0000-0000FB0A0000}"/>
    <cellStyle name="20% - Accent4 4 2 2 2 2 6 2" xfId="2818" xr:uid="{00000000-0005-0000-0000-0000FC0A0000}"/>
    <cellStyle name="20% - Accent4 4 2 2 2 2 7" xfId="2819" xr:uid="{00000000-0005-0000-0000-0000FD0A0000}"/>
    <cellStyle name="20% - Accent4 4 2 2 2 3" xfId="2820" xr:uid="{00000000-0005-0000-0000-0000FE0A0000}"/>
    <cellStyle name="20% - Accent4 4 2 2 2 3 2" xfId="2821" xr:uid="{00000000-0005-0000-0000-0000FF0A0000}"/>
    <cellStyle name="20% - Accent4 4 2 2 2 3 2 2" xfId="2822" xr:uid="{00000000-0005-0000-0000-0000000B0000}"/>
    <cellStyle name="20% - Accent4 4 2 2 2 3 3" xfId="2823" xr:uid="{00000000-0005-0000-0000-0000010B0000}"/>
    <cellStyle name="20% - Accent4 4 2 2 2 3 3 2" xfId="2824" xr:uid="{00000000-0005-0000-0000-0000020B0000}"/>
    <cellStyle name="20% - Accent4 4 2 2 2 3 4" xfId="2825" xr:uid="{00000000-0005-0000-0000-0000030B0000}"/>
    <cellStyle name="20% - Accent4 4 2 2 2 3 4 2" xfId="2826" xr:uid="{00000000-0005-0000-0000-0000040B0000}"/>
    <cellStyle name="20% - Accent4 4 2 2 2 3 5" xfId="2827" xr:uid="{00000000-0005-0000-0000-0000050B0000}"/>
    <cellStyle name="20% - Accent4 4 2 2 2 3 5 2" xfId="2828" xr:uid="{00000000-0005-0000-0000-0000060B0000}"/>
    <cellStyle name="20% - Accent4 4 2 2 2 3 6" xfId="2829" xr:uid="{00000000-0005-0000-0000-0000070B0000}"/>
    <cellStyle name="20% - Accent4 4 2 2 2 4" xfId="2830" xr:uid="{00000000-0005-0000-0000-0000080B0000}"/>
    <cellStyle name="20% - Accent4 4 2 2 2 4 2" xfId="2831" xr:uid="{00000000-0005-0000-0000-0000090B0000}"/>
    <cellStyle name="20% - Accent4 4 2 2 2 4 2 2" xfId="2832" xr:uid="{00000000-0005-0000-0000-00000A0B0000}"/>
    <cellStyle name="20% - Accent4 4 2 2 2 4 3" xfId="2833" xr:uid="{00000000-0005-0000-0000-00000B0B0000}"/>
    <cellStyle name="20% - Accent4 4 2 2 2 5" xfId="2834" xr:uid="{00000000-0005-0000-0000-00000C0B0000}"/>
    <cellStyle name="20% - Accent4 4 2 2 2 5 2" xfId="2835" xr:uid="{00000000-0005-0000-0000-00000D0B0000}"/>
    <cellStyle name="20% - Accent4 4 2 2 2 6" xfId="2836" xr:uid="{00000000-0005-0000-0000-00000E0B0000}"/>
    <cellStyle name="20% - Accent4 4 2 2 2 6 2" xfId="2837" xr:uid="{00000000-0005-0000-0000-00000F0B0000}"/>
    <cellStyle name="20% - Accent4 4 2 2 2 7" xfId="2838" xr:uid="{00000000-0005-0000-0000-0000100B0000}"/>
    <cellStyle name="20% - Accent4 4 2 2 2 7 2" xfId="2839" xr:uid="{00000000-0005-0000-0000-0000110B0000}"/>
    <cellStyle name="20% - Accent4 4 2 2 2 8" xfId="2840" xr:uid="{00000000-0005-0000-0000-0000120B0000}"/>
    <cellStyle name="20% - Accent4 4 2 2 3" xfId="2841" xr:uid="{00000000-0005-0000-0000-0000130B0000}"/>
    <cellStyle name="20% - Accent4 4 2 2 3 2" xfId="2842" xr:uid="{00000000-0005-0000-0000-0000140B0000}"/>
    <cellStyle name="20% - Accent4 4 2 2 3 2 2" xfId="2843" xr:uid="{00000000-0005-0000-0000-0000150B0000}"/>
    <cellStyle name="20% - Accent4 4 2 2 3 2 2 2" xfId="2844" xr:uid="{00000000-0005-0000-0000-0000160B0000}"/>
    <cellStyle name="20% - Accent4 4 2 2 3 2 2 2 2" xfId="2845" xr:uid="{00000000-0005-0000-0000-0000170B0000}"/>
    <cellStyle name="20% - Accent4 4 2 2 3 2 2 3" xfId="2846" xr:uid="{00000000-0005-0000-0000-0000180B0000}"/>
    <cellStyle name="20% - Accent4 4 2 2 3 2 2 3 2" xfId="2847" xr:uid="{00000000-0005-0000-0000-0000190B0000}"/>
    <cellStyle name="20% - Accent4 4 2 2 3 2 2 4" xfId="2848" xr:uid="{00000000-0005-0000-0000-00001A0B0000}"/>
    <cellStyle name="20% - Accent4 4 2 2 3 2 3" xfId="2849" xr:uid="{00000000-0005-0000-0000-00001B0B0000}"/>
    <cellStyle name="20% - Accent4 4 2 2 3 2 3 2" xfId="2850" xr:uid="{00000000-0005-0000-0000-00001C0B0000}"/>
    <cellStyle name="20% - Accent4 4 2 2 3 2 4" xfId="2851" xr:uid="{00000000-0005-0000-0000-00001D0B0000}"/>
    <cellStyle name="20% - Accent4 4 2 2 3 2 4 2" xfId="2852" xr:uid="{00000000-0005-0000-0000-00001E0B0000}"/>
    <cellStyle name="20% - Accent4 4 2 2 3 2 5" xfId="2853" xr:uid="{00000000-0005-0000-0000-00001F0B0000}"/>
    <cellStyle name="20% - Accent4 4 2 2 3 2 5 2" xfId="2854" xr:uid="{00000000-0005-0000-0000-0000200B0000}"/>
    <cellStyle name="20% - Accent4 4 2 2 3 2 6" xfId="2855" xr:uid="{00000000-0005-0000-0000-0000210B0000}"/>
    <cellStyle name="20% - Accent4 4 2 2 3 2 6 2" xfId="2856" xr:uid="{00000000-0005-0000-0000-0000220B0000}"/>
    <cellStyle name="20% - Accent4 4 2 2 3 2 7" xfId="2857" xr:uid="{00000000-0005-0000-0000-0000230B0000}"/>
    <cellStyle name="20% - Accent4 4 2 2 3 3" xfId="2858" xr:uid="{00000000-0005-0000-0000-0000240B0000}"/>
    <cellStyle name="20% - Accent4 4 2 2 3 3 2" xfId="2859" xr:uid="{00000000-0005-0000-0000-0000250B0000}"/>
    <cellStyle name="20% - Accent4 4 2 2 3 3 2 2" xfId="2860" xr:uid="{00000000-0005-0000-0000-0000260B0000}"/>
    <cellStyle name="20% - Accent4 4 2 2 3 3 3" xfId="2861" xr:uid="{00000000-0005-0000-0000-0000270B0000}"/>
    <cellStyle name="20% - Accent4 4 2 2 3 3 3 2" xfId="2862" xr:uid="{00000000-0005-0000-0000-0000280B0000}"/>
    <cellStyle name="20% - Accent4 4 2 2 3 3 4" xfId="2863" xr:uid="{00000000-0005-0000-0000-0000290B0000}"/>
    <cellStyle name="20% - Accent4 4 2 2 3 3 4 2" xfId="2864" xr:uid="{00000000-0005-0000-0000-00002A0B0000}"/>
    <cellStyle name="20% - Accent4 4 2 2 3 3 5" xfId="2865" xr:uid="{00000000-0005-0000-0000-00002B0B0000}"/>
    <cellStyle name="20% - Accent4 4 2 2 3 3 5 2" xfId="2866" xr:uid="{00000000-0005-0000-0000-00002C0B0000}"/>
    <cellStyle name="20% - Accent4 4 2 2 3 3 6" xfId="2867" xr:uid="{00000000-0005-0000-0000-00002D0B0000}"/>
    <cellStyle name="20% - Accent4 4 2 2 3 4" xfId="2868" xr:uid="{00000000-0005-0000-0000-00002E0B0000}"/>
    <cellStyle name="20% - Accent4 4 2 2 3 4 2" xfId="2869" xr:uid="{00000000-0005-0000-0000-00002F0B0000}"/>
    <cellStyle name="20% - Accent4 4 2 2 3 4 2 2" xfId="2870" xr:uid="{00000000-0005-0000-0000-0000300B0000}"/>
    <cellStyle name="20% - Accent4 4 2 2 3 4 3" xfId="2871" xr:uid="{00000000-0005-0000-0000-0000310B0000}"/>
    <cellStyle name="20% - Accent4 4 2 2 3 5" xfId="2872" xr:uid="{00000000-0005-0000-0000-0000320B0000}"/>
    <cellStyle name="20% - Accent4 4 2 2 3 5 2" xfId="2873" xr:uid="{00000000-0005-0000-0000-0000330B0000}"/>
    <cellStyle name="20% - Accent4 4 2 2 3 6" xfId="2874" xr:uid="{00000000-0005-0000-0000-0000340B0000}"/>
    <cellStyle name="20% - Accent4 4 2 2 3 6 2" xfId="2875" xr:uid="{00000000-0005-0000-0000-0000350B0000}"/>
    <cellStyle name="20% - Accent4 4 2 2 3 7" xfId="2876" xr:uid="{00000000-0005-0000-0000-0000360B0000}"/>
    <cellStyle name="20% - Accent4 4 2 2 3 7 2" xfId="2877" xr:uid="{00000000-0005-0000-0000-0000370B0000}"/>
    <cellStyle name="20% - Accent4 4 2 2 3 8" xfId="2878" xr:uid="{00000000-0005-0000-0000-0000380B0000}"/>
    <cellStyle name="20% - Accent4 4 2 2 4" xfId="2879" xr:uid="{00000000-0005-0000-0000-0000390B0000}"/>
    <cellStyle name="20% - Accent4 4 2 2 4 2" xfId="2880" xr:uid="{00000000-0005-0000-0000-00003A0B0000}"/>
    <cellStyle name="20% - Accent4 4 2 2 4 2 2" xfId="2881" xr:uid="{00000000-0005-0000-0000-00003B0B0000}"/>
    <cellStyle name="20% - Accent4 4 2 2 4 2 2 2" xfId="2882" xr:uid="{00000000-0005-0000-0000-00003C0B0000}"/>
    <cellStyle name="20% - Accent4 4 2 2 4 2 3" xfId="2883" xr:uid="{00000000-0005-0000-0000-00003D0B0000}"/>
    <cellStyle name="20% - Accent4 4 2 2 4 2 3 2" xfId="2884" xr:uid="{00000000-0005-0000-0000-00003E0B0000}"/>
    <cellStyle name="20% - Accent4 4 2 2 4 2 4" xfId="2885" xr:uid="{00000000-0005-0000-0000-00003F0B0000}"/>
    <cellStyle name="20% - Accent4 4 2 2 4 3" xfId="2886" xr:uid="{00000000-0005-0000-0000-0000400B0000}"/>
    <cellStyle name="20% - Accent4 4 2 2 4 3 2" xfId="2887" xr:uid="{00000000-0005-0000-0000-0000410B0000}"/>
    <cellStyle name="20% - Accent4 4 2 2 4 4" xfId="2888" xr:uid="{00000000-0005-0000-0000-0000420B0000}"/>
    <cellStyle name="20% - Accent4 4 2 2 4 4 2" xfId="2889" xr:uid="{00000000-0005-0000-0000-0000430B0000}"/>
    <cellStyle name="20% - Accent4 4 2 2 4 5" xfId="2890" xr:uid="{00000000-0005-0000-0000-0000440B0000}"/>
    <cellStyle name="20% - Accent4 4 2 2 4 5 2" xfId="2891" xr:uid="{00000000-0005-0000-0000-0000450B0000}"/>
    <cellStyle name="20% - Accent4 4 2 2 4 6" xfId="2892" xr:uid="{00000000-0005-0000-0000-0000460B0000}"/>
    <cellStyle name="20% - Accent4 4 2 2 4 6 2" xfId="2893" xr:uid="{00000000-0005-0000-0000-0000470B0000}"/>
    <cellStyle name="20% - Accent4 4 2 2 4 7" xfId="2894" xr:uid="{00000000-0005-0000-0000-0000480B0000}"/>
    <cellStyle name="20% - Accent4 4 2 2 5" xfId="2895" xr:uid="{00000000-0005-0000-0000-0000490B0000}"/>
    <cellStyle name="20% - Accent4 4 2 2 5 2" xfId="2896" xr:uid="{00000000-0005-0000-0000-00004A0B0000}"/>
    <cellStyle name="20% - Accent4 4 2 2 5 2 2" xfId="2897" xr:uid="{00000000-0005-0000-0000-00004B0B0000}"/>
    <cellStyle name="20% - Accent4 4 2 2 5 3" xfId="2898" xr:uid="{00000000-0005-0000-0000-00004C0B0000}"/>
    <cellStyle name="20% - Accent4 4 2 2 5 3 2" xfId="2899" xr:uid="{00000000-0005-0000-0000-00004D0B0000}"/>
    <cellStyle name="20% - Accent4 4 2 2 5 4" xfId="2900" xr:uid="{00000000-0005-0000-0000-00004E0B0000}"/>
    <cellStyle name="20% - Accent4 4 2 2 5 4 2" xfId="2901" xr:uid="{00000000-0005-0000-0000-00004F0B0000}"/>
    <cellStyle name="20% - Accent4 4 2 2 5 5" xfId="2902" xr:uid="{00000000-0005-0000-0000-0000500B0000}"/>
    <cellStyle name="20% - Accent4 4 2 2 5 5 2" xfId="2903" xr:uid="{00000000-0005-0000-0000-0000510B0000}"/>
    <cellStyle name="20% - Accent4 4 2 2 5 6" xfId="2904" xr:uid="{00000000-0005-0000-0000-0000520B0000}"/>
    <cellStyle name="20% - Accent4 4 2 2 6" xfId="2905" xr:uid="{00000000-0005-0000-0000-0000530B0000}"/>
    <cellStyle name="20% - Accent4 4 2 2 6 2" xfId="2906" xr:uid="{00000000-0005-0000-0000-0000540B0000}"/>
    <cellStyle name="20% - Accent4 4 2 2 6 2 2" xfId="2907" xr:uid="{00000000-0005-0000-0000-0000550B0000}"/>
    <cellStyle name="20% - Accent4 4 2 2 6 3" xfId="2908" xr:uid="{00000000-0005-0000-0000-0000560B0000}"/>
    <cellStyle name="20% - Accent4 4 2 2 7" xfId="2909" xr:uid="{00000000-0005-0000-0000-0000570B0000}"/>
    <cellStyle name="20% - Accent4 4 2 2 7 2" xfId="2910" xr:uid="{00000000-0005-0000-0000-0000580B0000}"/>
    <cellStyle name="20% - Accent4 4 2 2 8" xfId="2911" xr:uid="{00000000-0005-0000-0000-0000590B0000}"/>
    <cellStyle name="20% - Accent4 4 2 2 8 2" xfId="2912" xr:uid="{00000000-0005-0000-0000-00005A0B0000}"/>
    <cellStyle name="20% - Accent4 4 2 2 9" xfId="2913" xr:uid="{00000000-0005-0000-0000-00005B0B0000}"/>
    <cellStyle name="20% - Accent4 4 2 2 9 2" xfId="2914" xr:uid="{00000000-0005-0000-0000-00005C0B0000}"/>
    <cellStyle name="20% - Accent4 4 2 3" xfId="2915" xr:uid="{00000000-0005-0000-0000-00005D0B0000}"/>
    <cellStyle name="20% - Accent4 4 2 3 2" xfId="2916" xr:uid="{00000000-0005-0000-0000-00005E0B0000}"/>
    <cellStyle name="20% - Accent4 4 2 3 2 2" xfId="2917" xr:uid="{00000000-0005-0000-0000-00005F0B0000}"/>
    <cellStyle name="20% - Accent4 4 2 3 2 2 2" xfId="2918" xr:uid="{00000000-0005-0000-0000-0000600B0000}"/>
    <cellStyle name="20% - Accent4 4 2 3 2 2 2 2" xfId="2919" xr:uid="{00000000-0005-0000-0000-0000610B0000}"/>
    <cellStyle name="20% - Accent4 4 2 3 2 2 3" xfId="2920" xr:uid="{00000000-0005-0000-0000-0000620B0000}"/>
    <cellStyle name="20% - Accent4 4 2 3 2 2 3 2" xfId="2921" xr:uid="{00000000-0005-0000-0000-0000630B0000}"/>
    <cellStyle name="20% - Accent4 4 2 3 2 2 4" xfId="2922" xr:uid="{00000000-0005-0000-0000-0000640B0000}"/>
    <cellStyle name="20% - Accent4 4 2 3 2 3" xfId="2923" xr:uid="{00000000-0005-0000-0000-0000650B0000}"/>
    <cellStyle name="20% - Accent4 4 2 3 2 3 2" xfId="2924" xr:uid="{00000000-0005-0000-0000-0000660B0000}"/>
    <cellStyle name="20% - Accent4 4 2 3 2 4" xfId="2925" xr:uid="{00000000-0005-0000-0000-0000670B0000}"/>
    <cellStyle name="20% - Accent4 4 2 3 2 4 2" xfId="2926" xr:uid="{00000000-0005-0000-0000-0000680B0000}"/>
    <cellStyle name="20% - Accent4 4 2 3 2 5" xfId="2927" xr:uid="{00000000-0005-0000-0000-0000690B0000}"/>
    <cellStyle name="20% - Accent4 4 2 3 2 5 2" xfId="2928" xr:uid="{00000000-0005-0000-0000-00006A0B0000}"/>
    <cellStyle name="20% - Accent4 4 2 3 2 6" xfId="2929" xr:uid="{00000000-0005-0000-0000-00006B0B0000}"/>
    <cellStyle name="20% - Accent4 4 2 3 2 6 2" xfId="2930" xr:uid="{00000000-0005-0000-0000-00006C0B0000}"/>
    <cellStyle name="20% - Accent4 4 2 3 2 7" xfId="2931" xr:uid="{00000000-0005-0000-0000-00006D0B0000}"/>
    <cellStyle name="20% - Accent4 4 2 3 3" xfId="2932" xr:uid="{00000000-0005-0000-0000-00006E0B0000}"/>
    <cellStyle name="20% - Accent4 4 2 3 3 2" xfId="2933" xr:uid="{00000000-0005-0000-0000-00006F0B0000}"/>
    <cellStyle name="20% - Accent4 4 2 3 3 2 2" xfId="2934" xr:uid="{00000000-0005-0000-0000-0000700B0000}"/>
    <cellStyle name="20% - Accent4 4 2 3 3 3" xfId="2935" xr:uid="{00000000-0005-0000-0000-0000710B0000}"/>
    <cellStyle name="20% - Accent4 4 2 3 3 3 2" xfId="2936" xr:uid="{00000000-0005-0000-0000-0000720B0000}"/>
    <cellStyle name="20% - Accent4 4 2 3 3 4" xfId="2937" xr:uid="{00000000-0005-0000-0000-0000730B0000}"/>
    <cellStyle name="20% - Accent4 4 2 3 3 4 2" xfId="2938" xr:uid="{00000000-0005-0000-0000-0000740B0000}"/>
    <cellStyle name="20% - Accent4 4 2 3 3 5" xfId="2939" xr:uid="{00000000-0005-0000-0000-0000750B0000}"/>
    <cellStyle name="20% - Accent4 4 2 3 3 5 2" xfId="2940" xr:uid="{00000000-0005-0000-0000-0000760B0000}"/>
    <cellStyle name="20% - Accent4 4 2 3 3 6" xfId="2941" xr:uid="{00000000-0005-0000-0000-0000770B0000}"/>
    <cellStyle name="20% - Accent4 4 2 3 4" xfId="2942" xr:uid="{00000000-0005-0000-0000-0000780B0000}"/>
    <cellStyle name="20% - Accent4 4 2 3 4 2" xfId="2943" xr:uid="{00000000-0005-0000-0000-0000790B0000}"/>
    <cellStyle name="20% - Accent4 4 2 3 4 2 2" xfId="2944" xr:uid="{00000000-0005-0000-0000-00007A0B0000}"/>
    <cellStyle name="20% - Accent4 4 2 3 4 3" xfId="2945" xr:uid="{00000000-0005-0000-0000-00007B0B0000}"/>
    <cellStyle name="20% - Accent4 4 2 3 5" xfId="2946" xr:uid="{00000000-0005-0000-0000-00007C0B0000}"/>
    <cellStyle name="20% - Accent4 4 2 3 5 2" xfId="2947" xr:uid="{00000000-0005-0000-0000-00007D0B0000}"/>
    <cellStyle name="20% - Accent4 4 2 3 6" xfId="2948" xr:uid="{00000000-0005-0000-0000-00007E0B0000}"/>
    <cellStyle name="20% - Accent4 4 2 3 6 2" xfId="2949" xr:uid="{00000000-0005-0000-0000-00007F0B0000}"/>
    <cellStyle name="20% - Accent4 4 2 3 7" xfId="2950" xr:uid="{00000000-0005-0000-0000-0000800B0000}"/>
    <cellStyle name="20% - Accent4 4 2 3 7 2" xfId="2951" xr:uid="{00000000-0005-0000-0000-0000810B0000}"/>
    <cellStyle name="20% - Accent4 4 2 3 8" xfId="2952" xr:uid="{00000000-0005-0000-0000-0000820B0000}"/>
    <cellStyle name="20% - Accent4 4 2 4" xfId="2953" xr:uid="{00000000-0005-0000-0000-0000830B0000}"/>
    <cellStyle name="20% - Accent4 4 2 4 2" xfId="2954" xr:uid="{00000000-0005-0000-0000-0000840B0000}"/>
    <cellStyle name="20% - Accent4 4 2 4 2 2" xfId="2955" xr:uid="{00000000-0005-0000-0000-0000850B0000}"/>
    <cellStyle name="20% - Accent4 4 2 4 2 2 2" xfId="2956" xr:uid="{00000000-0005-0000-0000-0000860B0000}"/>
    <cellStyle name="20% - Accent4 4 2 4 2 2 2 2" xfId="2957" xr:uid="{00000000-0005-0000-0000-0000870B0000}"/>
    <cellStyle name="20% - Accent4 4 2 4 2 2 3" xfId="2958" xr:uid="{00000000-0005-0000-0000-0000880B0000}"/>
    <cellStyle name="20% - Accent4 4 2 4 2 2 3 2" xfId="2959" xr:uid="{00000000-0005-0000-0000-0000890B0000}"/>
    <cellStyle name="20% - Accent4 4 2 4 2 2 4" xfId="2960" xr:uid="{00000000-0005-0000-0000-00008A0B0000}"/>
    <cellStyle name="20% - Accent4 4 2 4 2 3" xfId="2961" xr:uid="{00000000-0005-0000-0000-00008B0B0000}"/>
    <cellStyle name="20% - Accent4 4 2 4 2 3 2" xfId="2962" xr:uid="{00000000-0005-0000-0000-00008C0B0000}"/>
    <cellStyle name="20% - Accent4 4 2 4 2 4" xfId="2963" xr:uid="{00000000-0005-0000-0000-00008D0B0000}"/>
    <cellStyle name="20% - Accent4 4 2 4 2 4 2" xfId="2964" xr:uid="{00000000-0005-0000-0000-00008E0B0000}"/>
    <cellStyle name="20% - Accent4 4 2 4 2 5" xfId="2965" xr:uid="{00000000-0005-0000-0000-00008F0B0000}"/>
    <cellStyle name="20% - Accent4 4 2 4 2 5 2" xfId="2966" xr:uid="{00000000-0005-0000-0000-0000900B0000}"/>
    <cellStyle name="20% - Accent4 4 2 4 2 6" xfId="2967" xr:uid="{00000000-0005-0000-0000-0000910B0000}"/>
    <cellStyle name="20% - Accent4 4 2 4 2 6 2" xfId="2968" xr:uid="{00000000-0005-0000-0000-0000920B0000}"/>
    <cellStyle name="20% - Accent4 4 2 4 2 7" xfId="2969" xr:uid="{00000000-0005-0000-0000-0000930B0000}"/>
    <cellStyle name="20% - Accent4 4 2 4 3" xfId="2970" xr:uid="{00000000-0005-0000-0000-0000940B0000}"/>
    <cellStyle name="20% - Accent4 4 2 4 3 2" xfId="2971" xr:uid="{00000000-0005-0000-0000-0000950B0000}"/>
    <cellStyle name="20% - Accent4 4 2 4 3 2 2" xfId="2972" xr:uid="{00000000-0005-0000-0000-0000960B0000}"/>
    <cellStyle name="20% - Accent4 4 2 4 3 3" xfId="2973" xr:uid="{00000000-0005-0000-0000-0000970B0000}"/>
    <cellStyle name="20% - Accent4 4 2 4 3 3 2" xfId="2974" xr:uid="{00000000-0005-0000-0000-0000980B0000}"/>
    <cellStyle name="20% - Accent4 4 2 4 3 4" xfId="2975" xr:uid="{00000000-0005-0000-0000-0000990B0000}"/>
    <cellStyle name="20% - Accent4 4 2 4 3 4 2" xfId="2976" xr:uid="{00000000-0005-0000-0000-00009A0B0000}"/>
    <cellStyle name="20% - Accent4 4 2 4 3 5" xfId="2977" xr:uid="{00000000-0005-0000-0000-00009B0B0000}"/>
    <cellStyle name="20% - Accent4 4 2 4 3 5 2" xfId="2978" xr:uid="{00000000-0005-0000-0000-00009C0B0000}"/>
    <cellStyle name="20% - Accent4 4 2 4 3 6" xfId="2979" xr:uid="{00000000-0005-0000-0000-00009D0B0000}"/>
    <cellStyle name="20% - Accent4 4 2 4 4" xfId="2980" xr:uid="{00000000-0005-0000-0000-00009E0B0000}"/>
    <cellStyle name="20% - Accent4 4 2 4 4 2" xfId="2981" xr:uid="{00000000-0005-0000-0000-00009F0B0000}"/>
    <cellStyle name="20% - Accent4 4 2 4 4 2 2" xfId="2982" xr:uid="{00000000-0005-0000-0000-0000A00B0000}"/>
    <cellStyle name="20% - Accent4 4 2 4 4 3" xfId="2983" xr:uid="{00000000-0005-0000-0000-0000A10B0000}"/>
    <cellStyle name="20% - Accent4 4 2 4 5" xfId="2984" xr:uid="{00000000-0005-0000-0000-0000A20B0000}"/>
    <cellStyle name="20% - Accent4 4 2 4 5 2" xfId="2985" xr:uid="{00000000-0005-0000-0000-0000A30B0000}"/>
    <cellStyle name="20% - Accent4 4 2 4 6" xfId="2986" xr:uid="{00000000-0005-0000-0000-0000A40B0000}"/>
    <cellStyle name="20% - Accent4 4 2 4 6 2" xfId="2987" xr:uid="{00000000-0005-0000-0000-0000A50B0000}"/>
    <cellStyle name="20% - Accent4 4 2 4 7" xfId="2988" xr:uid="{00000000-0005-0000-0000-0000A60B0000}"/>
    <cellStyle name="20% - Accent4 4 2 4 7 2" xfId="2989" xr:uid="{00000000-0005-0000-0000-0000A70B0000}"/>
    <cellStyle name="20% - Accent4 4 2 4 8" xfId="2990" xr:uid="{00000000-0005-0000-0000-0000A80B0000}"/>
    <cellStyle name="20% - Accent4 4 2 5" xfId="2991" xr:uid="{00000000-0005-0000-0000-0000A90B0000}"/>
    <cellStyle name="20% - Accent4 4 2 5 2" xfId="2992" xr:uid="{00000000-0005-0000-0000-0000AA0B0000}"/>
    <cellStyle name="20% - Accent4 4 2 5 2 2" xfId="2993" xr:uid="{00000000-0005-0000-0000-0000AB0B0000}"/>
    <cellStyle name="20% - Accent4 4 2 5 2 2 2" xfId="2994" xr:uid="{00000000-0005-0000-0000-0000AC0B0000}"/>
    <cellStyle name="20% - Accent4 4 2 5 2 3" xfId="2995" xr:uid="{00000000-0005-0000-0000-0000AD0B0000}"/>
    <cellStyle name="20% - Accent4 4 2 5 2 3 2" xfId="2996" xr:uid="{00000000-0005-0000-0000-0000AE0B0000}"/>
    <cellStyle name="20% - Accent4 4 2 5 2 4" xfId="2997" xr:uid="{00000000-0005-0000-0000-0000AF0B0000}"/>
    <cellStyle name="20% - Accent4 4 2 5 3" xfId="2998" xr:uid="{00000000-0005-0000-0000-0000B00B0000}"/>
    <cellStyle name="20% - Accent4 4 2 5 3 2" xfId="2999" xr:uid="{00000000-0005-0000-0000-0000B10B0000}"/>
    <cellStyle name="20% - Accent4 4 2 5 4" xfId="3000" xr:uid="{00000000-0005-0000-0000-0000B20B0000}"/>
    <cellStyle name="20% - Accent4 4 2 5 4 2" xfId="3001" xr:uid="{00000000-0005-0000-0000-0000B30B0000}"/>
    <cellStyle name="20% - Accent4 4 2 5 5" xfId="3002" xr:uid="{00000000-0005-0000-0000-0000B40B0000}"/>
    <cellStyle name="20% - Accent4 4 2 5 5 2" xfId="3003" xr:uid="{00000000-0005-0000-0000-0000B50B0000}"/>
    <cellStyle name="20% - Accent4 4 2 5 6" xfId="3004" xr:uid="{00000000-0005-0000-0000-0000B60B0000}"/>
    <cellStyle name="20% - Accent4 4 2 5 6 2" xfId="3005" xr:uid="{00000000-0005-0000-0000-0000B70B0000}"/>
    <cellStyle name="20% - Accent4 4 2 5 7" xfId="3006" xr:uid="{00000000-0005-0000-0000-0000B80B0000}"/>
    <cellStyle name="20% - Accent4 4 2 6" xfId="3007" xr:uid="{00000000-0005-0000-0000-0000B90B0000}"/>
    <cellStyle name="20% - Accent4 4 2 6 2" xfId="3008" xr:uid="{00000000-0005-0000-0000-0000BA0B0000}"/>
    <cellStyle name="20% - Accent4 4 2 6 2 2" xfId="3009" xr:uid="{00000000-0005-0000-0000-0000BB0B0000}"/>
    <cellStyle name="20% - Accent4 4 2 6 3" xfId="3010" xr:uid="{00000000-0005-0000-0000-0000BC0B0000}"/>
    <cellStyle name="20% - Accent4 4 2 6 3 2" xfId="3011" xr:uid="{00000000-0005-0000-0000-0000BD0B0000}"/>
    <cellStyle name="20% - Accent4 4 2 6 4" xfId="3012" xr:uid="{00000000-0005-0000-0000-0000BE0B0000}"/>
    <cellStyle name="20% - Accent4 4 2 6 4 2" xfId="3013" xr:uid="{00000000-0005-0000-0000-0000BF0B0000}"/>
    <cellStyle name="20% - Accent4 4 2 6 5" xfId="3014" xr:uid="{00000000-0005-0000-0000-0000C00B0000}"/>
    <cellStyle name="20% - Accent4 4 2 6 5 2" xfId="3015" xr:uid="{00000000-0005-0000-0000-0000C10B0000}"/>
    <cellStyle name="20% - Accent4 4 2 6 6" xfId="3016" xr:uid="{00000000-0005-0000-0000-0000C20B0000}"/>
    <cellStyle name="20% - Accent4 4 2 7" xfId="3017" xr:uid="{00000000-0005-0000-0000-0000C30B0000}"/>
    <cellStyle name="20% - Accent4 4 2 7 2" xfId="3018" xr:uid="{00000000-0005-0000-0000-0000C40B0000}"/>
    <cellStyle name="20% - Accent4 4 2 7 2 2" xfId="3019" xr:uid="{00000000-0005-0000-0000-0000C50B0000}"/>
    <cellStyle name="20% - Accent4 4 2 7 3" xfId="3020" xr:uid="{00000000-0005-0000-0000-0000C60B0000}"/>
    <cellStyle name="20% - Accent4 4 2 8" xfId="3021" xr:uid="{00000000-0005-0000-0000-0000C70B0000}"/>
    <cellStyle name="20% - Accent4 4 2 8 2" xfId="3022" xr:uid="{00000000-0005-0000-0000-0000C80B0000}"/>
    <cellStyle name="20% - Accent4 4 2 9" xfId="3023" xr:uid="{00000000-0005-0000-0000-0000C90B0000}"/>
    <cellStyle name="20% - Accent4 4 2 9 2" xfId="3024" xr:uid="{00000000-0005-0000-0000-0000CA0B0000}"/>
    <cellStyle name="20% - Accent4 4 3" xfId="3025" xr:uid="{00000000-0005-0000-0000-0000CB0B0000}"/>
    <cellStyle name="20% - Accent4 4 3 10" xfId="3026" xr:uid="{00000000-0005-0000-0000-0000CC0B0000}"/>
    <cellStyle name="20% - Accent4 4 3 2" xfId="3027" xr:uid="{00000000-0005-0000-0000-0000CD0B0000}"/>
    <cellStyle name="20% - Accent4 4 3 2 2" xfId="3028" xr:uid="{00000000-0005-0000-0000-0000CE0B0000}"/>
    <cellStyle name="20% - Accent4 4 3 2 2 2" xfId="3029" xr:uid="{00000000-0005-0000-0000-0000CF0B0000}"/>
    <cellStyle name="20% - Accent4 4 3 2 2 2 2" xfId="3030" xr:uid="{00000000-0005-0000-0000-0000D00B0000}"/>
    <cellStyle name="20% - Accent4 4 3 2 2 2 2 2" xfId="3031" xr:uid="{00000000-0005-0000-0000-0000D10B0000}"/>
    <cellStyle name="20% - Accent4 4 3 2 2 2 3" xfId="3032" xr:uid="{00000000-0005-0000-0000-0000D20B0000}"/>
    <cellStyle name="20% - Accent4 4 3 2 2 2 3 2" xfId="3033" xr:uid="{00000000-0005-0000-0000-0000D30B0000}"/>
    <cellStyle name="20% - Accent4 4 3 2 2 2 4" xfId="3034" xr:uid="{00000000-0005-0000-0000-0000D40B0000}"/>
    <cellStyle name="20% - Accent4 4 3 2 2 3" xfId="3035" xr:uid="{00000000-0005-0000-0000-0000D50B0000}"/>
    <cellStyle name="20% - Accent4 4 3 2 2 3 2" xfId="3036" xr:uid="{00000000-0005-0000-0000-0000D60B0000}"/>
    <cellStyle name="20% - Accent4 4 3 2 2 4" xfId="3037" xr:uid="{00000000-0005-0000-0000-0000D70B0000}"/>
    <cellStyle name="20% - Accent4 4 3 2 2 4 2" xfId="3038" xr:uid="{00000000-0005-0000-0000-0000D80B0000}"/>
    <cellStyle name="20% - Accent4 4 3 2 2 5" xfId="3039" xr:uid="{00000000-0005-0000-0000-0000D90B0000}"/>
    <cellStyle name="20% - Accent4 4 3 2 2 5 2" xfId="3040" xr:uid="{00000000-0005-0000-0000-0000DA0B0000}"/>
    <cellStyle name="20% - Accent4 4 3 2 2 6" xfId="3041" xr:uid="{00000000-0005-0000-0000-0000DB0B0000}"/>
    <cellStyle name="20% - Accent4 4 3 2 2 6 2" xfId="3042" xr:uid="{00000000-0005-0000-0000-0000DC0B0000}"/>
    <cellStyle name="20% - Accent4 4 3 2 2 7" xfId="3043" xr:uid="{00000000-0005-0000-0000-0000DD0B0000}"/>
    <cellStyle name="20% - Accent4 4 3 2 3" xfId="3044" xr:uid="{00000000-0005-0000-0000-0000DE0B0000}"/>
    <cellStyle name="20% - Accent4 4 3 2 3 2" xfId="3045" xr:uid="{00000000-0005-0000-0000-0000DF0B0000}"/>
    <cellStyle name="20% - Accent4 4 3 2 3 2 2" xfId="3046" xr:uid="{00000000-0005-0000-0000-0000E00B0000}"/>
    <cellStyle name="20% - Accent4 4 3 2 3 3" xfId="3047" xr:uid="{00000000-0005-0000-0000-0000E10B0000}"/>
    <cellStyle name="20% - Accent4 4 3 2 3 3 2" xfId="3048" xr:uid="{00000000-0005-0000-0000-0000E20B0000}"/>
    <cellStyle name="20% - Accent4 4 3 2 3 4" xfId="3049" xr:uid="{00000000-0005-0000-0000-0000E30B0000}"/>
    <cellStyle name="20% - Accent4 4 3 2 3 4 2" xfId="3050" xr:uid="{00000000-0005-0000-0000-0000E40B0000}"/>
    <cellStyle name="20% - Accent4 4 3 2 3 5" xfId="3051" xr:uid="{00000000-0005-0000-0000-0000E50B0000}"/>
    <cellStyle name="20% - Accent4 4 3 2 3 5 2" xfId="3052" xr:uid="{00000000-0005-0000-0000-0000E60B0000}"/>
    <cellStyle name="20% - Accent4 4 3 2 3 6" xfId="3053" xr:uid="{00000000-0005-0000-0000-0000E70B0000}"/>
    <cellStyle name="20% - Accent4 4 3 2 4" xfId="3054" xr:uid="{00000000-0005-0000-0000-0000E80B0000}"/>
    <cellStyle name="20% - Accent4 4 3 2 4 2" xfId="3055" xr:uid="{00000000-0005-0000-0000-0000E90B0000}"/>
    <cellStyle name="20% - Accent4 4 3 2 4 2 2" xfId="3056" xr:uid="{00000000-0005-0000-0000-0000EA0B0000}"/>
    <cellStyle name="20% - Accent4 4 3 2 4 3" xfId="3057" xr:uid="{00000000-0005-0000-0000-0000EB0B0000}"/>
    <cellStyle name="20% - Accent4 4 3 2 5" xfId="3058" xr:uid="{00000000-0005-0000-0000-0000EC0B0000}"/>
    <cellStyle name="20% - Accent4 4 3 2 5 2" xfId="3059" xr:uid="{00000000-0005-0000-0000-0000ED0B0000}"/>
    <cellStyle name="20% - Accent4 4 3 2 6" xfId="3060" xr:uid="{00000000-0005-0000-0000-0000EE0B0000}"/>
    <cellStyle name="20% - Accent4 4 3 2 6 2" xfId="3061" xr:uid="{00000000-0005-0000-0000-0000EF0B0000}"/>
    <cellStyle name="20% - Accent4 4 3 2 7" xfId="3062" xr:uid="{00000000-0005-0000-0000-0000F00B0000}"/>
    <cellStyle name="20% - Accent4 4 3 2 7 2" xfId="3063" xr:uid="{00000000-0005-0000-0000-0000F10B0000}"/>
    <cellStyle name="20% - Accent4 4 3 2 8" xfId="3064" xr:uid="{00000000-0005-0000-0000-0000F20B0000}"/>
    <cellStyle name="20% - Accent4 4 3 3" xfId="3065" xr:uid="{00000000-0005-0000-0000-0000F30B0000}"/>
    <cellStyle name="20% - Accent4 4 3 3 2" xfId="3066" xr:uid="{00000000-0005-0000-0000-0000F40B0000}"/>
    <cellStyle name="20% - Accent4 4 3 3 2 2" xfId="3067" xr:uid="{00000000-0005-0000-0000-0000F50B0000}"/>
    <cellStyle name="20% - Accent4 4 3 3 2 2 2" xfId="3068" xr:uid="{00000000-0005-0000-0000-0000F60B0000}"/>
    <cellStyle name="20% - Accent4 4 3 3 2 2 2 2" xfId="3069" xr:uid="{00000000-0005-0000-0000-0000F70B0000}"/>
    <cellStyle name="20% - Accent4 4 3 3 2 2 3" xfId="3070" xr:uid="{00000000-0005-0000-0000-0000F80B0000}"/>
    <cellStyle name="20% - Accent4 4 3 3 2 2 3 2" xfId="3071" xr:uid="{00000000-0005-0000-0000-0000F90B0000}"/>
    <cellStyle name="20% - Accent4 4 3 3 2 2 4" xfId="3072" xr:uid="{00000000-0005-0000-0000-0000FA0B0000}"/>
    <cellStyle name="20% - Accent4 4 3 3 2 3" xfId="3073" xr:uid="{00000000-0005-0000-0000-0000FB0B0000}"/>
    <cellStyle name="20% - Accent4 4 3 3 2 3 2" xfId="3074" xr:uid="{00000000-0005-0000-0000-0000FC0B0000}"/>
    <cellStyle name="20% - Accent4 4 3 3 2 4" xfId="3075" xr:uid="{00000000-0005-0000-0000-0000FD0B0000}"/>
    <cellStyle name="20% - Accent4 4 3 3 2 4 2" xfId="3076" xr:uid="{00000000-0005-0000-0000-0000FE0B0000}"/>
    <cellStyle name="20% - Accent4 4 3 3 2 5" xfId="3077" xr:uid="{00000000-0005-0000-0000-0000FF0B0000}"/>
    <cellStyle name="20% - Accent4 4 3 3 2 5 2" xfId="3078" xr:uid="{00000000-0005-0000-0000-0000000C0000}"/>
    <cellStyle name="20% - Accent4 4 3 3 2 6" xfId="3079" xr:uid="{00000000-0005-0000-0000-0000010C0000}"/>
    <cellStyle name="20% - Accent4 4 3 3 2 6 2" xfId="3080" xr:uid="{00000000-0005-0000-0000-0000020C0000}"/>
    <cellStyle name="20% - Accent4 4 3 3 2 7" xfId="3081" xr:uid="{00000000-0005-0000-0000-0000030C0000}"/>
    <cellStyle name="20% - Accent4 4 3 3 3" xfId="3082" xr:uid="{00000000-0005-0000-0000-0000040C0000}"/>
    <cellStyle name="20% - Accent4 4 3 3 3 2" xfId="3083" xr:uid="{00000000-0005-0000-0000-0000050C0000}"/>
    <cellStyle name="20% - Accent4 4 3 3 3 2 2" xfId="3084" xr:uid="{00000000-0005-0000-0000-0000060C0000}"/>
    <cellStyle name="20% - Accent4 4 3 3 3 3" xfId="3085" xr:uid="{00000000-0005-0000-0000-0000070C0000}"/>
    <cellStyle name="20% - Accent4 4 3 3 3 3 2" xfId="3086" xr:uid="{00000000-0005-0000-0000-0000080C0000}"/>
    <cellStyle name="20% - Accent4 4 3 3 3 4" xfId="3087" xr:uid="{00000000-0005-0000-0000-0000090C0000}"/>
    <cellStyle name="20% - Accent4 4 3 3 3 4 2" xfId="3088" xr:uid="{00000000-0005-0000-0000-00000A0C0000}"/>
    <cellStyle name="20% - Accent4 4 3 3 3 5" xfId="3089" xr:uid="{00000000-0005-0000-0000-00000B0C0000}"/>
    <cellStyle name="20% - Accent4 4 3 3 3 5 2" xfId="3090" xr:uid="{00000000-0005-0000-0000-00000C0C0000}"/>
    <cellStyle name="20% - Accent4 4 3 3 3 6" xfId="3091" xr:uid="{00000000-0005-0000-0000-00000D0C0000}"/>
    <cellStyle name="20% - Accent4 4 3 3 4" xfId="3092" xr:uid="{00000000-0005-0000-0000-00000E0C0000}"/>
    <cellStyle name="20% - Accent4 4 3 3 4 2" xfId="3093" xr:uid="{00000000-0005-0000-0000-00000F0C0000}"/>
    <cellStyle name="20% - Accent4 4 3 3 4 2 2" xfId="3094" xr:uid="{00000000-0005-0000-0000-0000100C0000}"/>
    <cellStyle name="20% - Accent4 4 3 3 4 3" xfId="3095" xr:uid="{00000000-0005-0000-0000-0000110C0000}"/>
    <cellStyle name="20% - Accent4 4 3 3 5" xfId="3096" xr:uid="{00000000-0005-0000-0000-0000120C0000}"/>
    <cellStyle name="20% - Accent4 4 3 3 5 2" xfId="3097" xr:uid="{00000000-0005-0000-0000-0000130C0000}"/>
    <cellStyle name="20% - Accent4 4 3 3 6" xfId="3098" xr:uid="{00000000-0005-0000-0000-0000140C0000}"/>
    <cellStyle name="20% - Accent4 4 3 3 6 2" xfId="3099" xr:uid="{00000000-0005-0000-0000-0000150C0000}"/>
    <cellStyle name="20% - Accent4 4 3 3 7" xfId="3100" xr:uid="{00000000-0005-0000-0000-0000160C0000}"/>
    <cellStyle name="20% - Accent4 4 3 3 7 2" xfId="3101" xr:uid="{00000000-0005-0000-0000-0000170C0000}"/>
    <cellStyle name="20% - Accent4 4 3 3 8" xfId="3102" xr:uid="{00000000-0005-0000-0000-0000180C0000}"/>
    <cellStyle name="20% - Accent4 4 3 4" xfId="3103" xr:uid="{00000000-0005-0000-0000-0000190C0000}"/>
    <cellStyle name="20% - Accent4 4 3 4 2" xfId="3104" xr:uid="{00000000-0005-0000-0000-00001A0C0000}"/>
    <cellStyle name="20% - Accent4 4 3 4 2 2" xfId="3105" xr:uid="{00000000-0005-0000-0000-00001B0C0000}"/>
    <cellStyle name="20% - Accent4 4 3 4 2 2 2" xfId="3106" xr:uid="{00000000-0005-0000-0000-00001C0C0000}"/>
    <cellStyle name="20% - Accent4 4 3 4 2 3" xfId="3107" xr:uid="{00000000-0005-0000-0000-00001D0C0000}"/>
    <cellStyle name="20% - Accent4 4 3 4 2 3 2" xfId="3108" xr:uid="{00000000-0005-0000-0000-00001E0C0000}"/>
    <cellStyle name="20% - Accent4 4 3 4 2 4" xfId="3109" xr:uid="{00000000-0005-0000-0000-00001F0C0000}"/>
    <cellStyle name="20% - Accent4 4 3 4 3" xfId="3110" xr:uid="{00000000-0005-0000-0000-0000200C0000}"/>
    <cellStyle name="20% - Accent4 4 3 4 3 2" xfId="3111" xr:uid="{00000000-0005-0000-0000-0000210C0000}"/>
    <cellStyle name="20% - Accent4 4 3 4 4" xfId="3112" xr:uid="{00000000-0005-0000-0000-0000220C0000}"/>
    <cellStyle name="20% - Accent4 4 3 4 4 2" xfId="3113" xr:uid="{00000000-0005-0000-0000-0000230C0000}"/>
    <cellStyle name="20% - Accent4 4 3 4 5" xfId="3114" xr:uid="{00000000-0005-0000-0000-0000240C0000}"/>
    <cellStyle name="20% - Accent4 4 3 4 5 2" xfId="3115" xr:uid="{00000000-0005-0000-0000-0000250C0000}"/>
    <cellStyle name="20% - Accent4 4 3 4 6" xfId="3116" xr:uid="{00000000-0005-0000-0000-0000260C0000}"/>
    <cellStyle name="20% - Accent4 4 3 4 6 2" xfId="3117" xr:uid="{00000000-0005-0000-0000-0000270C0000}"/>
    <cellStyle name="20% - Accent4 4 3 4 7" xfId="3118" xr:uid="{00000000-0005-0000-0000-0000280C0000}"/>
    <cellStyle name="20% - Accent4 4 3 5" xfId="3119" xr:uid="{00000000-0005-0000-0000-0000290C0000}"/>
    <cellStyle name="20% - Accent4 4 3 5 2" xfId="3120" xr:uid="{00000000-0005-0000-0000-00002A0C0000}"/>
    <cellStyle name="20% - Accent4 4 3 5 2 2" xfId="3121" xr:uid="{00000000-0005-0000-0000-00002B0C0000}"/>
    <cellStyle name="20% - Accent4 4 3 5 3" xfId="3122" xr:uid="{00000000-0005-0000-0000-00002C0C0000}"/>
    <cellStyle name="20% - Accent4 4 3 5 3 2" xfId="3123" xr:uid="{00000000-0005-0000-0000-00002D0C0000}"/>
    <cellStyle name="20% - Accent4 4 3 5 4" xfId="3124" xr:uid="{00000000-0005-0000-0000-00002E0C0000}"/>
    <cellStyle name="20% - Accent4 4 3 5 4 2" xfId="3125" xr:uid="{00000000-0005-0000-0000-00002F0C0000}"/>
    <cellStyle name="20% - Accent4 4 3 5 5" xfId="3126" xr:uid="{00000000-0005-0000-0000-0000300C0000}"/>
    <cellStyle name="20% - Accent4 4 3 5 5 2" xfId="3127" xr:uid="{00000000-0005-0000-0000-0000310C0000}"/>
    <cellStyle name="20% - Accent4 4 3 5 6" xfId="3128" xr:uid="{00000000-0005-0000-0000-0000320C0000}"/>
    <cellStyle name="20% - Accent4 4 3 6" xfId="3129" xr:uid="{00000000-0005-0000-0000-0000330C0000}"/>
    <cellStyle name="20% - Accent4 4 3 6 2" xfId="3130" xr:uid="{00000000-0005-0000-0000-0000340C0000}"/>
    <cellStyle name="20% - Accent4 4 3 6 2 2" xfId="3131" xr:uid="{00000000-0005-0000-0000-0000350C0000}"/>
    <cellStyle name="20% - Accent4 4 3 6 3" xfId="3132" xr:uid="{00000000-0005-0000-0000-0000360C0000}"/>
    <cellStyle name="20% - Accent4 4 3 7" xfId="3133" xr:uid="{00000000-0005-0000-0000-0000370C0000}"/>
    <cellStyle name="20% - Accent4 4 3 7 2" xfId="3134" xr:uid="{00000000-0005-0000-0000-0000380C0000}"/>
    <cellStyle name="20% - Accent4 4 3 8" xfId="3135" xr:uid="{00000000-0005-0000-0000-0000390C0000}"/>
    <cellStyle name="20% - Accent4 4 3 8 2" xfId="3136" xr:uid="{00000000-0005-0000-0000-00003A0C0000}"/>
    <cellStyle name="20% - Accent4 4 3 9" xfId="3137" xr:uid="{00000000-0005-0000-0000-00003B0C0000}"/>
    <cellStyle name="20% - Accent4 4 3 9 2" xfId="3138" xr:uid="{00000000-0005-0000-0000-00003C0C0000}"/>
    <cellStyle name="20% - Accent4 4 4" xfId="3139" xr:uid="{00000000-0005-0000-0000-00003D0C0000}"/>
    <cellStyle name="20% - Accent4 4 4 2" xfId="3140" xr:uid="{00000000-0005-0000-0000-00003E0C0000}"/>
    <cellStyle name="20% - Accent4 4 4 2 2" xfId="3141" xr:uid="{00000000-0005-0000-0000-00003F0C0000}"/>
    <cellStyle name="20% - Accent4 4 4 2 2 2" xfId="3142" xr:uid="{00000000-0005-0000-0000-0000400C0000}"/>
    <cellStyle name="20% - Accent4 4 4 2 2 2 2" xfId="3143" xr:uid="{00000000-0005-0000-0000-0000410C0000}"/>
    <cellStyle name="20% - Accent4 4 4 2 2 3" xfId="3144" xr:uid="{00000000-0005-0000-0000-0000420C0000}"/>
    <cellStyle name="20% - Accent4 4 4 2 2 3 2" xfId="3145" xr:uid="{00000000-0005-0000-0000-0000430C0000}"/>
    <cellStyle name="20% - Accent4 4 4 2 2 4" xfId="3146" xr:uid="{00000000-0005-0000-0000-0000440C0000}"/>
    <cellStyle name="20% - Accent4 4 4 2 3" xfId="3147" xr:uid="{00000000-0005-0000-0000-0000450C0000}"/>
    <cellStyle name="20% - Accent4 4 4 2 3 2" xfId="3148" xr:uid="{00000000-0005-0000-0000-0000460C0000}"/>
    <cellStyle name="20% - Accent4 4 4 2 4" xfId="3149" xr:uid="{00000000-0005-0000-0000-0000470C0000}"/>
    <cellStyle name="20% - Accent4 4 4 2 4 2" xfId="3150" xr:uid="{00000000-0005-0000-0000-0000480C0000}"/>
    <cellStyle name="20% - Accent4 4 4 2 5" xfId="3151" xr:uid="{00000000-0005-0000-0000-0000490C0000}"/>
    <cellStyle name="20% - Accent4 4 4 2 5 2" xfId="3152" xr:uid="{00000000-0005-0000-0000-00004A0C0000}"/>
    <cellStyle name="20% - Accent4 4 4 2 6" xfId="3153" xr:uid="{00000000-0005-0000-0000-00004B0C0000}"/>
    <cellStyle name="20% - Accent4 4 4 2 6 2" xfId="3154" xr:uid="{00000000-0005-0000-0000-00004C0C0000}"/>
    <cellStyle name="20% - Accent4 4 4 2 7" xfId="3155" xr:uid="{00000000-0005-0000-0000-00004D0C0000}"/>
    <cellStyle name="20% - Accent4 4 4 3" xfId="3156" xr:uid="{00000000-0005-0000-0000-00004E0C0000}"/>
    <cellStyle name="20% - Accent4 4 4 3 2" xfId="3157" xr:uid="{00000000-0005-0000-0000-00004F0C0000}"/>
    <cellStyle name="20% - Accent4 4 4 3 2 2" xfId="3158" xr:uid="{00000000-0005-0000-0000-0000500C0000}"/>
    <cellStyle name="20% - Accent4 4 4 3 3" xfId="3159" xr:uid="{00000000-0005-0000-0000-0000510C0000}"/>
    <cellStyle name="20% - Accent4 4 4 3 3 2" xfId="3160" xr:uid="{00000000-0005-0000-0000-0000520C0000}"/>
    <cellStyle name="20% - Accent4 4 4 3 4" xfId="3161" xr:uid="{00000000-0005-0000-0000-0000530C0000}"/>
    <cellStyle name="20% - Accent4 4 4 3 4 2" xfId="3162" xr:uid="{00000000-0005-0000-0000-0000540C0000}"/>
    <cellStyle name="20% - Accent4 4 4 3 5" xfId="3163" xr:uid="{00000000-0005-0000-0000-0000550C0000}"/>
    <cellStyle name="20% - Accent4 4 4 3 5 2" xfId="3164" xr:uid="{00000000-0005-0000-0000-0000560C0000}"/>
    <cellStyle name="20% - Accent4 4 4 3 6" xfId="3165" xr:uid="{00000000-0005-0000-0000-0000570C0000}"/>
    <cellStyle name="20% - Accent4 4 4 4" xfId="3166" xr:uid="{00000000-0005-0000-0000-0000580C0000}"/>
    <cellStyle name="20% - Accent4 4 4 4 2" xfId="3167" xr:uid="{00000000-0005-0000-0000-0000590C0000}"/>
    <cellStyle name="20% - Accent4 4 4 4 2 2" xfId="3168" xr:uid="{00000000-0005-0000-0000-00005A0C0000}"/>
    <cellStyle name="20% - Accent4 4 4 4 3" xfId="3169" xr:uid="{00000000-0005-0000-0000-00005B0C0000}"/>
    <cellStyle name="20% - Accent4 4 4 5" xfId="3170" xr:uid="{00000000-0005-0000-0000-00005C0C0000}"/>
    <cellStyle name="20% - Accent4 4 4 5 2" xfId="3171" xr:uid="{00000000-0005-0000-0000-00005D0C0000}"/>
    <cellStyle name="20% - Accent4 4 4 6" xfId="3172" xr:uid="{00000000-0005-0000-0000-00005E0C0000}"/>
    <cellStyle name="20% - Accent4 4 4 6 2" xfId="3173" xr:uid="{00000000-0005-0000-0000-00005F0C0000}"/>
    <cellStyle name="20% - Accent4 4 4 7" xfId="3174" xr:uid="{00000000-0005-0000-0000-0000600C0000}"/>
    <cellStyle name="20% - Accent4 4 4 7 2" xfId="3175" xr:uid="{00000000-0005-0000-0000-0000610C0000}"/>
    <cellStyle name="20% - Accent4 4 4 8" xfId="3176" xr:uid="{00000000-0005-0000-0000-0000620C0000}"/>
    <cellStyle name="20% - Accent4 4 5" xfId="3177" xr:uid="{00000000-0005-0000-0000-0000630C0000}"/>
    <cellStyle name="20% - Accent4 4 5 2" xfId="3178" xr:uid="{00000000-0005-0000-0000-0000640C0000}"/>
    <cellStyle name="20% - Accent4 4 5 2 2" xfId="3179" xr:uid="{00000000-0005-0000-0000-0000650C0000}"/>
    <cellStyle name="20% - Accent4 4 5 2 2 2" xfId="3180" xr:uid="{00000000-0005-0000-0000-0000660C0000}"/>
    <cellStyle name="20% - Accent4 4 5 2 2 2 2" xfId="3181" xr:uid="{00000000-0005-0000-0000-0000670C0000}"/>
    <cellStyle name="20% - Accent4 4 5 2 2 3" xfId="3182" xr:uid="{00000000-0005-0000-0000-0000680C0000}"/>
    <cellStyle name="20% - Accent4 4 5 2 2 3 2" xfId="3183" xr:uid="{00000000-0005-0000-0000-0000690C0000}"/>
    <cellStyle name="20% - Accent4 4 5 2 2 4" xfId="3184" xr:uid="{00000000-0005-0000-0000-00006A0C0000}"/>
    <cellStyle name="20% - Accent4 4 5 2 3" xfId="3185" xr:uid="{00000000-0005-0000-0000-00006B0C0000}"/>
    <cellStyle name="20% - Accent4 4 5 2 3 2" xfId="3186" xr:uid="{00000000-0005-0000-0000-00006C0C0000}"/>
    <cellStyle name="20% - Accent4 4 5 2 4" xfId="3187" xr:uid="{00000000-0005-0000-0000-00006D0C0000}"/>
    <cellStyle name="20% - Accent4 4 5 2 4 2" xfId="3188" xr:uid="{00000000-0005-0000-0000-00006E0C0000}"/>
    <cellStyle name="20% - Accent4 4 5 2 5" xfId="3189" xr:uid="{00000000-0005-0000-0000-00006F0C0000}"/>
    <cellStyle name="20% - Accent4 4 5 2 5 2" xfId="3190" xr:uid="{00000000-0005-0000-0000-0000700C0000}"/>
    <cellStyle name="20% - Accent4 4 5 2 6" xfId="3191" xr:uid="{00000000-0005-0000-0000-0000710C0000}"/>
    <cellStyle name="20% - Accent4 4 5 2 6 2" xfId="3192" xr:uid="{00000000-0005-0000-0000-0000720C0000}"/>
    <cellStyle name="20% - Accent4 4 5 2 7" xfId="3193" xr:uid="{00000000-0005-0000-0000-0000730C0000}"/>
    <cellStyle name="20% - Accent4 4 5 3" xfId="3194" xr:uid="{00000000-0005-0000-0000-0000740C0000}"/>
    <cellStyle name="20% - Accent4 4 5 3 2" xfId="3195" xr:uid="{00000000-0005-0000-0000-0000750C0000}"/>
    <cellStyle name="20% - Accent4 4 5 3 2 2" xfId="3196" xr:uid="{00000000-0005-0000-0000-0000760C0000}"/>
    <cellStyle name="20% - Accent4 4 5 3 3" xfId="3197" xr:uid="{00000000-0005-0000-0000-0000770C0000}"/>
    <cellStyle name="20% - Accent4 4 5 3 3 2" xfId="3198" xr:uid="{00000000-0005-0000-0000-0000780C0000}"/>
    <cellStyle name="20% - Accent4 4 5 3 4" xfId="3199" xr:uid="{00000000-0005-0000-0000-0000790C0000}"/>
    <cellStyle name="20% - Accent4 4 5 3 4 2" xfId="3200" xr:uid="{00000000-0005-0000-0000-00007A0C0000}"/>
    <cellStyle name="20% - Accent4 4 5 3 5" xfId="3201" xr:uid="{00000000-0005-0000-0000-00007B0C0000}"/>
    <cellStyle name="20% - Accent4 4 5 3 5 2" xfId="3202" xr:uid="{00000000-0005-0000-0000-00007C0C0000}"/>
    <cellStyle name="20% - Accent4 4 5 3 6" xfId="3203" xr:uid="{00000000-0005-0000-0000-00007D0C0000}"/>
    <cellStyle name="20% - Accent4 4 5 4" xfId="3204" xr:uid="{00000000-0005-0000-0000-00007E0C0000}"/>
    <cellStyle name="20% - Accent4 4 5 4 2" xfId="3205" xr:uid="{00000000-0005-0000-0000-00007F0C0000}"/>
    <cellStyle name="20% - Accent4 4 5 4 2 2" xfId="3206" xr:uid="{00000000-0005-0000-0000-0000800C0000}"/>
    <cellStyle name="20% - Accent4 4 5 4 3" xfId="3207" xr:uid="{00000000-0005-0000-0000-0000810C0000}"/>
    <cellStyle name="20% - Accent4 4 5 5" xfId="3208" xr:uid="{00000000-0005-0000-0000-0000820C0000}"/>
    <cellStyle name="20% - Accent4 4 5 5 2" xfId="3209" xr:uid="{00000000-0005-0000-0000-0000830C0000}"/>
    <cellStyle name="20% - Accent4 4 5 6" xfId="3210" xr:uid="{00000000-0005-0000-0000-0000840C0000}"/>
    <cellStyle name="20% - Accent4 4 5 6 2" xfId="3211" xr:uid="{00000000-0005-0000-0000-0000850C0000}"/>
    <cellStyle name="20% - Accent4 4 5 7" xfId="3212" xr:uid="{00000000-0005-0000-0000-0000860C0000}"/>
    <cellStyle name="20% - Accent4 4 5 7 2" xfId="3213" xr:uid="{00000000-0005-0000-0000-0000870C0000}"/>
    <cellStyle name="20% - Accent4 4 5 8" xfId="3214" xr:uid="{00000000-0005-0000-0000-0000880C0000}"/>
    <cellStyle name="20% - Accent4 4 6" xfId="3215" xr:uid="{00000000-0005-0000-0000-0000890C0000}"/>
    <cellStyle name="20% - Accent4 4 6 2" xfId="3216" xr:uid="{00000000-0005-0000-0000-00008A0C0000}"/>
    <cellStyle name="20% - Accent4 4 6 2 2" xfId="3217" xr:uid="{00000000-0005-0000-0000-00008B0C0000}"/>
    <cellStyle name="20% - Accent4 4 6 2 2 2" xfId="3218" xr:uid="{00000000-0005-0000-0000-00008C0C0000}"/>
    <cellStyle name="20% - Accent4 4 6 2 3" xfId="3219" xr:uid="{00000000-0005-0000-0000-00008D0C0000}"/>
    <cellStyle name="20% - Accent4 4 6 2 3 2" xfId="3220" xr:uid="{00000000-0005-0000-0000-00008E0C0000}"/>
    <cellStyle name="20% - Accent4 4 6 2 4" xfId="3221" xr:uid="{00000000-0005-0000-0000-00008F0C0000}"/>
    <cellStyle name="20% - Accent4 4 6 3" xfId="3222" xr:uid="{00000000-0005-0000-0000-0000900C0000}"/>
    <cellStyle name="20% - Accent4 4 6 3 2" xfId="3223" xr:uid="{00000000-0005-0000-0000-0000910C0000}"/>
    <cellStyle name="20% - Accent4 4 6 4" xfId="3224" xr:uid="{00000000-0005-0000-0000-0000920C0000}"/>
    <cellStyle name="20% - Accent4 4 6 4 2" xfId="3225" xr:uid="{00000000-0005-0000-0000-0000930C0000}"/>
    <cellStyle name="20% - Accent4 4 6 5" xfId="3226" xr:uid="{00000000-0005-0000-0000-0000940C0000}"/>
    <cellStyle name="20% - Accent4 4 6 5 2" xfId="3227" xr:uid="{00000000-0005-0000-0000-0000950C0000}"/>
    <cellStyle name="20% - Accent4 4 6 6" xfId="3228" xr:uid="{00000000-0005-0000-0000-0000960C0000}"/>
    <cellStyle name="20% - Accent4 4 6 6 2" xfId="3229" xr:uid="{00000000-0005-0000-0000-0000970C0000}"/>
    <cellStyle name="20% - Accent4 4 6 7" xfId="3230" xr:uid="{00000000-0005-0000-0000-0000980C0000}"/>
    <cellStyle name="20% - Accent4 4 7" xfId="3231" xr:uid="{00000000-0005-0000-0000-0000990C0000}"/>
    <cellStyle name="20% - Accent4 4 7 2" xfId="3232" xr:uid="{00000000-0005-0000-0000-00009A0C0000}"/>
    <cellStyle name="20% - Accent4 4 7 2 2" xfId="3233" xr:uid="{00000000-0005-0000-0000-00009B0C0000}"/>
    <cellStyle name="20% - Accent4 4 7 3" xfId="3234" xr:uid="{00000000-0005-0000-0000-00009C0C0000}"/>
    <cellStyle name="20% - Accent4 4 7 3 2" xfId="3235" xr:uid="{00000000-0005-0000-0000-00009D0C0000}"/>
    <cellStyle name="20% - Accent4 4 7 4" xfId="3236" xr:uid="{00000000-0005-0000-0000-00009E0C0000}"/>
    <cellStyle name="20% - Accent4 4 7 4 2" xfId="3237" xr:uid="{00000000-0005-0000-0000-00009F0C0000}"/>
    <cellStyle name="20% - Accent4 4 7 5" xfId="3238" xr:uid="{00000000-0005-0000-0000-0000A00C0000}"/>
    <cellStyle name="20% - Accent4 4 7 5 2" xfId="3239" xr:uid="{00000000-0005-0000-0000-0000A10C0000}"/>
    <cellStyle name="20% - Accent4 4 7 6" xfId="3240" xr:uid="{00000000-0005-0000-0000-0000A20C0000}"/>
    <cellStyle name="20% - Accent4 4 8" xfId="3241" xr:uid="{00000000-0005-0000-0000-0000A30C0000}"/>
    <cellStyle name="20% - Accent4 4 8 2" xfId="3242" xr:uid="{00000000-0005-0000-0000-0000A40C0000}"/>
    <cellStyle name="20% - Accent4 4 8 2 2" xfId="3243" xr:uid="{00000000-0005-0000-0000-0000A50C0000}"/>
    <cellStyle name="20% - Accent4 4 8 3" xfId="3244" xr:uid="{00000000-0005-0000-0000-0000A60C0000}"/>
    <cellStyle name="20% - Accent4 4 8 3 2" xfId="3245" xr:uid="{00000000-0005-0000-0000-0000A70C0000}"/>
    <cellStyle name="20% - Accent4 4 8 4" xfId="3246" xr:uid="{00000000-0005-0000-0000-0000A80C0000}"/>
    <cellStyle name="20% - Accent4 4 9" xfId="3247" xr:uid="{00000000-0005-0000-0000-0000A90C0000}"/>
    <cellStyle name="20% - Accent4 4 9 2" xfId="3248" xr:uid="{00000000-0005-0000-0000-0000AA0C0000}"/>
    <cellStyle name="20% - Accent4 4 9 2 2" xfId="3249" xr:uid="{00000000-0005-0000-0000-0000AB0C0000}"/>
    <cellStyle name="20% - Accent4 4 9 3" xfId="3250" xr:uid="{00000000-0005-0000-0000-0000AC0C0000}"/>
    <cellStyle name="20% - Accent4 5" xfId="3251" xr:uid="{00000000-0005-0000-0000-0000AD0C0000}"/>
    <cellStyle name="20% - Accent4 5 2" xfId="3252" xr:uid="{00000000-0005-0000-0000-0000AE0C0000}"/>
    <cellStyle name="20% - Accent4 5 2 2" xfId="3253" xr:uid="{00000000-0005-0000-0000-0000AF0C0000}"/>
    <cellStyle name="20% - Accent4 5 2 2 2" xfId="3254" xr:uid="{00000000-0005-0000-0000-0000B00C0000}"/>
    <cellStyle name="20% - Accent4 5 2 3" xfId="3255" xr:uid="{00000000-0005-0000-0000-0000B10C0000}"/>
    <cellStyle name="20% - Accent4 5 3" xfId="3256" xr:uid="{00000000-0005-0000-0000-0000B20C0000}"/>
    <cellStyle name="20% - Accent4 5 3 2" xfId="3257" xr:uid="{00000000-0005-0000-0000-0000B30C0000}"/>
    <cellStyle name="20% - Accent4 5 3 2 2" xfId="3258" xr:uid="{00000000-0005-0000-0000-0000B40C0000}"/>
    <cellStyle name="20% - Accent4 5 3 3" xfId="3259" xr:uid="{00000000-0005-0000-0000-0000B50C0000}"/>
    <cellStyle name="20% - Accent4 5 4" xfId="3260" xr:uid="{00000000-0005-0000-0000-0000B60C0000}"/>
    <cellStyle name="20% - Accent4 6" xfId="3261" xr:uid="{00000000-0005-0000-0000-0000B70C0000}"/>
    <cellStyle name="20% - Accent4 6 10" xfId="3262" xr:uid="{00000000-0005-0000-0000-0000B80C0000}"/>
    <cellStyle name="20% - Accent4 6 10 2" xfId="3263" xr:uid="{00000000-0005-0000-0000-0000B90C0000}"/>
    <cellStyle name="20% - Accent4 6 11" xfId="3264" xr:uid="{00000000-0005-0000-0000-0000BA0C0000}"/>
    <cellStyle name="20% - Accent4 6 2" xfId="3265" xr:uid="{00000000-0005-0000-0000-0000BB0C0000}"/>
    <cellStyle name="20% - Accent4 6 2 10" xfId="3266" xr:uid="{00000000-0005-0000-0000-0000BC0C0000}"/>
    <cellStyle name="20% - Accent4 6 2 2" xfId="3267" xr:uid="{00000000-0005-0000-0000-0000BD0C0000}"/>
    <cellStyle name="20% - Accent4 6 2 2 2" xfId="3268" xr:uid="{00000000-0005-0000-0000-0000BE0C0000}"/>
    <cellStyle name="20% - Accent4 6 2 2 2 2" xfId="3269" xr:uid="{00000000-0005-0000-0000-0000BF0C0000}"/>
    <cellStyle name="20% - Accent4 6 2 2 2 2 2" xfId="3270" xr:uid="{00000000-0005-0000-0000-0000C00C0000}"/>
    <cellStyle name="20% - Accent4 6 2 2 2 2 2 2" xfId="3271" xr:uid="{00000000-0005-0000-0000-0000C10C0000}"/>
    <cellStyle name="20% - Accent4 6 2 2 2 2 3" xfId="3272" xr:uid="{00000000-0005-0000-0000-0000C20C0000}"/>
    <cellStyle name="20% - Accent4 6 2 2 2 2 3 2" xfId="3273" xr:uid="{00000000-0005-0000-0000-0000C30C0000}"/>
    <cellStyle name="20% - Accent4 6 2 2 2 2 4" xfId="3274" xr:uid="{00000000-0005-0000-0000-0000C40C0000}"/>
    <cellStyle name="20% - Accent4 6 2 2 2 3" xfId="3275" xr:uid="{00000000-0005-0000-0000-0000C50C0000}"/>
    <cellStyle name="20% - Accent4 6 2 2 2 3 2" xfId="3276" xr:uid="{00000000-0005-0000-0000-0000C60C0000}"/>
    <cellStyle name="20% - Accent4 6 2 2 2 4" xfId="3277" xr:uid="{00000000-0005-0000-0000-0000C70C0000}"/>
    <cellStyle name="20% - Accent4 6 2 2 2 4 2" xfId="3278" xr:uid="{00000000-0005-0000-0000-0000C80C0000}"/>
    <cellStyle name="20% - Accent4 6 2 2 2 5" xfId="3279" xr:uid="{00000000-0005-0000-0000-0000C90C0000}"/>
    <cellStyle name="20% - Accent4 6 2 2 2 5 2" xfId="3280" xr:uid="{00000000-0005-0000-0000-0000CA0C0000}"/>
    <cellStyle name="20% - Accent4 6 2 2 2 6" xfId="3281" xr:uid="{00000000-0005-0000-0000-0000CB0C0000}"/>
    <cellStyle name="20% - Accent4 6 2 2 2 6 2" xfId="3282" xr:uid="{00000000-0005-0000-0000-0000CC0C0000}"/>
    <cellStyle name="20% - Accent4 6 2 2 2 7" xfId="3283" xr:uid="{00000000-0005-0000-0000-0000CD0C0000}"/>
    <cellStyle name="20% - Accent4 6 2 2 3" xfId="3284" xr:uid="{00000000-0005-0000-0000-0000CE0C0000}"/>
    <cellStyle name="20% - Accent4 6 2 2 3 2" xfId="3285" xr:uid="{00000000-0005-0000-0000-0000CF0C0000}"/>
    <cellStyle name="20% - Accent4 6 2 2 3 2 2" xfId="3286" xr:uid="{00000000-0005-0000-0000-0000D00C0000}"/>
    <cellStyle name="20% - Accent4 6 2 2 3 3" xfId="3287" xr:uid="{00000000-0005-0000-0000-0000D10C0000}"/>
    <cellStyle name="20% - Accent4 6 2 2 3 3 2" xfId="3288" xr:uid="{00000000-0005-0000-0000-0000D20C0000}"/>
    <cellStyle name="20% - Accent4 6 2 2 3 4" xfId="3289" xr:uid="{00000000-0005-0000-0000-0000D30C0000}"/>
    <cellStyle name="20% - Accent4 6 2 2 3 4 2" xfId="3290" xr:uid="{00000000-0005-0000-0000-0000D40C0000}"/>
    <cellStyle name="20% - Accent4 6 2 2 3 5" xfId="3291" xr:uid="{00000000-0005-0000-0000-0000D50C0000}"/>
    <cellStyle name="20% - Accent4 6 2 2 3 5 2" xfId="3292" xr:uid="{00000000-0005-0000-0000-0000D60C0000}"/>
    <cellStyle name="20% - Accent4 6 2 2 3 6" xfId="3293" xr:uid="{00000000-0005-0000-0000-0000D70C0000}"/>
    <cellStyle name="20% - Accent4 6 2 2 4" xfId="3294" xr:uid="{00000000-0005-0000-0000-0000D80C0000}"/>
    <cellStyle name="20% - Accent4 6 2 2 4 2" xfId="3295" xr:uid="{00000000-0005-0000-0000-0000D90C0000}"/>
    <cellStyle name="20% - Accent4 6 2 2 4 2 2" xfId="3296" xr:uid="{00000000-0005-0000-0000-0000DA0C0000}"/>
    <cellStyle name="20% - Accent4 6 2 2 4 3" xfId="3297" xr:uid="{00000000-0005-0000-0000-0000DB0C0000}"/>
    <cellStyle name="20% - Accent4 6 2 2 5" xfId="3298" xr:uid="{00000000-0005-0000-0000-0000DC0C0000}"/>
    <cellStyle name="20% - Accent4 6 2 2 5 2" xfId="3299" xr:uid="{00000000-0005-0000-0000-0000DD0C0000}"/>
    <cellStyle name="20% - Accent4 6 2 2 6" xfId="3300" xr:uid="{00000000-0005-0000-0000-0000DE0C0000}"/>
    <cellStyle name="20% - Accent4 6 2 2 6 2" xfId="3301" xr:uid="{00000000-0005-0000-0000-0000DF0C0000}"/>
    <cellStyle name="20% - Accent4 6 2 2 7" xfId="3302" xr:uid="{00000000-0005-0000-0000-0000E00C0000}"/>
    <cellStyle name="20% - Accent4 6 2 2 7 2" xfId="3303" xr:uid="{00000000-0005-0000-0000-0000E10C0000}"/>
    <cellStyle name="20% - Accent4 6 2 2 8" xfId="3304" xr:uid="{00000000-0005-0000-0000-0000E20C0000}"/>
    <cellStyle name="20% - Accent4 6 2 3" xfId="3305" xr:uid="{00000000-0005-0000-0000-0000E30C0000}"/>
    <cellStyle name="20% - Accent4 6 2 3 2" xfId="3306" xr:uid="{00000000-0005-0000-0000-0000E40C0000}"/>
    <cellStyle name="20% - Accent4 6 2 3 2 2" xfId="3307" xr:uid="{00000000-0005-0000-0000-0000E50C0000}"/>
    <cellStyle name="20% - Accent4 6 2 3 2 2 2" xfId="3308" xr:uid="{00000000-0005-0000-0000-0000E60C0000}"/>
    <cellStyle name="20% - Accent4 6 2 3 2 2 2 2" xfId="3309" xr:uid="{00000000-0005-0000-0000-0000E70C0000}"/>
    <cellStyle name="20% - Accent4 6 2 3 2 2 3" xfId="3310" xr:uid="{00000000-0005-0000-0000-0000E80C0000}"/>
    <cellStyle name="20% - Accent4 6 2 3 2 2 3 2" xfId="3311" xr:uid="{00000000-0005-0000-0000-0000E90C0000}"/>
    <cellStyle name="20% - Accent4 6 2 3 2 2 4" xfId="3312" xr:uid="{00000000-0005-0000-0000-0000EA0C0000}"/>
    <cellStyle name="20% - Accent4 6 2 3 2 3" xfId="3313" xr:uid="{00000000-0005-0000-0000-0000EB0C0000}"/>
    <cellStyle name="20% - Accent4 6 2 3 2 3 2" xfId="3314" xr:uid="{00000000-0005-0000-0000-0000EC0C0000}"/>
    <cellStyle name="20% - Accent4 6 2 3 2 4" xfId="3315" xr:uid="{00000000-0005-0000-0000-0000ED0C0000}"/>
    <cellStyle name="20% - Accent4 6 2 3 2 4 2" xfId="3316" xr:uid="{00000000-0005-0000-0000-0000EE0C0000}"/>
    <cellStyle name="20% - Accent4 6 2 3 2 5" xfId="3317" xr:uid="{00000000-0005-0000-0000-0000EF0C0000}"/>
    <cellStyle name="20% - Accent4 6 2 3 2 5 2" xfId="3318" xr:uid="{00000000-0005-0000-0000-0000F00C0000}"/>
    <cellStyle name="20% - Accent4 6 2 3 2 6" xfId="3319" xr:uid="{00000000-0005-0000-0000-0000F10C0000}"/>
    <cellStyle name="20% - Accent4 6 2 3 2 6 2" xfId="3320" xr:uid="{00000000-0005-0000-0000-0000F20C0000}"/>
    <cellStyle name="20% - Accent4 6 2 3 2 7" xfId="3321" xr:uid="{00000000-0005-0000-0000-0000F30C0000}"/>
    <cellStyle name="20% - Accent4 6 2 3 3" xfId="3322" xr:uid="{00000000-0005-0000-0000-0000F40C0000}"/>
    <cellStyle name="20% - Accent4 6 2 3 3 2" xfId="3323" xr:uid="{00000000-0005-0000-0000-0000F50C0000}"/>
    <cellStyle name="20% - Accent4 6 2 3 3 2 2" xfId="3324" xr:uid="{00000000-0005-0000-0000-0000F60C0000}"/>
    <cellStyle name="20% - Accent4 6 2 3 3 3" xfId="3325" xr:uid="{00000000-0005-0000-0000-0000F70C0000}"/>
    <cellStyle name="20% - Accent4 6 2 3 3 3 2" xfId="3326" xr:uid="{00000000-0005-0000-0000-0000F80C0000}"/>
    <cellStyle name="20% - Accent4 6 2 3 3 4" xfId="3327" xr:uid="{00000000-0005-0000-0000-0000F90C0000}"/>
    <cellStyle name="20% - Accent4 6 2 3 3 4 2" xfId="3328" xr:uid="{00000000-0005-0000-0000-0000FA0C0000}"/>
    <cellStyle name="20% - Accent4 6 2 3 3 5" xfId="3329" xr:uid="{00000000-0005-0000-0000-0000FB0C0000}"/>
    <cellStyle name="20% - Accent4 6 2 3 3 5 2" xfId="3330" xr:uid="{00000000-0005-0000-0000-0000FC0C0000}"/>
    <cellStyle name="20% - Accent4 6 2 3 3 6" xfId="3331" xr:uid="{00000000-0005-0000-0000-0000FD0C0000}"/>
    <cellStyle name="20% - Accent4 6 2 3 4" xfId="3332" xr:uid="{00000000-0005-0000-0000-0000FE0C0000}"/>
    <cellStyle name="20% - Accent4 6 2 3 4 2" xfId="3333" xr:uid="{00000000-0005-0000-0000-0000FF0C0000}"/>
    <cellStyle name="20% - Accent4 6 2 3 4 2 2" xfId="3334" xr:uid="{00000000-0005-0000-0000-0000000D0000}"/>
    <cellStyle name="20% - Accent4 6 2 3 4 3" xfId="3335" xr:uid="{00000000-0005-0000-0000-0000010D0000}"/>
    <cellStyle name="20% - Accent4 6 2 3 5" xfId="3336" xr:uid="{00000000-0005-0000-0000-0000020D0000}"/>
    <cellStyle name="20% - Accent4 6 2 3 5 2" xfId="3337" xr:uid="{00000000-0005-0000-0000-0000030D0000}"/>
    <cellStyle name="20% - Accent4 6 2 3 6" xfId="3338" xr:uid="{00000000-0005-0000-0000-0000040D0000}"/>
    <cellStyle name="20% - Accent4 6 2 3 6 2" xfId="3339" xr:uid="{00000000-0005-0000-0000-0000050D0000}"/>
    <cellStyle name="20% - Accent4 6 2 3 7" xfId="3340" xr:uid="{00000000-0005-0000-0000-0000060D0000}"/>
    <cellStyle name="20% - Accent4 6 2 3 7 2" xfId="3341" xr:uid="{00000000-0005-0000-0000-0000070D0000}"/>
    <cellStyle name="20% - Accent4 6 2 3 8" xfId="3342" xr:uid="{00000000-0005-0000-0000-0000080D0000}"/>
    <cellStyle name="20% - Accent4 6 2 4" xfId="3343" xr:uid="{00000000-0005-0000-0000-0000090D0000}"/>
    <cellStyle name="20% - Accent4 6 2 4 2" xfId="3344" xr:uid="{00000000-0005-0000-0000-00000A0D0000}"/>
    <cellStyle name="20% - Accent4 6 2 4 2 2" xfId="3345" xr:uid="{00000000-0005-0000-0000-00000B0D0000}"/>
    <cellStyle name="20% - Accent4 6 2 4 2 2 2" xfId="3346" xr:uid="{00000000-0005-0000-0000-00000C0D0000}"/>
    <cellStyle name="20% - Accent4 6 2 4 2 3" xfId="3347" xr:uid="{00000000-0005-0000-0000-00000D0D0000}"/>
    <cellStyle name="20% - Accent4 6 2 4 2 3 2" xfId="3348" xr:uid="{00000000-0005-0000-0000-00000E0D0000}"/>
    <cellStyle name="20% - Accent4 6 2 4 2 4" xfId="3349" xr:uid="{00000000-0005-0000-0000-00000F0D0000}"/>
    <cellStyle name="20% - Accent4 6 2 4 3" xfId="3350" xr:uid="{00000000-0005-0000-0000-0000100D0000}"/>
    <cellStyle name="20% - Accent4 6 2 4 3 2" xfId="3351" xr:uid="{00000000-0005-0000-0000-0000110D0000}"/>
    <cellStyle name="20% - Accent4 6 2 4 4" xfId="3352" xr:uid="{00000000-0005-0000-0000-0000120D0000}"/>
    <cellStyle name="20% - Accent4 6 2 4 4 2" xfId="3353" xr:uid="{00000000-0005-0000-0000-0000130D0000}"/>
    <cellStyle name="20% - Accent4 6 2 4 5" xfId="3354" xr:uid="{00000000-0005-0000-0000-0000140D0000}"/>
    <cellStyle name="20% - Accent4 6 2 4 5 2" xfId="3355" xr:uid="{00000000-0005-0000-0000-0000150D0000}"/>
    <cellStyle name="20% - Accent4 6 2 4 6" xfId="3356" xr:uid="{00000000-0005-0000-0000-0000160D0000}"/>
    <cellStyle name="20% - Accent4 6 2 4 6 2" xfId="3357" xr:uid="{00000000-0005-0000-0000-0000170D0000}"/>
    <cellStyle name="20% - Accent4 6 2 4 7" xfId="3358" xr:uid="{00000000-0005-0000-0000-0000180D0000}"/>
    <cellStyle name="20% - Accent4 6 2 5" xfId="3359" xr:uid="{00000000-0005-0000-0000-0000190D0000}"/>
    <cellStyle name="20% - Accent4 6 2 5 2" xfId="3360" xr:uid="{00000000-0005-0000-0000-00001A0D0000}"/>
    <cellStyle name="20% - Accent4 6 2 5 2 2" xfId="3361" xr:uid="{00000000-0005-0000-0000-00001B0D0000}"/>
    <cellStyle name="20% - Accent4 6 2 5 3" xfId="3362" xr:uid="{00000000-0005-0000-0000-00001C0D0000}"/>
    <cellStyle name="20% - Accent4 6 2 5 3 2" xfId="3363" xr:uid="{00000000-0005-0000-0000-00001D0D0000}"/>
    <cellStyle name="20% - Accent4 6 2 5 4" xfId="3364" xr:uid="{00000000-0005-0000-0000-00001E0D0000}"/>
    <cellStyle name="20% - Accent4 6 2 5 4 2" xfId="3365" xr:uid="{00000000-0005-0000-0000-00001F0D0000}"/>
    <cellStyle name="20% - Accent4 6 2 5 5" xfId="3366" xr:uid="{00000000-0005-0000-0000-0000200D0000}"/>
    <cellStyle name="20% - Accent4 6 2 5 5 2" xfId="3367" xr:uid="{00000000-0005-0000-0000-0000210D0000}"/>
    <cellStyle name="20% - Accent4 6 2 5 6" xfId="3368" xr:uid="{00000000-0005-0000-0000-0000220D0000}"/>
    <cellStyle name="20% - Accent4 6 2 6" xfId="3369" xr:uid="{00000000-0005-0000-0000-0000230D0000}"/>
    <cellStyle name="20% - Accent4 6 2 6 2" xfId="3370" xr:uid="{00000000-0005-0000-0000-0000240D0000}"/>
    <cellStyle name="20% - Accent4 6 2 6 2 2" xfId="3371" xr:uid="{00000000-0005-0000-0000-0000250D0000}"/>
    <cellStyle name="20% - Accent4 6 2 6 3" xfId="3372" xr:uid="{00000000-0005-0000-0000-0000260D0000}"/>
    <cellStyle name="20% - Accent4 6 2 7" xfId="3373" xr:uid="{00000000-0005-0000-0000-0000270D0000}"/>
    <cellStyle name="20% - Accent4 6 2 7 2" xfId="3374" xr:uid="{00000000-0005-0000-0000-0000280D0000}"/>
    <cellStyle name="20% - Accent4 6 2 8" xfId="3375" xr:uid="{00000000-0005-0000-0000-0000290D0000}"/>
    <cellStyle name="20% - Accent4 6 2 8 2" xfId="3376" xr:uid="{00000000-0005-0000-0000-00002A0D0000}"/>
    <cellStyle name="20% - Accent4 6 2 9" xfId="3377" xr:uid="{00000000-0005-0000-0000-00002B0D0000}"/>
    <cellStyle name="20% - Accent4 6 2 9 2" xfId="3378" xr:uid="{00000000-0005-0000-0000-00002C0D0000}"/>
    <cellStyle name="20% - Accent4 6 3" xfId="3379" xr:uid="{00000000-0005-0000-0000-00002D0D0000}"/>
    <cellStyle name="20% - Accent4 6 3 2" xfId="3380" xr:uid="{00000000-0005-0000-0000-00002E0D0000}"/>
    <cellStyle name="20% - Accent4 6 3 2 2" xfId="3381" xr:uid="{00000000-0005-0000-0000-00002F0D0000}"/>
    <cellStyle name="20% - Accent4 6 3 2 2 2" xfId="3382" xr:uid="{00000000-0005-0000-0000-0000300D0000}"/>
    <cellStyle name="20% - Accent4 6 3 2 2 2 2" xfId="3383" xr:uid="{00000000-0005-0000-0000-0000310D0000}"/>
    <cellStyle name="20% - Accent4 6 3 2 2 3" xfId="3384" xr:uid="{00000000-0005-0000-0000-0000320D0000}"/>
    <cellStyle name="20% - Accent4 6 3 2 2 3 2" xfId="3385" xr:uid="{00000000-0005-0000-0000-0000330D0000}"/>
    <cellStyle name="20% - Accent4 6 3 2 2 4" xfId="3386" xr:uid="{00000000-0005-0000-0000-0000340D0000}"/>
    <cellStyle name="20% - Accent4 6 3 2 3" xfId="3387" xr:uid="{00000000-0005-0000-0000-0000350D0000}"/>
    <cellStyle name="20% - Accent4 6 3 2 3 2" xfId="3388" xr:uid="{00000000-0005-0000-0000-0000360D0000}"/>
    <cellStyle name="20% - Accent4 6 3 2 4" xfId="3389" xr:uid="{00000000-0005-0000-0000-0000370D0000}"/>
    <cellStyle name="20% - Accent4 6 3 2 4 2" xfId="3390" xr:uid="{00000000-0005-0000-0000-0000380D0000}"/>
    <cellStyle name="20% - Accent4 6 3 2 5" xfId="3391" xr:uid="{00000000-0005-0000-0000-0000390D0000}"/>
    <cellStyle name="20% - Accent4 6 3 2 5 2" xfId="3392" xr:uid="{00000000-0005-0000-0000-00003A0D0000}"/>
    <cellStyle name="20% - Accent4 6 3 2 6" xfId="3393" xr:uid="{00000000-0005-0000-0000-00003B0D0000}"/>
    <cellStyle name="20% - Accent4 6 3 2 6 2" xfId="3394" xr:uid="{00000000-0005-0000-0000-00003C0D0000}"/>
    <cellStyle name="20% - Accent4 6 3 2 7" xfId="3395" xr:uid="{00000000-0005-0000-0000-00003D0D0000}"/>
    <cellStyle name="20% - Accent4 6 3 3" xfId="3396" xr:uid="{00000000-0005-0000-0000-00003E0D0000}"/>
    <cellStyle name="20% - Accent4 6 3 3 2" xfId="3397" xr:uid="{00000000-0005-0000-0000-00003F0D0000}"/>
    <cellStyle name="20% - Accent4 6 3 3 2 2" xfId="3398" xr:uid="{00000000-0005-0000-0000-0000400D0000}"/>
    <cellStyle name="20% - Accent4 6 3 3 3" xfId="3399" xr:uid="{00000000-0005-0000-0000-0000410D0000}"/>
    <cellStyle name="20% - Accent4 6 3 3 3 2" xfId="3400" xr:uid="{00000000-0005-0000-0000-0000420D0000}"/>
    <cellStyle name="20% - Accent4 6 3 3 4" xfId="3401" xr:uid="{00000000-0005-0000-0000-0000430D0000}"/>
    <cellStyle name="20% - Accent4 6 3 3 4 2" xfId="3402" xr:uid="{00000000-0005-0000-0000-0000440D0000}"/>
    <cellStyle name="20% - Accent4 6 3 3 5" xfId="3403" xr:uid="{00000000-0005-0000-0000-0000450D0000}"/>
    <cellStyle name="20% - Accent4 6 3 3 5 2" xfId="3404" xr:uid="{00000000-0005-0000-0000-0000460D0000}"/>
    <cellStyle name="20% - Accent4 6 3 3 6" xfId="3405" xr:uid="{00000000-0005-0000-0000-0000470D0000}"/>
    <cellStyle name="20% - Accent4 6 3 4" xfId="3406" xr:uid="{00000000-0005-0000-0000-0000480D0000}"/>
    <cellStyle name="20% - Accent4 6 3 4 2" xfId="3407" xr:uid="{00000000-0005-0000-0000-0000490D0000}"/>
    <cellStyle name="20% - Accent4 6 3 4 2 2" xfId="3408" xr:uid="{00000000-0005-0000-0000-00004A0D0000}"/>
    <cellStyle name="20% - Accent4 6 3 4 3" xfId="3409" xr:uid="{00000000-0005-0000-0000-00004B0D0000}"/>
    <cellStyle name="20% - Accent4 6 3 5" xfId="3410" xr:uid="{00000000-0005-0000-0000-00004C0D0000}"/>
    <cellStyle name="20% - Accent4 6 3 5 2" xfId="3411" xr:uid="{00000000-0005-0000-0000-00004D0D0000}"/>
    <cellStyle name="20% - Accent4 6 3 6" xfId="3412" xr:uid="{00000000-0005-0000-0000-00004E0D0000}"/>
    <cellStyle name="20% - Accent4 6 3 6 2" xfId="3413" xr:uid="{00000000-0005-0000-0000-00004F0D0000}"/>
    <cellStyle name="20% - Accent4 6 3 7" xfId="3414" xr:uid="{00000000-0005-0000-0000-0000500D0000}"/>
    <cellStyle name="20% - Accent4 6 3 7 2" xfId="3415" xr:uid="{00000000-0005-0000-0000-0000510D0000}"/>
    <cellStyle name="20% - Accent4 6 3 8" xfId="3416" xr:uid="{00000000-0005-0000-0000-0000520D0000}"/>
    <cellStyle name="20% - Accent4 6 4" xfId="3417" xr:uid="{00000000-0005-0000-0000-0000530D0000}"/>
    <cellStyle name="20% - Accent4 6 4 2" xfId="3418" xr:uid="{00000000-0005-0000-0000-0000540D0000}"/>
    <cellStyle name="20% - Accent4 6 4 2 2" xfId="3419" xr:uid="{00000000-0005-0000-0000-0000550D0000}"/>
    <cellStyle name="20% - Accent4 6 4 2 2 2" xfId="3420" xr:uid="{00000000-0005-0000-0000-0000560D0000}"/>
    <cellStyle name="20% - Accent4 6 4 2 2 2 2" xfId="3421" xr:uid="{00000000-0005-0000-0000-0000570D0000}"/>
    <cellStyle name="20% - Accent4 6 4 2 2 3" xfId="3422" xr:uid="{00000000-0005-0000-0000-0000580D0000}"/>
    <cellStyle name="20% - Accent4 6 4 2 2 3 2" xfId="3423" xr:uid="{00000000-0005-0000-0000-0000590D0000}"/>
    <cellStyle name="20% - Accent4 6 4 2 2 4" xfId="3424" xr:uid="{00000000-0005-0000-0000-00005A0D0000}"/>
    <cellStyle name="20% - Accent4 6 4 2 3" xfId="3425" xr:uid="{00000000-0005-0000-0000-00005B0D0000}"/>
    <cellStyle name="20% - Accent4 6 4 2 3 2" xfId="3426" xr:uid="{00000000-0005-0000-0000-00005C0D0000}"/>
    <cellStyle name="20% - Accent4 6 4 2 4" xfId="3427" xr:uid="{00000000-0005-0000-0000-00005D0D0000}"/>
    <cellStyle name="20% - Accent4 6 4 2 4 2" xfId="3428" xr:uid="{00000000-0005-0000-0000-00005E0D0000}"/>
    <cellStyle name="20% - Accent4 6 4 2 5" xfId="3429" xr:uid="{00000000-0005-0000-0000-00005F0D0000}"/>
    <cellStyle name="20% - Accent4 6 4 2 5 2" xfId="3430" xr:uid="{00000000-0005-0000-0000-0000600D0000}"/>
    <cellStyle name="20% - Accent4 6 4 2 6" xfId="3431" xr:uid="{00000000-0005-0000-0000-0000610D0000}"/>
    <cellStyle name="20% - Accent4 6 4 2 6 2" xfId="3432" xr:uid="{00000000-0005-0000-0000-0000620D0000}"/>
    <cellStyle name="20% - Accent4 6 4 2 7" xfId="3433" xr:uid="{00000000-0005-0000-0000-0000630D0000}"/>
    <cellStyle name="20% - Accent4 6 4 3" xfId="3434" xr:uid="{00000000-0005-0000-0000-0000640D0000}"/>
    <cellStyle name="20% - Accent4 6 4 3 2" xfId="3435" xr:uid="{00000000-0005-0000-0000-0000650D0000}"/>
    <cellStyle name="20% - Accent4 6 4 3 2 2" xfId="3436" xr:uid="{00000000-0005-0000-0000-0000660D0000}"/>
    <cellStyle name="20% - Accent4 6 4 3 3" xfId="3437" xr:uid="{00000000-0005-0000-0000-0000670D0000}"/>
    <cellStyle name="20% - Accent4 6 4 3 3 2" xfId="3438" xr:uid="{00000000-0005-0000-0000-0000680D0000}"/>
    <cellStyle name="20% - Accent4 6 4 3 4" xfId="3439" xr:uid="{00000000-0005-0000-0000-0000690D0000}"/>
    <cellStyle name="20% - Accent4 6 4 3 4 2" xfId="3440" xr:uid="{00000000-0005-0000-0000-00006A0D0000}"/>
    <cellStyle name="20% - Accent4 6 4 3 5" xfId="3441" xr:uid="{00000000-0005-0000-0000-00006B0D0000}"/>
    <cellStyle name="20% - Accent4 6 4 3 5 2" xfId="3442" xr:uid="{00000000-0005-0000-0000-00006C0D0000}"/>
    <cellStyle name="20% - Accent4 6 4 3 6" xfId="3443" xr:uid="{00000000-0005-0000-0000-00006D0D0000}"/>
    <cellStyle name="20% - Accent4 6 4 4" xfId="3444" xr:uid="{00000000-0005-0000-0000-00006E0D0000}"/>
    <cellStyle name="20% - Accent4 6 4 4 2" xfId="3445" xr:uid="{00000000-0005-0000-0000-00006F0D0000}"/>
    <cellStyle name="20% - Accent4 6 4 4 2 2" xfId="3446" xr:uid="{00000000-0005-0000-0000-0000700D0000}"/>
    <cellStyle name="20% - Accent4 6 4 4 3" xfId="3447" xr:uid="{00000000-0005-0000-0000-0000710D0000}"/>
    <cellStyle name="20% - Accent4 6 4 5" xfId="3448" xr:uid="{00000000-0005-0000-0000-0000720D0000}"/>
    <cellStyle name="20% - Accent4 6 4 5 2" xfId="3449" xr:uid="{00000000-0005-0000-0000-0000730D0000}"/>
    <cellStyle name="20% - Accent4 6 4 6" xfId="3450" xr:uid="{00000000-0005-0000-0000-0000740D0000}"/>
    <cellStyle name="20% - Accent4 6 4 6 2" xfId="3451" xr:uid="{00000000-0005-0000-0000-0000750D0000}"/>
    <cellStyle name="20% - Accent4 6 4 7" xfId="3452" xr:uid="{00000000-0005-0000-0000-0000760D0000}"/>
    <cellStyle name="20% - Accent4 6 4 7 2" xfId="3453" xr:uid="{00000000-0005-0000-0000-0000770D0000}"/>
    <cellStyle name="20% - Accent4 6 4 8" xfId="3454" xr:uid="{00000000-0005-0000-0000-0000780D0000}"/>
    <cellStyle name="20% - Accent4 6 5" xfId="3455" xr:uid="{00000000-0005-0000-0000-0000790D0000}"/>
    <cellStyle name="20% - Accent4 6 5 2" xfId="3456" xr:uid="{00000000-0005-0000-0000-00007A0D0000}"/>
    <cellStyle name="20% - Accent4 6 5 2 2" xfId="3457" xr:uid="{00000000-0005-0000-0000-00007B0D0000}"/>
    <cellStyle name="20% - Accent4 6 5 2 2 2" xfId="3458" xr:uid="{00000000-0005-0000-0000-00007C0D0000}"/>
    <cellStyle name="20% - Accent4 6 5 2 3" xfId="3459" xr:uid="{00000000-0005-0000-0000-00007D0D0000}"/>
    <cellStyle name="20% - Accent4 6 5 2 3 2" xfId="3460" xr:uid="{00000000-0005-0000-0000-00007E0D0000}"/>
    <cellStyle name="20% - Accent4 6 5 2 4" xfId="3461" xr:uid="{00000000-0005-0000-0000-00007F0D0000}"/>
    <cellStyle name="20% - Accent4 6 5 3" xfId="3462" xr:uid="{00000000-0005-0000-0000-0000800D0000}"/>
    <cellStyle name="20% - Accent4 6 5 3 2" xfId="3463" xr:uid="{00000000-0005-0000-0000-0000810D0000}"/>
    <cellStyle name="20% - Accent4 6 5 4" xfId="3464" xr:uid="{00000000-0005-0000-0000-0000820D0000}"/>
    <cellStyle name="20% - Accent4 6 5 4 2" xfId="3465" xr:uid="{00000000-0005-0000-0000-0000830D0000}"/>
    <cellStyle name="20% - Accent4 6 5 5" xfId="3466" xr:uid="{00000000-0005-0000-0000-0000840D0000}"/>
    <cellStyle name="20% - Accent4 6 5 5 2" xfId="3467" xr:uid="{00000000-0005-0000-0000-0000850D0000}"/>
    <cellStyle name="20% - Accent4 6 5 6" xfId="3468" xr:uid="{00000000-0005-0000-0000-0000860D0000}"/>
    <cellStyle name="20% - Accent4 6 5 6 2" xfId="3469" xr:uid="{00000000-0005-0000-0000-0000870D0000}"/>
    <cellStyle name="20% - Accent4 6 5 7" xfId="3470" xr:uid="{00000000-0005-0000-0000-0000880D0000}"/>
    <cellStyle name="20% - Accent4 6 6" xfId="3471" xr:uid="{00000000-0005-0000-0000-0000890D0000}"/>
    <cellStyle name="20% - Accent4 6 6 2" xfId="3472" xr:uid="{00000000-0005-0000-0000-00008A0D0000}"/>
    <cellStyle name="20% - Accent4 6 6 2 2" xfId="3473" xr:uid="{00000000-0005-0000-0000-00008B0D0000}"/>
    <cellStyle name="20% - Accent4 6 6 3" xfId="3474" xr:uid="{00000000-0005-0000-0000-00008C0D0000}"/>
    <cellStyle name="20% - Accent4 6 6 3 2" xfId="3475" xr:uid="{00000000-0005-0000-0000-00008D0D0000}"/>
    <cellStyle name="20% - Accent4 6 6 4" xfId="3476" xr:uid="{00000000-0005-0000-0000-00008E0D0000}"/>
    <cellStyle name="20% - Accent4 6 6 4 2" xfId="3477" xr:uid="{00000000-0005-0000-0000-00008F0D0000}"/>
    <cellStyle name="20% - Accent4 6 6 5" xfId="3478" xr:uid="{00000000-0005-0000-0000-0000900D0000}"/>
    <cellStyle name="20% - Accent4 6 6 5 2" xfId="3479" xr:uid="{00000000-0005-0000-0000-0000910D0000}"/>
    <cellStyle name="20% - Accent4 6 6 6" xfId="3480" xr:uid="{00000000-0005-0000-0000-0000920D0000}"/>
    <cellStyle name="20% - Accent4 6 7" xfId="3481" xr:uid="{00000000-0005-0000-0000-0000930D0000}"/>
    <cellStyle name="20% - Accent4 6 7 2" xfId="3482" xr:uid="{00000000-0005-0000-0000-0000940D0000}"/>
    <cellStyle name="20% - Accent4 6 7 2 2" xfId="3483" xr:uid="{00000000-0005-0000-0000-0000950D0000}"/>
    <cellStyle name="20% - Accent4 6 7 3" xfId="3484" xr:uid="{00000000-0005-0000-0000-0000960D0000}"/>
    <cellStyle name="20% - Accent4 6 8" xfId="3485" xr:uid="{00000000-0005-0000-0000-0000970D0000}"/>
    <cellStyle name="20% - Accent4 6 8 2" xfId="3486" xr:uid="{00000000-0005-0000-0000-0000980D0000}"/>
    <cellStyle name="20% - Accent4 6 9" xfId="3487" xr:uid="{00000000-0005-0000-0000-0000990D0000}"/>
    <cellStyle name="20% - Accent4 6 9 2" xfId="3488" xr:uid="{00000000-0005-0000-0000-00009A0D0000}"/>
    <cellStyle name="20% - Accent4 7" xfId="3489" xr:uid="{00000000-0005-0000-0000-00009B0D0000}"/>
    <cellStyle name="20% - Accent4 7 2" xfId="3490" xr:uid="{00000000-0005-0000-0000-00009C0D0000}"/>
    <cellStyle name="20% - Accent4 8" xfId="3491" xr:uid="{00000000-0005-0000-0000-00009D0D0000}"/>
    <cellStyle name="20% - Accent4 8 2" xfId="3492" xr:uid="{00000000-0005-0000-0000-00009E0D0000}"/>
    <cellStyle name="20% - Accent4 8 2 2" xfId="3493" xr:uid="{00000000-0005-0000-0000-00009F0D0000}"/>
    <cellStyle name="20% - Accent4 8 2 2 2" xfId="3494" xr:uid="{00000000-0005-0000-0000-0000A00D0000}"/>
    <cellStyle name="20% - Accent4 8 2 2 2 2" xfId="3495" xr:uid="{00000000-0005-0000-0000-0000A10D0000}"/>
    <cellStyle name="20% - Accent4 8 2 2 2 2 2" xfId="3496" xr:uid="{00000000-0005-0000-0000-0000A20D0000}"/>
    <cellStyle name="20% - Accent4 8 2 2 2 3" xfId="3497" xr:uid="{00000000-0005-0000-0000-0000A30D0000}"/>
    <cellStyle name="20% - Accent4 8 2 2 2 3 2" xfId="3498" xr:uid="{00000000-0005-0000-0000-0000A40D0000}"/>
    <cellStyle name="20% - Accent4 8 2 2 2 4" xfId="3499" xr:uid="{00000000-0005-0000-0000-0000A50D0000}"/>
    <cellStyle name="20% - Accent4 8 2 2 3" xfId="3500" xr:uid="{00000000-0005-0000-0000-0000A60D0000}"/>
    <cellStyle name="20% - Accent4 8 2 2 3 2" xfId="3501" xr:uid="{00000000-0005-0000-0000-0000A70D0000}"/>
    <cellStyle name="20% - Accent4 8 2 2 4" xfId="3502" xr:uid="{00000000-0005-0000-0000-0000A80D0000}"/>
    <cellStyle name="20% - Accent4 8 2 2 4 2" xfId="3503" xr:uid="{00000000-0005-0000-0000-0000A90D0000}"/>
    <cellStyle name="20% - Accent4 8 2 2 5" xfId="3504" xr:uid="{00000000-0005-0000-0000-0000AA0D0000}"/>
    <cellStyle name="20% - Accent4 8 2 2 5 2" xfId="3505" xr:uid="{00000000-0005-0000-0000-0000AB0D0000}"/>
    <cellStyle name="20% - Accent4 8 2 2 6" xfId="3506" xr:uid="{00000000-0005-0000-0000-0000AC0D0000}"/>
    <cellStyle name="20% - Accent4 8 2 2 6 2" xfId="3507" xr:uid="{00000000-0005-0000-0000-0000AD0D0000}"/>
    <cellStyle name="20% - Accent4 8 2 2 7" xfId="3508" xr:uid="{00000000-0005-0000-0000-0000AE0D0000}"/>
    <cellStyle name="20% - Accent4 8 2 3" xfId="3509" xr:uid="{00000000-0005-0000-0000-0000AF0D0000}"/>
    <cellStyle name="20% - Accent4 8 2 3 2" xfId="3510" xr:uid="{00000000-0005-0000-0000-0000B00D0000}"/>
    <cellStyle name="20% - Accent4 8 2 3 2 2" xfId="3511" xr:uid="{00000000-0005-0000-0000-0000B10D0000}"/>
    <cellStyle name="20% - Accent4 8 2 3 3" xfId="3512" xr:uid="{00000000-0005-0000-0000-0000B20D0000}"/>
    <cellStyle name="20% - Accent4 8 2 3 3 2" xfId="3513" xr:uid="{00000000-0005-0000-0000-0000B30D0000}"/>
    <cellStyle name="20% - Accent4 8 2 3 4" xfId="3514" xr:uid="{00000000-0005-0000-0000-0000B40D0000}"/>
    <cellStyle name="20% - Accent4 8 2 3 4 2" xfId="3515" xr:uid="{00000000-0005-0000-0000-0000B50D0000}"/>
    <cellStyle name="20% - Accent4 8 2 3 5" xfId="3516" xr:uid="{00000000-0005-0000-0000-0000B60D0000}"/>
    <cellStyle name="20% - Accent4 8 2 3 5 2" xfId="3517" xr:uid="{00000000-0005-0000-0000-0000B70D0000}"/>
    <cellStyle name="20% - Accent4 8 2 3 6" xfId="3518" xr:uid="{00000000-0005-0000-0000-0000B80D0000}"/>
    <cellStyle name="20% - Accent4 8 2 4" xfId="3519" xr:uid="{00000000-0005-0000-0000-0000B90D0000}"/>
    <cellStyle name="20% - Accent4 8 2 4 2" xfId="3520" xr:uid="{00000000-0005-0000-0000-0000BA0D0000}"/>
    <cellStyle name="20% - Accent4 8 2 4 2 2" xfId="3521" xr:uid="{00000000-0005-0000-0000-0000BB0D0000}"/>
    <cellStyle name="20% - Accent4 8 2 4 3" xfId="3522" xr:uid="{00000000-0005-0000-0000-0000BC0D0000}"/>
    <cellStyle name="20% - Accent4 8 2 5" xfId="3523" xr:uid="{00000000-0005-0000-0000-0000BD0D0000}"/>
    <cellStyle name="20% - Accent4 8 2 5 2" xfId="3524" xr:uid="{00000000-0005-0000-0000-0000BE0D0000}"/>
    <cellStyle name="20% - Accent4 8 2 6" xfId="3525" xr:uid="{00000000-0005-0000-0000-0000BF0D0000}"/>
    <cellStyle name="20% - Accent4 8 2 6 2" xfId="3526" xr:uid="{00000000-0005-0000-0000-0000C00D0000}"/>
    <cellStyle name="20% - Accent4 8 2 7" xfId="3527" xr:uid="{00000000-0005-0000-0000-0000C10D0000}"/>
    <cellStyle name="20% - Accent4 8 2 7 2" xfId="3528" xr:uid="{00000000-0005-0000-0000-0000C20D0000}"/>
    <cellStyle name="20% - Accent4 8 2 8" xfId="3529" xr:uid="{00000000-0005-0000-0000-0000C30D0000}"/>
    <cellStyle name="20% - Accent4 8 3" xfId="3530" xr:uid="{00000000-0005-0000-0000-0000C40D0000}"/>
    <cellStyle name="20% - Accent4 8 3 2" xfId="3531" xr:uid="{00000000-0005-0000-0000-0000C50D0000}"/>
    <cellStyle name="20% - Accent4 8 3 2 2" xfId="3532" xr:uid="{00000000-0005-0000-0000-0000C60D0000}"/>
    <cellStyle name="20% - Accent4 8 3 2 2 2" xfId="3533" xr:uid="{00000000-0005-0000-0000-0000C70D0000}"/>
    <cellStyle name="20% - Accent4 8 3 2 3" xfId="3534" xr:uid="{00000000-0005-0000-0000-0000C80D0000}"/>
    <cellStyle name="20% - Accent4 8 3 2 3 2" xfId="3535" xr:uid="{00000000-0005-0000-0000-0000C90D0000}"/>
    <cellStyle name="20% - Accent4 8 3 2 4" xfId="3536" xr:uid="{00000000-0005-0000-0000-0000CA0D0000}"/>
    <cellStyle name="20% - Accent4 8 3 3" xfId="3537" xr:uid="{00000000-0005-0000-0000-0000CB0D0000}"/>
    <cellStyle name="20% - Accent4 8 3 3 2" xfId="3538" xr:uid="{00000000-0005-0000-0000-0000CC0D0000}"/>
    <cellStyle name="20% - Accent4 8 3 4" xfId="3539" xr:uid="{00000000-0005-0000-0000-0000CD0D0000}"/>
    <cellStyle name="20% - Accent4 8 3 4 2" xfId="3540" xr:uid="{00000000-0005-0000-0000-0000CE0D0000}"/>
    <cellStyle name="20% - Accent4 8 3 5" xfId="3541" xr:uid="{00000000-0005-0000-0000-0000CF0D0000}"/>
    <cellStyle name="20% - Accent4 8 3 5 2" xfId="3542" xr:uid="{00000000-0005-0000-0000-0000D00D0000}"/>
    <cellStyle name="20% - Accent4 8 3 6" xfId="3543" xr:uid="{00000000-0005-0000-0000-0000D10D0000}"/>
    <cellStyle name="20% - Accent4 8 3 6 2" xfId="3544" xr:uid="{00000000-0005-0000-0000-0000D20D0000}"/>
    <cellStyle name="20% - Accent4 8 3 7" xfId="3545" xr:uid="{00000000-0005-0000-0000-0000D30D0000}"/>
    <cellStyle name="20% - Accent4 8 4" xfId="3546" xr:uid="{00000000-0005-0000-0000-0000D40D0000}"/>
    <cellStyle name="20% - Accent4 8 4 2" xfId="3547" xr:uid="{00000000-0005-0000-0000-0000D50D0000}"/>
    <cellStyle name="20% - Accent4 8 4 2 2" xfId="3548" xr:uid="{00000000-0005-0000-0000-0000D60D0000}"/>
    <cellStyle name="20% - Accent4 8 4 3" xfId="3549" xr:uid="{00000000-0005-0000-0000-0000D70D0000}"/>
    <cellStyle name="20% - Accent4 8 4 3 2" xfId="3550" xr:uid="{00000000-0005-0000-0000-0000D80D0000}"/>
    <cellStyle name="20% - Accent4 8 4 4" xfId="3551" xr:uid="{00000000-0005-0000-0000-0000D90D0000}"/>
    <cellStyle name="20% - Accent4 8 4 4 2" xfId="3552" xr:uid="{00000000-0005-0000-0000-0000DA0D0000}"/>
    <cellStyle name="20% - Accent4 8 4 5" xfId="3553" xr:uid="{00000000-0005-0000-0000-0000DB0D0000}"/>
    <cellStyle name="20% - Accent4 8 4 5 2" xfId="3554" xr:uid="{00000000-0005-0000-0000-0000DC0D0000}"/>
    <cellStyle name="20% - Accent4 8 4 6" xfId="3555" xr:uid="{00000000-0005-0000-0000-0000DD0D0000}"/>
    <cellStyle name="20% - Accent4 8 5" xfId="3556" xr:uid="{00000000-0005-0000-0000-0000DE0D0000}"/>
    <cellStyle name="20% - Accent4 8 5 2" xfId="3557" xr:uid="{00000000-0005-0000-0000-0000DF0D0000}"/>
    <cellStyle name="20% - Accent4 8 5 2 2" xfId="3558" xr:uid="{00000000-0005-0000-0000-0000E00D0000}"/>
    <cellStyle name="20% - Accent4 8 5 3" xfId="3559" xr:uid="{00000000-0005-0000-0000-0000E10D0000}"/>
    <cellStyle name="20% - Accent4 8 6" xfId="3560" xr:uid="{00000000-0005-0000-0000-0000E20D0000}"/>
    <cellStyle name="20% - Accent4 8 6 2" xfId="3561" xr:uid="{00000000-0005-0000-0000-0000E30D0000}"/>
    <cellStyle name="20% - Accent4 8 7" xfId="3562" xr:uid="{00000000-0005-0000-0000-0000E40D0000}"/>
    <cellStyle name="20% - Accent4 8 7 2" xfId="3563" xr:uid="{00000000-0005-0000-0000-0000E50D0000}"/>
    <cellStyle name="20% - Accent4 8 8" xfId="3564" xr:uid="{00000000-0005-0000-0000-0000E60D0000}"/>
    <cellStyle name="20% - Accent4 8 8 2" xfId="3565" xr:uid="{00000000-0005-0000-0000-0000E70D0000}"/>
    <cellStyle name="20% - Accent4 8 9" xfId="3566" xr:uid="{00000000-0005-0000-0000-0000E80D0000}"/>
    <cellStyle name="20% - Accent4 9" xfId="3567" xr:uid="{00000000-0005-0000-0000-0000E90D0000}"/>
    <cellStyle name="20% - Accent4 9 2" xfId="3568" xr:uid="{00000000-0005-0000-0000-0000EA0D0000}"/>
    <cellStyle name="20% - Accent4 9 2 2" xfId="3569" xr:uid="{00000000-0005-0000-0000-0000EB0D0000}"/>
    <cellStyle name="20% - Accent4 9 2 2 2" xfId="3570" xr:uid="{00000000-0005-0000-0000-0000EC0D0000}"/>
    <cellStyle name="20% - Accent4 9 2 2 2 2" xfId="3571" xr:uid="{00000000-0005-0000-0000-0000ED0D0000}"/>
    <cellStyle name="20% - Accent4 9 2 2 3" xfId="3572" xr:uid="{00000000-0005-0000-0000-0000EE0D0000}"/>
    <cellStyle name="20% - Accent4 9 2 3" xfId="3573" xr:uid="{00000000-0005-0000-0000-0000EF0D0000}"/>
    <cellStyle name="20% - Accent4 9 2 3 2" xfId="3574" xr:uid="{00000000-0005-0000-0000-0000F00D0000}"/>
    <cellStyle name="20% - Accent4 9 2 4" xfId="3575" xr:uid="{00000000-0005-0000-0000-0000F10D0000}"/>
    <cellStyle name="20% - Accent4 9 3" xfId="3576" xr:uid="{00000000-0005-0000-0000-0000F20D0000}"/>
    <cellStyle name="20% - Accent4 9 3 2" xfId="3577" xr:uid="{00000000-0005-0000-0000-0000F30D0000}"/>
    <cellStyle name="20% - Accent4 9 3 2 2" xfId="3578" xr:uid="{00000000-0005-0000-0000-0000F40D0000}"/>
    <cellStyle name="20% - Accent4 9 3 3" xfId="3579" xr:uid="{00000000-0005-0000-0000-0000F50D0000}"/>
    <cellStyle name="20% - Accent4 9 4" xfId="3580" xr:uid="{00000000-0005-0000-0000-0000F60D0000}"/>
    <cellStyle name="20% - Accent4 9 4 2" xfId="3581" xr:uid="{00000000-0005-0000-0000-0000F70D0000}"/>
    <cellStyle name="20% - Accent4 9 5" xfId="3582" xr:uid="{00000000-0005-0000-0000-0000F80D0000}"/>
    <cellStyle name="20% - Accent4 9 5 2" xfId="3583" xr:uid="{00000000-0005-0000-0000-0000F90D0000}"/>
    <cellStyle name="20% - Accent4 9 6" xfId="3584" xr:uid="{00000000-0005-0000-0000-0000FA0D0000}"/>
    <cellStyle name="20% - Accent4 9 6 2" xfId="3585" xr:uid="{00000000-0005-0000-0000-0000FB0D0000}"/>
    <cellStyle name="20% - Accent4 9 7" xfId="3586" xr:uid="{00000000-0005-0000-0000-0000FC0D0000}"/>
    <cellStyle name="20% - Accent5 10" xfId="3587" xr:uid="{00000000-0005-0000-0000-0000FD0D0000}"/>
    <cellStyle name="20% - Accent5 10 2" xfId="3588" xr:uid="{00000000-0005-0000-0000-0000FE0D0000}"/>
    <cellStyle name="20% - Accent5 10 2 2" xfId="3589" xr:uid="{00000000-0005-0000-0000-0000FF0D0000}"/>
    <cellStyle name="20% - Accent5 10 2 2 2" xfId="3590" xr:uid="{00000000-0005-0000-0000-0000000E0000}"/>
    <cellStyle name="20% - Accent5 10 2 2 2 2" xfId="3591" xr:uid="{00000000-0005-0000-0000-0000010E0000}"/>
    <cellStyle name="20% - Accent5 10 2 2 3" xfId="3592" xr:uid="{00000000-0005-0000-0000-0000020E0000}"/>
    <cellStyle name="20% - Accent5 10 2 3" xfId="3593" xr:uid="{00000000-0005-0000-0000-0000030E0000}"/>
    <cellStyle name="20% - Accent5 10 2 3 2" xfId="3594" xr:uid="{00000000-0005-0000-0000-0000040E0000}"/>
    <cellStyle name="20% - Accent5 10 2 4" xfId="3595" xr:uid="{00000000-0005-0000-0000-0000050E0000}"/>
    <cellStyle name="20% - Accent5 10 3" xfId="3596" xr:uid="{00000000-0005-0000-0000-0000060E0000}"/>
    <cellStyle name="20% - Accent5 10 3 2" xfId="3597" xr:uid="{00000000-0005-0000-0000-0000070E0000}"/>
    <cellStyle name="20% - Accent5 10 3 2 2" xfId="3598" xr:uid="{00000000-0005-0000-0000-0000080E0000}"/>
    <cellStyle name="20% - Accent5 10 3 3" xfId="3599" xr:uid="{00000000-0005-0000-0000-0000090E0000}"/>
    <cellStyle name="20% - Accent5 10 4" xfId="3600" xr:uid="{00000000-0005-0000-0000-00000A0E0000}"/>
    <cellStyle name="20% - Accent5 10 4 2" xfId="3601" xr:uid="{00000000-0005-0000-0000-00000B0E0000}"/>
    <cellStyle name="20% - Accent5 10 5" xfId="3602" xr:uid="{00000000-0005-0000-0000-00000C0E0000}"/>
    <cellStyle name="20% - Accent5 11" xfId="3603" xr:uid="{00000000-0005-0000-0000-00000D0E0000}"/>
    <cellStyle name="20% - Accent5 11 2" xfId="3604" xr:uid="{00000000-0005-0000-0000-00000E0E0000}"/>
    <cellStyle name="20% - Accent5 11 2 2" xfId="3605" xr:uid="{00000000-0005-0000-0000-00000F0E0000}"/>
    <cellStyle name="20% - Accent5 11 2 2 2" xfId="3606" xr:uid="{00000000-0005-0000-0000-0000100E0000}"/>
    <cellStyle name="20% - Accent5 11 2 2 2 2" xfId="3607" xr:uid="{00000000-0005-0000-0000-0000110E0000}"/>
    <cellStyle name="20% - Accent5 11 2 2 3" xfId="3608" xr:uid="{00000000-0005-0000-0000-0000120E0000}"/>
    <cellStyle name="20% - Accent5 11 2 3" xfId="3609" xr:uid="{00000000-0005-0000-0000-0000130E0000}"/>
    <cellStyle name="20% - Accent5 11 2 3 2" xfId="3610" xr:uid="{00000000-0005-0000-0000-0000140E0000}"/>
    <cellStyle name="20% - Accent5 11 2 4" xfId="3611" xr:uid="{00000000-0005-0000-0000-0000150E0000}"/>
    <cellStyle name="20% - Accent5 11 3" xfId="3612" xr:uid="{00000000-0005-0000-0000-0000160E0000}"/>
    <cellStyle name="20% - Accent5 11 3 2" xfId="3613" xr:uid="{00000000-0005-0000-0000-0000170E0000}"/>
    <cellStyle name="20% - Accent5 11 3 2 2" xfId="3614" xr:uid="{00000000-0005-0000-0000-0000180E0000}"/>
    <cellStyle name="20% - Accent5 11 3 3" xfId="3615" xr:uid="{00000000-0005-0000-0000-0000190E0000}"/>
    <cellStyle name="20% - Accent5 11 4" xfId="3616" xr:uid="{00000000-0005-0000-0000-00001A0E0000}"/>
    <cellStyle name="20% - Accent5 11 4 2" xfId="3617" xr:uid="{00000000-0005-0000-0000-00001B0E0000}"/>
    <cellStyle name="20% - Accent5 11 5" xfId="3618" xr:uid="{00000000-0005-0000-0000-00001C0E0000}"/>
    <cellStyle name="20% - Accent5 12" xfId="3619" xr:uid="{00000000-0005-0000-0000-00001D0E0000}"/>
    <cellStyle name="20% - Accent5 12 2" xfId="3620" xr:uid="{00000000-0005-0000-0000-00001E0E0000}"/>
    <cellStyle name="20% - Accent5 13" xfId="3621" xr:uid="{00000000-0005-0000-0000-00001F0E0000}"/>
    <cellStyle name="20% - Accent5 13 2" xfId="3622" xr:uid="{00000000-0005-0000-0000-0000200E0000}"/>
    <cellStyle name="20% - Accent5 13 2 2" xfId="3623" xr:uid="{00000000-0005-0000-0000-0000210E0000}"/>
    <cellStyle name="20% - Accent5 13 2 2 2" xfId="3624" xr:uid="{00000000-0005-0000-0000-0000220E0000}"/>
    <cellStyle name="20% - Accent5 13 2 3" xfId="3625" xr:uid="{00000000-0005-0000-0000-0000230E0000}"/>
    <cellStyle name="20% - Accent5 13 3" xfId="3626" xr:uid="{00000000-0005-0000-0000-0000240E0000}"/>
    <cellStyle name="20% - Accent5 13 3 2" xfId="3627" xr:uid="{00000000-0005-0000-0000-0000250E0000}"/>
    <cellStyle name="20% - Accent5 13 4" xfId="3628" xr:uid="{00000000-0005-0000-0000-0000260E0000}"/>
    <cellStyle name="20% - Accent5 14" xfId="3629" xr:uid="{00000000-0005-0000-0000-0000270E0000}"/>
    <cellStyle name="20% - Accent5 14 2" xfId="3630" xr:uid="{00000000-0005-0000-0000-0000280E0000}"/>
    <cellStyle name="20% - Accent5 2" xfId="3631" xr:uid="{00000000-0005-0000-0000-0000290E0000}"/>
    <cellStyle name="20% - Accent5 2 2" xfId="3632" xr:uid="{00000000-0005-0000-0000-00002A0E0000}"/>
    <cellStyle name="20% - Accent5 2 2 2" xfId="3633" xr:uid="{00000000-0005-0000-0000-00002B0E0000}"/>
    <cellStyle name="20% - Accent5 2 2 3" xfId="3634" xr:uid="{00000000-0005-0000-0000-00002C0E0000}"/>
    <cellStyle name="20% - Accent5 2 3" xfId="3635" xr:uid="{00000000-0005-0000-0000-00002D0E0000}"/>
    <cellStyle name="20% - Accent5 2 3 2" xfId="3636" xr:uid="{00000000-0005-0000-0000-00002E0E0000}"/>
    <cellStyle name="20% - Accent5 2 4" xfId="3637" xr:uid="{00000000-0005-0000-0000-00002F0E0000}"/>
    <cellStyle name="20% - Accent5 2 4 2" xfId="3638" xr:uid="{00000000-0005-0000-0000-0000300E0000}"/>
    <cellStyle name="20% - Accent5 2 4 3" xfId="3639" xr:uid="{00000000-0005-0000-0000-0000310E0000}"/>
    <cellStyle name="20% - Accent5 3" xfId="3640" xr:uid="{00000000-0005-0000-0000-0000320E0000}"/>
    <cellStyle name="20% - Accent5 3 2" xfId="3641" xr:uid="{00000000-0005-0000-0000-0000330E0000}"/>
    <cellStyle name="20% - Accent5 3 2 2" xfId="3642" xr:uid="{00000000-0005-0000-0000-0000340E0000}"/>
    <cellStyle name="20% - Accent5 3 2 2 2" xfId="3643" xr:uid="{00000000-0005-0000-0000-0000350E0000}"/>
    <cellStyle name="20% - Accent5 3 2 2 2 2" xfId="3644" xr:uid="{00000000-0005-0000-0000-0000360E0000}"/>
    <cellStyle name="20% - Accent5 3 2 2 3" xfId="3645" xr:uid="{00000000-0005-0000-0000-0000370E0000}"/>
    <cellStyle name="20% - Accent5 3 2 2 3 2" xfId="3646" xr:uid="{00000000-0005-0000-0000-0000380E0000}"/>
    <cellStyle name="20% - Accent5 3 2 2 4" xfId="3647" xr:uid="{00000000-0005-0000-0000-0000390E0000}"/>
    <cellStyle name="20% - Accent5 3 2 3" xfId="3648" xr:uid="{00000000-0005-0000-0000-00003A0E0000}"/>
    <cellStyle name="20% - Accent5 3 2 3 2" xfId="3649" xr:uid="{00000000-0005-0000-0000-00003B0E0000}"/>
    <cellStyle name="20% - Accent5 3 2 4" xfId="3650" xr:uid="{00000000-0005-0000-0000-00003C0E0000}"/>
    <cellStyle name="20% - Accent5 3 2 4 2" xfId="3651" xr:uid="{00000000-0005-0000-0000-00003D0E0000}"/>
    <cellStyle name="20% - Accent5 3 2 5" xfId="3652" xr:uid="{00000000-0005-0000-0000-00003E0E0000}"/>
    <cellStyle name="20% - Accent5 3 3" xfId="3653" xr:uid="{00000000-0005-0000-0000-00003F0E0000}"/>
    <cellStyle name="20% - Accent5 3 3 2" xfId="3654" xr:uid="{00000000-0005-0000-0000-0000400E0000}"/>
    <cellStyle name="20% - Accent5 3 3 2 2" xfId="3655" xr:uid="{00000000-0005-0000-0000-0000410E0000}"/>
    <cellStyle name="20% - Accent5 3 3 3" xfId="3656" xr:uid="{00000000-0005-0000-0000-0000420E0000}"/>
    <cellStyle name="20% - Accent5 3 3 3 2" xfId="3657" xr:uid="{00000000-0005-0000-0000-0000430E0000}"/>
    <cellStyle name="20% - Accent5 3 3 4" xfId="3658" xr:uid="{00000000-0005-0000-0000-0000440E0000}"/>
    <cellStyle name="20% - Accent5 3 3 4 2" xfId="3659" xr:uid="{00000000-0005-0000-0000-0000450E0000}"/>
    <cellStyle name="20% - Accent5 3 3 5" xfId="3660" xr:uid="{00000000-0005-0000-0000-0000460E0000}"/>
    <cellStyle name="20% - Accent5 3 4" xfId="3661" xr:uid="{00000000-0005-0000-0000-0000470E0000}"/>
    <cellStyle name="20% - Accent5 3 4 2" xfId="3662" xr:uid="{00000000-0005-0000-0000-0000480E0000}"/>
    <cellStyle name="20% - Accent5 3 4 2 2" xfId="3663" xr:uid="{00000000-0005-0000-0000-0000490E0000}"/>
    <cellStyle name="20% - Accent5 3 4 3" xfId="3664" xr:uid="{00000000-0005-0000-0000-00004A0E0000}"/>
    <cellStyle name="20% - Accent5 3 4 3 2" xfId="3665" xr:uid="{00000000-0005-0000-0000-00004B0E0000}"/>
    <cellStyle name="20% - Accent5 3 4 4" xfId="3666" xr:uid="{00000000-0005-0000-0000-00004C0E0000}"/>
    <cellStyle name="20% - Accent5 3 5" xfId="3667" xr:uid="{00000000-0005-0000-0000-00004D0E0000}"/>
    <cellStyle name="20% - Accent5 3 5 2" xfId="3668" xr:uid="{00000000-0005-0000-0000-00004E0E0000}"/>
    <cellStyle name="20% - Accent5 3 6" xfId="3669" xr:uid="{00000000-0005-0000-0000-00004F0E0000}"/>
    <cellStyle name="20% - Accent5 3 6 2" xfId="3670" xr:uid="{00000000-0005-0000-0000-0000500E0000}"/>
    <cellStyle name="20% - Accent5 3 7" xfId="3671" xr:uid="{00000000-0005-0000-0000-0000510E0000}"/>
    <cellStyle name="20% - Accent5 3 7 2" xfId="3672" xr:uid="{00000000-0005-0000-0000-0000520E0000}"/>
    <cellStyle name="20% - Accent5 3 8" xfId="3673" xr:uid="{00000000-0005-0000-0000-0000530E0000}"/>
    <cellStyle name="20% - Accent5 4" xfId="3674" xr:uid="{00000000-0005-0000-0000-0000540E0000}"/>
    <cellStyle name="20% - Accent5 4 10" xfId="3675" xr:uid="{00000000-0005-0000-0000-0000550E0000}"/>
    <cellStyle name="20% - Accent5 4 10 2" xfId="3676" xr:uid="{00000000-0005-0000-0000-0000560E0000}"/>
    <cellStyle name="20% - Accent5 4 11" xfId="3677" xr:uid="{00000000-0005-0000-0000-0000570E0000}"/>
    <cellStyle name="20% - Accent5 4 11 2" xfId="3678" xr:uid="{00000000-0005-0000-0000-0000580E0000}"/>
    <cellStyle name="20% - Accent5 4 12" xfId="3679" xr:uid="{00000000-0005-0000-0000-0000590E0000}"/>
    <cellStyle name="20% - Accent5 4 12 2" xfId="3680" xr:uid="{00000000-0005-0000-0000-00005A0E0000}"/>
    <cellStyle name="20% - Accent5 4 13" xfId="3681" xr:uid="{00000000-0005-0000-0000-00005B0E0000}"/>
    <cellStyle name="20% - Accent5 4 2" xfId="3682" xr:uid="{00000000-0005-0000-0000-00005C0E0000}"/>
    <cellStyle name="20% - Accent5 4 2 10" xfId="3683" xr:uid="{00000000-0005-0000-0000-00005D0E0000}"/>
    <cellStyle name="20% - Accent5 4 2 10 2" xfId="3684" xr:uid="{00000000-0005-0000-0000-00005E0E0000}"/>
    <cellStyle name="20% - Accent5 4 2 11" xfId="3685" xr:uid="{00000000-0005-0000-0000-00005F0E0000}"/>
    <cellStyle name="20% - Accent5 4 2 2" xfId="3686" xr:uid="{00000000-0005-0000-0000-0000600E0000}"/>
    <cellStyle name="20% - Accent5 4 2 2 10" xfId="3687" xr:uid="{00000000-0005-0000-0000-0000610E0000}"/>
    <cellStyle name="20% - Accent5 4 2 2 2" xfId="3688" xr:uid="{00000000-0005-0000-0000-0000620E0000}"/>
    <cellStyle name="20% - Accent5 4 2 2 2 2" xfId="3689" xr:uid="{00000000-0005-0000-0000-0000630E0000}"/>
    <cellStyle name="20% - Accent5 4 2 2 2 2 2" xfId="3690" xr:uid="{00000000-0005-0000-0000-0000640E0000}"/>
    <cellStyle name="20% - Accent5 4 2 2 2 2 2 2" xfId="3691" xr:uid="{00000000-0005-0000-0000-0000650E0000}"/>
    <cellStyle name="20% - Accent5 4 2 2 2 2 2 2 2" xfId="3692" xr:uid="{00000000-0005-0000-0000-0000660E0000}"/>
    <cellStyle name="20% - Accent5 4 2 2 2 2 2 3" xfId="3693" xr:uid="{00000000-0005-0000-0000-0000670E0000}"/>
    <cellStyle name="20% - Accent5 4 2 2 2 2 2 3 2" xfId="3694" xr:uid="{00000000-0005-0000-0000-0000680E0000}"/>
    <cellStyle name="20% - Accent5 4 2 2 2 2 2 4" xfId="3695" xr:uid="{00000000-0005-0000-0000-0000690E0000}"/>
    <cellStyle name="20% - Accent5 4 2 2 2 2 3" xfId="3696" xr:uid="{00000000-0005-0000-0000-00006A0E0000}"/>
    <cellStyle name="20% - Accent5 4 2 2 2 2 3 2" xfId="3697" xr:uid="{00000000-0005-0000-0000-00006B0E0000}"/>
    <cellStyle name="20% - Accent5 4 2 2 2 2 4" xfId="3698" xr:uid="{00000000-0005-0000-0000-00006C0E0000}"/>
    <cellStyle name="20% - Accent5 4 2 2 2 2 4 2" xfId="3699" xr:uid="{00000000-0005-0000-0000-00006D0E0000}"/>
    <cellStyle name="20% - Accent5 4 2 2 2 2 5" xfId="3700" xr:uid="{00000000-0005-0000-0000-00006E0E0000}"/>
    <cellStyle name="20% - Accent5 4 2 2 2 2 5 2" xfId="3701" xr:uid="{00000000-0005-0000-0000-00006F0E0000}"/>
    <cellStyle name="20% - Accent5 4 2 2 2 2 6" xfId="3702" xr:uid="{00000000-0005-0000-0000-0000700E0000}"/>
    <cellStyle name="20% - Accent5 4 2 2 2 2 6 2" xfId="3703" xr:uid="{00000000-0005-0000-0000-0000710E0000}"/>
    <cellStyle name="20% - Accent5 4 2 2 2 2 7" xfId="3704" xr:uid="{00000000-0005-0000-0000-0000720E0000}"/>
    <cellStyle name="20% - Accent5 4 2 2 2 3" xfId="3705" xr:uid="{00000000-0005-0000-0000-0000730E0000}"/>
    <cellStyle name="20% - Accent5 4 2 2 2 3 2" xfId="3706" xr:uid="{00000000-0005-0000-0000-0000740E0000}"/>
    <cellStyle name="20% - Accent5 4 2 2 2 3 2 2" xfId="3707" xr:uid="{00000000-0005-0000-0000-0000750E0000}"/>
    <cellStyle name="20% - Accent5 4 2 2 2 3 3" xfId="3708" xr:uid="{00000000-0005-0000-0000-0000760E0000}"/>
    <cellStyle name="20% - Accent5 4 2 2 2 3 3 2" xfId="3709" xr:uid="{00000000-0005-0000-0000-0000770E0000}"/>
    <cellStyle name="20% - Accent5 4 2 2 2 3 4" xfId="3710" xr:uid="{00000000-0005-0000-0000-0000780E0000}"/>
    <cellStyle name="20% - Accent5 4 2 2 2 3 4 2" xfId="3711" xr:uid="{00000000-0005-0000-0000-0000790E0000}"/>
    <cellStyle name="20% - Accent5 4 2 2 2 3 5" xfId="3712" xr:uid="{00000000-0005-0000-0000-00007A0E0000}"/>
    <cellStyle name="20% - Accent5 4 2 2 2 3 5 2" xfId="3713" xr:uid="{00000000-0005-0000-0000-00007B0E0000}"/>
    <cellStyle name="20% - Accent5 4 2 2 2 3 6" xfId="3714" xr:uid="{00000000-0005-0000-0000-00007C0E0000}"/>
    <cellStyle name="20% - Accent5 4 2 2 2 4" xfId="3715" xr:uid="{00000000-0005-0000-0000-00007D0E0000}"/>
    <cellStyle name="20% - Accent5 4 2 2 2 4 2" xfId="3716" xr:uid="{00000000-0005-0000-0000-00007E0E0000}"/>
    <cellStyle name="20% - Accent5 4 2 2 2 4 2 2" xfId="3717" xr:uid="{00000000-0005-0000-0000-00007F0E0000}"/>
    <cellStyle name="20% - Accent5 4 2 2 2 4 3" xfId="3718" xr:uid="{00000000-0005-0000-0000-0000800E0000}"/>
    <cellStyle name="20% - Accent5 4 2 2 2 5" xfId="3719" xr:uid="{00000000-0005-0000-0000-0000810E0000}"/>
    <cellStyle name="20% - Accent5 4 2 2 2 5 2" xfId="3720" xr:uid="{00000000-0005-0000-0000-0000820E0000}"/>
    <cellStyle name="20% - Accent5 4 2 2 2 6" xfId="3721" xr:uid="{00000000-0005-0000-0000-0000830E0000}"/>
    <cellStyle name="20% - Accent5 4 2 2 2 6 2" xfId="3722" xr:uid="{00000000-0005-0000-0000-0000840E0000}"/>
    <cellStyle name="20% - Accent5 4 2 2 2 7" xfId="3723" xr:uid="{00000000-0005-0000-0000-0000850E0000}"/>
    <cellStyle name="20% - Accent5 4 2 2 2 7 2" xfId="3724" xr:uid="{00000000-0005-0000-0000-0000860E0000}"/>
    <cellStyle name="20% - Accent5 4 2 2 2 8" xfId="3725" xr:uid="{00000000-0005-0000-0000-0000870E0000}"/>
    <cellStyle name="20% - Accent5 4 2 2 3" xfId="3726" xr:uid="{00000000-0005-0000-0000-0000880E0000}"/>
    <cellStyle name="20% - Accent5 4 2 2 3 2" xfId="3727" xr:uid="{00000000-0005-0000-0000-0000890E0000}"/>
    <cellStyle name="20% - Accent5 4 2 2 3 2 2" xfId="3728" xr:uid="{00000000-0005-0000-0000-00008A0E0000}"/>
    <cellStyle name="20% - Accent5 4 2 2 3 2 2 2" xfId="3729" xr:uid="{00000000-0005-0000-0000-00008B0E0000}"/>
    <cellStyle name="20% - Accent5 4 2 2 3 2 2 2 2" xfId="3730" xr:uid="{00000000-0005-0000-0000-00008C0E0000}"/>
    <cellStyle name="20% - Accent5 4 2 2 3 2 2 3" xfId="3731" xr:uid="{00000000-0005-0000-0000-00008D0E0000}"/>
    <cellStyle name="20% - Accent5 4 2 2 3 2 2 3 2" xfId="3732" xr:uid="{00000000-0005-0000-0000-00008E0E0000}"/>
    <cellStyle name="20% - Accent5 4 2 2 3 2 2 4" xfId="3733" xr:uid="{00000000-0005-0000-0000-00008F0E0000}"/>
    <cellStyle name="20% - Accent5 4 2 2 3 2 3" xfId="3734" xr:uid="{00000000-0005-0000-0000-0000900E0000}"/>
    <cellStyle name="20% - Accent5 4 2 2 3 2 3 2" xfId="3735" xr:uid="{00000000-0005-0000-0000-0000910E0000}"/>
    <cellStyle name="20% - Accent5 4 2 2 3 2 4" xfId="3736" xr:uid="{00000000-0005-0000-0000-0000920E0000}"/>
    <cellStyle name="20% - Accent5 4 2 2 3 2 4 2" xfId="3737" xr:uid="{00000000-0005-0000-0000-0000930E0000}"/>
    <cellStyle name="20% - Accent5 4 2 2 3 2 5" xfId="3738" xr:uid="{00000000-0005-0000-0000-0000940E0000}"/>
    <cellStyle name="20% - Accent5 4 2 2 3 2 5 2" xfId="3739" xr:uid="{00000000-0005-0000-0000-0000950E0000}"/>
    <cellStyle name="20% - Accent5 4 2 2 3 2 6" xfId="3740" xr:uid="{00000000-0005-0000-0000-0000960E0000}"/>
    <cellStyle name="20% - Accent5 4 2 2 3 2 6 2" xfId="3741" xr:uid="{00000000-0005-0000-0000-0000970E0000}"/>
    <cellStyle name="20% - Accent5 4 2 2 3 2 7" xfId="3742" xr:uid="{00000000-0005-0000-0000-0000980E0000}"/>
    <cellStyle name="20% - Accent5 4 2 2 3 3" xfId="3743" xr:uid="{00000000-0005-0000-0000-0000990E0000}"/>
    <cellStyle name="20% - Accent5 4 2 2 3 3 2" xfId="3744" xr:uid="{00000000-0005-0000-0000-00009A0E0000}"/>
    <cellStyle name="20% - Accent5 4 2 2 3 3 2 2" xfId="3745" xr:uid="{00000000-0005-0000-0000-00009B0E0000}"/>
    <cellStyle name="20% - Accent5 4 2 2 3 3 3" xfId="3746" xr:uid="{00000000-0005-0000-0000-00009C0E0000}"/>
    <cellStyle name="20% - Accent5 4 2 2 3 3 3 2" xfId="3747" xr:uid="{00000000-0005-0000-0000-00009D0E0000}"/>
    <cellStyle name="20% - Accent5 4 2 2 3 3 4" xfId="3748" xr:uid="{00000000-0005-0000-0000-00009E0E0000}"/>
    <cellStyle name="20% - Accent5 4 2 2 3 3 4 2" xfId="3749" xr:uid="{00000000-0005-0000-0000-00009F0E0000}"/>
    <cellStyle name="20% - Accent5 4 2 2 3 3 5" xfId="3750" xr:uid="{00000000-0005-0000-0000-0000A00E0000}"/>
    <cellStyle name="20% - Accent5 4 2 2 3 3 5 2" xfId="3751" xr:uid="{00000000-0005-0000-0000-0000A10E0000}"/>
    <cellStyle name="20% - Accent5 4 2 2 3 3 6" xfId="3752" xr:uid="{00000000-0005-0000-0000-0000A20E0000}"/>
    <cellStyle name="20% - Accent5 4 2 2 3 4" xfId="3753" xr:uid="{00000000-0005-0000-0000-0000A30E0000}"/>
    <cellStyle name="20% - Accent5 4 2 2 3 4 2" xfId="3754" xr:uid="{00000000-0005-0000-0000-0000A40E0000}"/>
    <cellStyle name="20% - Accent5 4 2 2 3 4 2 2" xfId="3755" xr:uid="{00000000-0005-0000-0000-0000A50E0000}"/>
    <cellStyle name="20% - Accent5 4 2 2 3 4 3" xfId="3756" xr:uid="{00000000-0005-0000-0000-0000A60E0000}"/>
    <cellStyle name="20% - Accent5 4 2 2 3 5" xfId="3757" xr:uid="{00000000-0005-0000-0000-0000A70E0000}"/>
    <cellStyle name="20% - Accent5 4 2 2 3 5 2" xfId="3758" xr:uid="{00000000-0005-0000-0000-0000A80E0000}"/>
    <cellStyle name="20% - Accent5 4 2 2 3 6" xfId="3759" xr:uid="{00000000-0005-0000-0000-0000A90E0000}"/>
    <cellStyle name="20% - Accent5 4 2 2 3 6 2" xfId="3760" xr:uid="{00000000-0005-0000-0000-0000AA0E0000}"/>
    <cellStyle name="20% - Accent5 4 2 2 3 7" xfId="3761" xr:uid="{00000000-0005-0000-0000-0000AB0E0000}"/>
    <cellStyle name="20% - Accent5 4 2 2 3 7 2" xfId="3762" xr:uid="{00000000-0005-0000-0000-0000AC0E0000}"/>
    <cellStyle name="20% - Accent5 4 2 2 3 8" xfId="3763" xr:uid="{00000000-0005-0000-0000-0000AD0E0000}"/>
    <cellStyle name="20% - Accent5 4 2 2 4" xfId="3764" xr:uid="{00000000-0005-0000-0000-0000AE0E0000}"/>
    <cellStyle name="20% - Accent5 4 2 2 4 2" xfId="3765" xr:uid="{00000000-0005-0000-0000-0000AF0E0000}"/>
    <cellStyle name="20% - Accent5 4 2 2 4 2 2" xfId="3766" xr:uid="{00000000-0005-0000-0000-0000B00E0000}"/>
    <cellStyle name="20% - Accent5 4 2 2 4 2 2 2" xfId="3767" xr:uid="{00000000-0005-0000-0000-0000B10E0000}"/>
    <cellStyle name="20% - Accent5 4 2 2 4 2 3" xfId="3768" xr:uid="{00000000-0005-0000-0000-0000B20E0000}"/>
    <cellStyle name="20% - Accent5 4 2 2 4 2 3 2" xfId="3769" xr:uid="{00000000-0005-0000-0000-0000B30E0000}"/>
    <cellStyle name="20% - Accent5 4 2 2 4 2 4" xfId="3770" xr:uid="{00000000-0005-0000-0000-0000B40E0000}"/>
    <cellStyle name="20% - Accent5 4 2 2 4 3" xfId="3771" xr:uid="{00000000-0005-0000-0000-0000B50E0000}"/>
    <cellStyle name="20% - Accent5 4 2 2 4 3 2" xfId="3772" xr:uid="{00000000-0005-0000-0000-0000B60E0000}"/>
    <cellStyle name="20% - Accent5 4 2 2 4 4" xfId="3773" xr:uid="{00000000-0005-0000-0000-0000B70E0000}"/>
    <cellStyle name="20% - Accent5 4 2 2 4 4 2" xfId="3774" xr:uid="{00000000-0005-0000-0000-0000B80E0000}"/>
    <cellStyle name="20% - Accent5 4 2 2 4 5" xfId="3775" xr:uid="{00000000-0005-0000-0000-0000B90E0000}"/>
    <cellStyle name="20% - Accent5 4 2 2 4 5 2" xfId="3776" xr:uid="{00000000-0005-0000-0000-0000BA0E0000}"/>
    <cellStyle name="20% - Accent5 4 2 2 4 6" xfId="3777" xr:uid="{00000000-0005-0000-0000-0000BB0E0000}"/>
    <cellStyle name="20% - Accent5 4 2 2 4 6 2" xfId="3778" xr:uid="{00000000-0005-0000-0000-0000BC0E0000}"/>
    <cellStyle name="20% - Accent5 4 2 2 4 7" xfId="3779" xr:uid="{00000000-0005-0000-0000-0000BD0E0000}"/>
    <cellStyle name="20% - Accent5 4 2 2 5" xfId="3780" xr:uid="{00000000-0005-0000-0000-0000BE0E0000}"/>
    <cellStyle name="20% - Accent5 4 2 2 5 2" xfId="3781" xr:uid="{00000000-0005-0000-0000-0000BF0E0000}"/>
    <cellStyle name="20% - Accent5 4 2 2 5 2 2" xfId="3782" xr:uid="{00000000-0005-0000-0000-0000C00E0000}"/>
    <cellStyle name="20% - Accent5 4 2 2 5 3" xfId="3783" xr:uid="{00000000-0005-0000-0000-0000C10E0000}"/>
    <cellStyle name="20% - Accent5 4 2 2 5 3 2" xfId="3784" xr:uid="{00000000-0005-0000-0000-0000C20E0000}"/>
    <cellStyle name="20% - Accent5 4 2 2 5 4" xfId="3785" xr:uid="{00000000-0005-0000-0000-0000C30E0000}"/>
    <cellStyle name="20% - Accent5 4 2 2 5 4 2" xfId="3786" xr:uid="{00000000-0005-0000-0000-0000C40E0000}"/>
    <cellStyle name="20% - Accent5 4 2 2 5 5" xfId="3787" xr:uid="{00000000-0005-0000-0000-0000C50E0000}"/>
    <cellStyle name="20% - Accent5 4 2 2 5 5 2" xfId="3788" xr:uid="{00000000-0005-0000-0000-0000C60E0000}"/>
    <cellStyle name="20% - Accent5 4 2 2 5 6" xfId="3789" xr:uid="{00000000-0005-0000-0000-0000C70E0000}"/>
    <cellStyle name="20% - Accent5 4 2 2 6" xfId="3790" xr:uid="{00000000-0005-0000-0000-0000C80E0000}"/>
    <cellStyle name="20% - Accent5 4 2 2 6 2" xfId="3791" xr:uid="{00000000-0005-0000-0000-0000C90E0000}"/>
    <cellStyle name="20% - Accent5 4 2 2 6 2 2" xfId="3792" xr:uid="{00000000-0005-0000-0000-0000CA0E0000}"/>
    <cellStyle name="20% - Accent5 4 2 2 6 3" xfId="3793" xr:uid="{00000000-0005-0000-0000-0000CB0E0000}"/>
    <cellStyle name="20% - Accent5 4 2 2 7" xfId="3794" xr:uid="{00000000-0005-0000-0000-0000CC0E0000}"/>
    <cellStyle name="20% - Accent5 4 2 2 7 2" xfId="3795" xr:uid="{00000000-0005-0000-0000-0000CD0E0000}"/>
    <cellStyle name="20% - Accent5 4 2 2 8" xfId="3796" xr:uid="{00000000-0005-0000-0000-0000CE0E0000}"/>
    <cellStyle name="20% - Accent5 4 2 2 8 2" xfId="3797" xr:uid="{00000000-0005-0000-0000-0000CF0E0000}"/>
    <cellStyle name="20% - Accent5 4 2 2 9" xfId="3798" xr:uid="{00000000-0005-0000-0000-0000D00E0000}"/>
    <cellStyle name="20% - Accent5 4 2 2 9 2" xfId="3799" xr:uid="{00000000-0005-0000-0000-0000D10E0000}"/>
    <cellStyle name="20% - Accent5 4 2 3" xfId="3800" xr:uid="{00000000-0005-0000-0000-0000D20E0000}"/>
    <cellStyle name="20% - Accent5 4 2 3 2" xfId="3801" xr:uid="{00000000-0005-0000-0000-0000D30E0000}"/>
    <cellStyle name="20% - Accent5 4 2 3 2 2" xfId="3802" xr:uid="{00000000-0005-0000-0000-0000D40E0000}"/>
    <cellStyle name="20% - Accent5 4 2 3 2 2 2" xfId="3803" xr:uid="{00000000-0005-0000-0000-0000D50E0000}"/>
    <cellStyle name="20% - Accent5 4 2 3 2 2 2 2" xfId="3804" xr:uid="{00000000-0005-0000-0000-0000D60E0000}"/>
    <cellStyle name="20% - Accent5 4 2 3 2 2 3" xfId="3805" xr:uid="{00000000-0005-0000-0000-0000D70E0000}"/>
    <cellStyle name="20% - Accent5 4 2 3 2 2 3 2" xfId="3806" xr:uid="{00000000-0005-0000-0000-0000D80E0000}"/>
    <cellStyle name="20% - Accent5 4 2 3 2 2 4" xfId="3807" xr:uid="{00000000-0005-0000-0000-0000D90E0000}"/>
    <cellStyle name="20% - Accent5 4 2 3 2 3" xfId="3808" xr:uid="{00000000-0005-0000-0000-0000DA0E0000}"/>
    <cellStyle name="20% - Accent5 4 2 3 2 3 2" xfId="3809" xr:uid="{00000000-0005-0000-0000-0000DB0E0000}"/>
    <cellStyle name="20% - Accent5 4 2 3 2 4" xfId="3810" xr:uid="{00000000-0005-0000-0000-0000DC0E0000}"/>
    <cellStyle name="20% - Accent5 4 2 3 2 4 2" xfId="3811" xr:uid="{00000000-0005-0000-0000-0000DD0E0000}"/>
    <cellStyle name="20% - Accent5 4 2 3 2 5" xfId="3812" xr:uid="{00000000-0005-0000-0000-0000DE0E0000}"/>
    <cellStyle name="20% - Accent5 4 2 3 2 5 2" xfId="3813" xr:uid="{00000000-0005-0000-0000-0000DF0E0000}"/>
    <cellStyle name="20% - Accent5 4 2 3 2 6" xfId="3814" xr:uid="{00000000-0005-0000-0000-0000E00E0000}"/>
    <cellStyle name="20% - Accent5 4 2 3 2 6 2" xfId="3815" xr:uid="{00000000-0005-0000-0000-0000E10E0000}"/>
    <cellStyle name="20% - Accent5 4 2 3 2 7" xfId="3816" xr:uid="{00000000-0005-0000-0000-0000E20E0000}"/>
    <cellStyle name="20% - Accent5 4 2 3 3" xfId="3817" xr:uid="{00000000-0005-0000-0000-0000E30E0000}"/>
    <cellStyle name="20% - Accent5 4 2 3 3 2" xfId="3818" xr:uid="{00000000-0005-0000-0000-0000E40E0000}"/>
    <cellStyle name="20% - Accent5 4 2 3 3 2 2" xfId="3819" xr:uid="{00000000-0005-0000-0000-0000E50E0000}"/>
    <cellStyle name="20% - Accent5 4 2 3 3 3" xfId="3820" xr:uid="{00000000-0005-0000-0000-0000E60E0000}"/>
    <cellStyle name="20% - Accent5 4 2 3 3 3 2" xfId="3821" xr:uid="{00000000-0005-0000-0000-0000E70E0000}"/>
    <cellStyle name="20% - Accent5 4 2 3 3 4" xfId="3822" xr:uid="{00000000-0005-0000-0000-0000E80E0000}"/>
    <cellStyle name="20% - Accent5 4 2 3 3 4 2" xfId="3823" xr:uid="{00000000-0005-0000-0000-0000E90E0000}"/>
    <cellStyle name="20% - Accent5 4 2 3 3 5" xfId="3824" xr:uid="{00000000-0005-0000-0000-0000EA0E0000}"/>
    <cellStyle name="20% - Accent5 4 2 3 3 5 2" xfId="3825" xr:uid="{00000000-0005-0000-0000-0000EB0E0000}"/>
    <cellStyle name="20% - Accent5 4 2 3 3 6" xfId="3826" xr:uid="{00000000-0005-0000-0000-0000EC0E0000}"/>
    <cellStyle name="20% - Accent5 4 2 3 4" xfId="3827" xr:uid="{00000000-0005-0000-0000-0000ED0E0000}"/>
    <cellStyle name="20% - Accent5 4 2 3 4 2" xfId="3828" xr:uid="{00000000-0005-0000-0000-0000EE0E0000}"/>
    <cellStyle name="20% - Accent5 4 2 3 4 2 2" xfId="3829" xr:uid="{00000000-0005-0000-0000-0000EF0E0000}"/>
    <cellStyle name="20% - Accent5 4 2 3 4 3" xfId="3830" xr:uid="{00000000-0005-0000-0000-0000F00E0000}"/>
    <cellStyle name="20% - Accent5 4 2 3 5" xfId="3831" xr:uid="{00000000-0005-0000-0000-0000F10E0000}"/>
    <cellStyle name="20% - Accent5 4 2 3 5 2" xfId="3832" xr:uid="{00000000-0005-0000-0000-0000F20E0000}"/>
    <cellStyle name="20% - Accent5 4 2 3 6" xfId="3833" xr:uid="{00000000-0005-0000-0000-0000F30E0000}"/>
    <cellStyle name="20% - Accent5 4 2 3 6 2" xfId="3834" xr:uid="{00000000-0005-0000-0000-0000F40E0000}"/>
    <cellStyle name="20% - Accent5 4 2 3 7" xfId="3835" xr:uid="{00000000-0005-0000-0000-0000F50E0000}"/>
    <cellStyle name="20% - Accent5 4 2 3 7 2" xfId="3836" xr:uid="{00000000-0005-0000-0000-0000F60E0000}"/>
    <cellStyle name="20% - Accent5 4 2 3 8" xfId="3837" xr:uid="{00000000-0005-0000-0000-0000F70E0000}"/>
    <cellStyle name="20% - Accent5 4 2 4" xfId="3838" xr:uid="{00000000-0005-0000-0000-0000F80E0000}"/>
    <cellStyle name="20% - Accent5 4 2 4 2" xfId="3839" xr:uid="{00000000-0005-0000-0000-0000F90E0000}"/>
    <cellStyle name="20% - Accent5 4 2 4 2 2" xfId="3840" xr:uid="{00000000-0005-0000-0000-0000FA0E0000}"/>
    <cellStyle name="20% - Accent5 4 2 4 2 2 2" xfId="3841" xr:uid="{00000000-0005-0000-0000-0000FB0E0000}"/>
    <cellStyle name="20% - Accent5 4 2 4 2 2 2 2" xfId="3842" xr:uid="{00000000-0005-0000-0000-0000FC0E0000}"/>
    <cellStyle name="20% - Accent5 4 2 4 2 2 3" xfId="3843" xr:uid="{00000000-0005-0000-0000-0000FD0E0000}"/>
    <cellStyle name="20% - Accent5 4 2 4 2 2 3 2" xfId="3844" xr:uid="{00000000-0005-0000-0000-0000FE0E0000}"/>
    <cellStyle name="20% - Accent5 4 2 4 2 2 4" xfId="3845" xr:uid="{00000000-0005-0000-0000-0000FF0E0000}"/>
    <cellStyle name="20% - Accent5 4 2 4 2 3" xfId="3846" xr:uid="{00000000-0005-0000-0000-0000000F0000}"/>
    <cellStyle name="20% - Accent5 4 2 4 2 3 2" xfId="3847" xr:uid="{00000000-0005-0000-0000-0000010F0000}"/>
    <cellStyle name="20% - Accent5 4 2 4 2 4" xfId="3848" xr:uid="{00000000-0005-0000-0000-0000020F0000}"/>
    <cellStyle name="20% - Accent5 4 2 4 2 4 2" xfId="3849" xr:uid="{00000000-0005-0000-0000-0000030F0000}"/>
    <cellStyle name="20% - Accent5 4 2 4 2 5" xfId="3850" xr:uid="{00000000-0005-0000-0000-0000040F0000}"/>
    <cellStyle name="20% - Accent5 4 2 4 2 5 2" xfId="3851" xr:uid="{00000000-0005-0000-0000-0000050F0000}"/>
    <cellStyle name="20% - Accent5 4 2 4 2 6" xfId="3852" xr:uid="{00000000-0005-0000-0000-0000060F0000}"/>
    <cellStyle name="20% - Accent5 4 2 4 2 6 2" xfId="3853" xr:uid="{00000000-0005-0000-0000-0000070F0000}"/>
    <cellStyle name="20% - Accent5 4 2 4 2 7" xfId="3854" xr:uid="{00000000-0005-0000-0000-0000080F0000}"/>
    <cellStyle name="20% - Accent5 4 2 4 3" xfId="3855" xr:uid="{00000000-0005-0000-0000-0000090F0000}"/>
    <cellStyle name="20% - Accent5 4 2 4 3 2" xfId="3856" xr:uid="{00000000-0005-0000-0000-00000A0F0000}"/>
    <cellStyle name="20% - Accent5 4 2 4 3 2 2" xfId="3857" xr:uid="{00000000-0005-0000-0000-00000B0F0000}"/>
    <cellStyle name="20% - Accent5 4 2 4 3 3" xfId="3858" xr:uid="{00000000-0005-0000-0000-00000C0F0000}"/>
    <cellStyle name="20% - Accent5 4 2 4 3 3 2" xfId="3859" xr:uid="{00000000-0005-0000-0000-00000D0F0000}"/>
    <cellStyle name="20% - Accent5 4 2 4 3 4" xfId="3860" xr:uid="{00000000-0005-0000-0000-00000E0F0000}"/>
    <cellStyle name="20% - Accent5 4 2 4 3 4 2" xfId="3861" xr:uid="{00000000-0005-0000-0000-00000F0F0000}"/>
    <cellStyle name="20% - Accent5 4 2 4 3 5" xfId="3862" xr:uid="{00000000-0005-0000-0000-0000100F0000}"/>
    <cellStyle name="20% - Accent5 4 2 4 3 5 2" xfId="3863" xr:uid="{00000000-0005-0000-0000-0000110F0000}"/>
    <cellStyle name="20% - Accent5 4 2 4 3 6" xfId="3864" xr:uid="{00000000-0005-0000-0000-0000120F0000}"/>
    <cellStyle name="20% - Accent5 4 2 4 4" xfId="3865" xr:uid="{00000000-0005-0000-0000-0000130F0000}"/>
    <cellStyle name="20% - Accent5 4 2 4 4 2" xfId="3866" xr:uid="{00000000-0005-0000-0000-0000140F0000}"/>
    <cellStyle name="20% - Accent5 4 2 4 4 2 2" xfId="3867" xr:uid="{00000000-0005-0000-0000-0000150F0000}"/>
    <cellStyle name="20% - Accent5 4 2 4 4 3" xfId="3868" xr:uid="{00000000-0005-0000-0000-0000160F0000}"/>
    <cellStyle name="20% - Accent5 4 2 4 5" xfId="3869" xr:uid="{00000000-0005-0000-0000-0000170F0000}"/>
    <cellStyle name="20% - Accent5 4 2 4 5 2" xfId="3870" xr:uid="{00000000-0005-0000-0000-0000180F0000}"/>
    <cellStyle name="20% - Accent5 4 2 4 6" xfId="3871" xr:uid="{00000000-0005-0000-0000-0000190F0000}"/>
    <cellStyle name="20% - Accent5 4 2 4 6 2" xfId="3872" xr:uid="{00000000-0005-0000-0000-00001A0F0000}"/>
    <cellStyle name="20% - Accent5 4 2 4 7" xfId="3873" xr:uid="{00000000-0005-0000-0000-00001B0F0000}"/>
    <cellStyle name="20% - Accent5 4 2 4 7 2" xfId="3874" xr:uid="{00000000-0005-0000-0000-00001C0F0000}"/>
    <cellStyle name="20% - Accent5 4 2 4 8" xfId="3875" xr:uid="{00000000-0005-0000-0000-00001D0F0000}"/>
    <cellStyle name="20% - Accent5 4 2 5" xfId="3876" xr:uid="{00000000-0005-0000-0000-00001E0F0000}"/>
    <cellStyle name="20% - Accent5 4 2 5 2" xfId="3877" xr:uid="{00000000-0005-0000-0000-00001F0F0000}"/>
    <cellStyle name="20% - Accent5 4 2 5 2 2" xfId="3878" xr:uid="{00000000-0005-0000-0000-0000200F0000}"/>
    <cellStyle name="20% - Accent5 4 2 5 2 2 2" xfId="3879" xr:uid="{00000000-0005-0000-0000-0000210F0000}"/>
    <cellStyle name="20% - Accent5 4 2 5 2 3" xfId="3880" xr:uid="{00000000-0005-0000-0000-0000220F0000}"/>
    <cellStyle name="20% - Accent5 4 2 5 2 3 2" xfId="3881" xr:uid="{00000000-0005-0000-0000-0000230F0000}"/>
    <cellStyle name="20% - Accent5 4 2 5 2 4" xfId="3882" xr:uid="{00000000-0005-0000-0000-0000240F0000}"/>
    <cellStyle name="20% - Accent5 4 2 5 3" xfId="3883" xr:uid="{00000000-0005-0000-0000-0000250F0000}"/>
    <cellStyle name="20% - Accent5 4 2 5 3 2" xfId="3884" xr:uid="{00000000-0005-0000-0000-0000260F0000}"/>
    <cellStyle name="20% - Accent5 4 2 5 4" xfId="3885" xr:uid="{00000000-0005-0000-0000-0000270F0000}"/>
    <cellStyle name="20% - Accent5 4 2 5 4 2" xfId="3886" xr:uid="{00000000-0005-0000-0000-0000280F0000}"/>
    <cellStyle name="20% - Accent5 4 2 5 5" xfId="3887" xr:uid="{00000000-0005-0000-0000-0000290F0000}"/>
    <cellStyle name="20% - Accent5 4 2 5 5 2" xfId="3888" xr:uid="{00000000-0005-0000-0000-00002A0F0000}"/>
    <cellStyle name="20% - Accent5 4 2 5 6" xfId="3889" xr:uid="{00000000-0005-0000-0000-00002B0F0000}"/>
    <cellStyle name="20% - Accent5 4 2 5 6 2" xfId="3890" xr:uid="{00000000-0005-0000-0000-00002C0F0000}"/>
    <cellStyle name="20% - Accent5 4 2 5 7" xfId="3891" xr:uid="{00000000-0005-0000-0000-00002D0F0000}"/>
    <cellStyle name="20% - Accent5 4 2 6" xfId="3892" xr:uid="{00000000-0005-0000-0000-00002E0F0000}"/>
    <cellStyle name="20% - Accent5 4 2 6 2" xfId="3893" xr:uid="{00000000-0005-0000-0000-00002F0F0000}"/>
    <cellStyle name="20% - Accent5 4 2 6 2 2" xfId="3894" xr:uid="{00000000-0005-0000-0000-0000300F0000}"/>
    <cellStyle name="20% - Accent5 4 2 6 3" xfId="3895" xr:uid="{00000000-0005-0000-0000-0000310F0000}"/>
    <cellStyle name="20% - Accent5 4 2 6 3 2" xfId="3896" xr:uid="{00000000-0005-0000-0000-0000320F0000}"/>
    <cellStyle name="20% - Accent5 4 2 6 4" xfId="3897" xr:uid="{00000000-0005-0000-0000-0000330F0000}"/>
    <cellStyle name="20% - Accent5 4 2 6 4 2" xfId="3898" xr:uid="{00000000-0005-0000-0000-0000340F0000}"/>
    <cellStyle name="20% - Accent5 4 2 6 5" xfId="3899" xr:uid="{00000000-0005-0000-0000-0000350F0000}"/>
    <cellStyle name="20% - Accent5 4 2 6 5 2" xfId="3900" xr:uid="{00000000-0005-0000-0000-0000360F0000}"/>
    <cellStyle name="20% - Accent5 4 2 6 6" xfId="3901" xr:uid="{00000000-0005-0000-0000-0000370F0000}"/>
    <cellStyle name="20% - Accent5 4 2 7" xfId="3902" xr:uid="{00000000-0005-0000-0000-0000380F0000}"/>
    <cellStyle name="20% - Accent5 4 2 7 2" xfId="3903" xr:uid="{00000000-0005-0000-0000-0000390F0000}"/>
    <cellStyle name="20% - Accent5 4 2 7 2 2" xfId="3904" xr:uid="{00000000-0005-0000-0000-00003A0F0000}"/>
    <cellStyle name="20% - Accent5 4 2 7 3" xfId="3905" xr:uid="{00000000-0005-0000-0000-00003B0F0000}"/>
    <cellStyle name="20% - Accent5 4 2 8" xfId="3906" xr:uid="{00000000-0005-0000-0000-00003C0F0000}"/>
    <cellStyle name="20% - Accent5 4 2 8 2" xfId="3907" xr:uid="{00000000-0005-0000-0000-00003D0F0000}"/>
    <cellStyle name="20% - Accent5 4 2 9" xfId="3908" xr:uid="{00000000-0005-0000-0000-00003E0F0000}"/>
    <cellStyle name="20% - Accent5 4 2 9 2" xfId="3909" xr:uid="{00000000-0005-0000-0000-00003F0F0000}"/>
    <cellStyle name="20% - Accent5 4 3" xfId="3910" xr:uid="{00000000-0005-0000-0000-0000400F0000}"/>
    <cellStyle name="20% - Accent5 4 3 10" xfId="3911" xr:uid="{00000000-0005-0000-0000-0000410F0000}"/>
    <cellStyle name="20% - Accent5 4 3 2" xfId="3912" xr:uid="{00000000-0005-0000-0000-0000420F0000}"/>
    <cellStyle name="20% - Accent5 4 3 2 2" xfId="3913" xr:uid="{00000000-0005-0000-0000-0000430F0000}"/>
    <cellStyle name="20% - Accent5 4 3 2 2 2" xfId="3914" xr:uid="{00000000-0005-0000-0000-0000440F0000}"/>
    <cellStyle name="20% - Accent5 4 3 2 2 2 2" xfId="3915" xr:uid="{00000000-0005-0000-0000-0000450F0000}"/>
    <cellStyle name="20% - Accent5 4 3 2 2 2 2 2" xfId="3916" xr:uid="{00000000-0005-0000-0000-0000460F0000}"/>
    <cellStyle name="20% - Accent5 4 3 2 2 2 3" xfId="3917" xr:uid="{00000000-0005-0000-0000-0000470F0000}"/>
    <cellStyle name="20% - Accent5 4 3 2 2 2 3 2" xfId="3918" xr:uid="{00000000-0005-0000-0000-0000480F0000}"/>
    <cellStyle name="20% - Accent5 4 3 2 2 2 4" xfId="3919" xr:uid="{00000000-0005-0000-0000-0000490F0000}"/>
    <cellStyle name="20% - Accent5 4 3 2 2 3" xfId="3920" xr:uid="{00000000-0005-0000-0000-00004A0F0000}"/>
    <cellStyle name="20% - Accent5 4 3 2 2 3 2" xfId="3921" xr:uid="{00000000-0005-0000-0000-00004B0F0000}"/>
    <cellStyle name="20% - Accent5 4 3 2 2 4" xfId="3922" xr:uid="{00000000-0005-0000-0000-00004C0F0000}"/>
    <cellStyle name="20% - Accent5 4 3 2 2 4 2" xfId="3923" xr:uid="{00000000-0005-0000-0000-00004D0F0000}"/>
    <cellStyle name="20% - Accent5 4 3 2 2 5" xfId="3924" xr:uid="{00000000-0005-0000-0000-00004E0F0000}"/>
    <cellStyle name="20% - Accent5 4 3 2 2 5 2" xfId="3925" xr:uid="{00000000-0005-0000-0000-00004F0F0000}"/>
    <cellStyle name="20% - Accent5 4 3 2 2 6" xfId="3926" xr:uid="{00000000-0005-0000-0000-0000500F0000}"/>
    <cellStyle name="20% - Accent5 4 3 2 2 6 2" xfId="3927" xr:uid="{00000000-0005-0000-0000-0000510F0000}"/>
    <cellStyle name="20% - Accent5 4 3 2 2 7" xfId="3928" xr:uid="{00000000-0005-0000-0000-0000520F0000}"/>
    <cellStyle name="20% - Accent5 4 3 2 3" xfId="3929" xr:uid="{00000000-0005-0000-0000-0000530F0000}"/>
    <cellStyle name="20% - Accent5 4 3 2 3 2" xfId="3930" xr:uid="{00000000-0005-0000-0000-0000540F0000}"/>
    <cellStyle name="20% - Accent5 4 3 2 3 2 2" xfId="3931" xr:uid="{00000000-0005-0000-0000-0000550F0000}"/>
    <cellStyle name="20% - Accent5 4 3 2 3 3" xfId="3932" xr:uid="{00000000-0005-0000-0000-0000560F0000}"/>
    <cellStyle name="20% - Accent5 4 3 2 3 3 2" xfId="3933" xr:uid="{00000000-0005-0000-0000-0000570F0000}"/>
    <cellStyle name="20% - Accent5 4 3 2 3 4" xfId="3934" xr:uid="{00000000-0005-0000-0000-0000580F0000}"/>
    <cellStyle name="20% - Accent5 4 3 2 3 4 2" xfId="3935" xr:uid="{00000000-0005-0000-0000-0000590F0000}"/>
    <cellStyle name="20% - Accent5 4 3 2 3 5" xfId="3936" xr:uid="{00000000-0005-0000-0000-00005A0F0000}"/>
    <cellStyle name="20% - Accent5 4 3 2 3 5 2" xfId="3937" xr:uid="{00000000-0005-0000-0000-00005B0F0000}"/>
    <cellStyle name="20% - Accent5 4 3 2 3 6" xfId="3938" xr:uid="{00000000-0005-0000-0000-00005C0F0000}"/>
    <cellStyle name="20% - Accent5 4 3 2 4" xfId="3939" xr:uid="{00000000-0005-0000-0000-00005D0F0000}"/>
    <cellStyle name="20% - Accent5 4 3 2 4 2" xfId="3940" xr:uid="{00000000-0005-0000-0000-00005E0F0000}"/>
    <cellStyle name="20% - Accent5 4 3 2 4 2 2" xfId="3941" xr:uid="{00000000-0005-0000-0000-00005F0F0000}"/>
    <cellStyle name="20% - Accent5 4 3 2 4 3" xfId="3942" xr:uid="{00000000-0005-0000-0000-0000600F0000}"/>
    <cellStyle name="20% - Accent5 4 3 2 5" xfId="3943" xr:uid="{00000000-0005-0000-0000-0000610F0000}"/>
    <cellStyle name="20% - Accent5 4 3 2 5 2" xfId="3944" xr:uid="{00000000-0005-0000-0000-0000620F0000}"/>
    <cellStyle name="20% - Accent5 4 3 2 6" xfId="3945" xr:uid="{00000000-0005-0000-0000-0000630F0000}"/>
    <cellStyle name="20% - Accent5 4 3 2 6 2" xfId="3946" xr:uid="{00000000-0005-0000-0000-0000640F0000}"/>
    <cellStyle name="20% - Accent5 4 3 2 7" xfId="3947" xr:uid="{00000000-0005-0000-0000-0000650F0000}"/>
    <cellStyle name="20% - Accent5 4 3 2 7 2" xfId="3948" xr:uid="{00000000-0005-0000-0000-0000660F0000}"/>
    <cellStyle name="20% - Accent5 4 3 2 8" xfId="3949" xr:uid="{00000000-0005-0000-0000-0000670F0000}"/>
    <cellStyle name="20% - Accent5 4 3 3" xfId="3950" xr:uid="{00000000-0005-0000-0000-0000680F0000}"/>
    <cellStyle name="20% - Accent5 4 3 3 2" xfId="3951" xr:uid="{00000000-0005-0000-0000-0000690F0000}"/>
    <cellStyle name="20% - Accent5 4 3 3 2 2" xfId="3952" xr:uid="{00000000-0005-0000-0000-00006A0F0000}"/>
    <cellStyle name="20% - Accent5 4 3 3 2 2 2" xfId="3953" xr:uid="{00000000-0005-0000-0000-00006B0F0000}"/>
    <cellStyle name="20% - Accent5 4 3 3 2 2 2 2" xfId="3954" xr:uid="{00000000-0005-0000-0000-00006C0F0000}"/>
    <cellStyle name="20% - Accent5 4 3 3 2 2 3" xfId="3955" xr:uid="{00000000-0005-0000-0000-00006D0F0000}"/>
    <cellStyle name="20% - Accent5 4 3 3 2 2 3 2" xfId="3956" xr:uid="{00000000-0005-0000-0000-00006E0F0000}"/>
    <cellStyle name="20% - Accent5 4 3 3 2 2 4" xfId="3957" xr:uid="{00000000-0005-0000-0000-00006F0F0000}"/>
    <cellStyle name="20% - Accent5 4 3 3 2 3" xfId="3958" xr:uid="{00000000-0005-0000-0000-0000700F0000}"/>
    <cellStyle name="20% - Accent5 4 3 3 2 3 2" xfId="3959" xr:uid="{00000000-0005-0000-0000-0000710F0000}"/>
    <cellStyle name="20% - Accent5 4 3 3 2 4" xfId="3960" xr:uid="{00000000-0005-0000-0000-0000720F0000}"/>
    <cellStyle name="20% - Accent5 4 3 3 2 4 2" xfId="3961" xr:uid="{00000000-0005-0000-0000-0000730F0000}"/>
    <cellStyle name="20% - Accent5 4 3 3 2 5" xfId="3962" xr:uid="{00000000-0005-0000-0000-0000740F0000}"/>
    <cellStyle name="20% - Accent5 4 3 3 2 5 2" xfId="3963" xr:uid="{00000000-0005-0000-0000-0000750F0000}"/>
    <cellStyle name="20% - Accent5 4 3 3 2 6" xfId="3964" xr:uid="{00000000-0005-0000-0000-0000760F0000}"/>
    <cellStyle name="20% - Accent5 4 3 3 2 6 2" xfId="3965" xr:uid="{00000000-0005-0000-0000-0000770F0000}"/>
    <cellStyle name="20% - Accent5 4 3 3 2 7" xfId="3966" xr:uid="{00000000-0005-0000-0000-0000780F0000}"/>
    <cellStyle name="20% - Accent5 4 3 3 3" xfId="3967" xr:uid="{00000000-0005-0000-0000-0000790F0000}"/>
    <cellStyle name="20% - Accent5 4 3 3 3 2" xfId="3968" xr:uid="{00000000-0005-0000-0000-00007A0F0000}"/>
    <cellStyle name="20% - Accent5 4 3 3 3 2 2" xfId="3969" xr:uid="{00000000-0005-0000-0000-00007B0F0000}"/>
    <cellStyle name="20% - Accent5 4 3 3 3 3" xfId="3970" xr:uid="{00000000-0005-0000-0000-00007C0F0000}"/>
    <cellStyle name="20% - Accent5 4 3 3 3 3 2" xfId="3971" xr:uid="{00000000-0005-0000-0000-00007D0F0000}"/>
    <cellStyle name="20% - Accent5 4 3 3 3 4" xfId="3972" xr:uid="{00000000-0005-0000-0000-00007E0F0000}"/>
    <cellStyle name="20% - Accent5 4 3 3 3 4 2" xfId="3973" xr:uid="{00000000-0005-0000-0000-00007F0F0000}"/>
    <cellStyle name="20% - Accent5 4 3 3 3 5" xfId="3974" xr:uid="{00000000-0005-0000-0000-0000800F0000}"/>
    <cellStyle name="20% - Accent5 4 3 3 3 5 2" xfId="3975" xr:uid="{00000000-0005-0000-0000-0000810F0000}"/>
    <cellStyle name="20% - Accent5 4 3 3 3 6" xfId="3976" xr:uid="{00000000-0005-0000-0000-0000820F0000}"/>
    <cellStyle name="20% - Accent5 4 3 3 4" xfId="3977" xr:uid="{00000000-0005-0000-0000-0000830F0000}"/>
    <cellStyle name="20% - Accent5 4 3 3 4 2" xfId="3978" xr:uid="{00000000-0005-0000-0000-0000840F0000}"/>
    <cellStyle name="20% - Accent5 4 3 3 4 2 2" xfId="3979" xr:uid="{00000000-0005-0000-0000-0000850F0000}"/>
    <cellStyle name="20% - Accent5 4 3 3 4 3" xfId="3980" xr:uid="{00000000-0005-0000-0000-0000860F0000}"/>
    <cellStyle name="20% - Accent5 4 3 3 5" xfId="3981" xr:uid="{00000000-0005-0000-0000-0000870F0000}"/>
    <cellStyle name="20% - Accent5 4 3 3 5 2" xfId="3982" xr:uid="{00000000-0005-0000-0000-0000880F0000}"/>
    <cellStyle name="20% - Accent5 4 3 3 6" xfId="3983" xr:uid="{00000000-0005-0000-0000-0000890F0000}"/>
    <cellStyle name="20% - Accent5 4 3 3 6 2" xfId="3984" xr:uid="{00000000-0005-0000-0000-00008A0F0000}"/>
    <cellStyle name="20% - Accent5 4 3 3 7" xfId="3985" xr:uid="{00000000-0005-0000-0000-00008B0F0000}"/>
    <cellStyle name="20% - Accent5 4 3 3 7 2" xfId="3986" xr:uid="{00000000-0005-0000-0000-00008C0F0000}"/>
    <cellStyle name="20% - Accent5 4 3 3 8" xfId="3987" xr:uid="{00000000-0005-0000-0000-00008D0F0000}"/>
    <cellStyle name="20% - Accent5 4 3 4" xfId="3988" xr:uid="{00000000-0005-0000-0000-00008E0F0000}"/>
    <cellStyle name="20% - Accent5 4 3 4 2" xfId="3989" xr:uid="{00000000-0005-0000-0000-00008F0F0000}"/>
    <cellStyle name="20% - Accent5 4 3 4 2 2" xfId="3990" xr:uid="{00000000-0005-0000-0000-0000900F0000}"/>
    <cellStyle name="20% - Accent5 4 3 4 2 2 2" xfId="3991" xr:uid="{00000000-0005-0000-0000-0000910F0000}"/>
    <cellStyle name="20% - Accent5 4 3 4 2 3" xfId="3992" xr:uid="{00000000-0005-0000-0000-0000920F0000}"/>
    <cellStyle name="20% - Accent5 4 3 4 2 3 2" xfId="3993" xr:uid="{00000000-0005-0000-0000-0000930F0000}"/>
    <cellStyle name="20% - Accent5 4 3 4 2 4" xfId="3994" xr:uid="{00000000-0005-0000-0000-0000940F0000}"/>
    <cellStyle name="20% - Accent5 4 3 4 3" xfId="3995" xr:uid="{00000000-0005-0000-0000-0000950F0000}"/>
    <cellStyle name="20% - Accent5 4 3 4 3 2" xfId="3996" xr:uid="{00000000-0005-0000-0000-0000960F0000}"/>
    <cellStyle name="20% - Accent5 4 3 4 4" xfId="3997" xr:uid="{00000000-0005-0000-0000-0000970F0000}"/>
    <cellStyle name="20% - Accent5 4 3 4 4 2" xfId="3998" xr:uid="{00000000-0005-0000-0000-0000980F0000}"/>
    <cellStyle name="20% - Accent5 4 3 4 5" xfId="3999" xr:uid="{00000000-0005-0000-0000-0000990F0000}"/>
    <cellStyle name="20% - Accent5 4 3 4 5 2" xfId="4000" xr:uid="{00000000-0005-0000-0000-00009A0F0000}"/>
    <cellStyle name="20% - Accent5 4 3 4 6" xfId="4001" xr:uid="{00000000-0005-0000-0000-00009B0F0000}"/>
    <cellStyle name="20% - Accent5 4 3 4 6 2" xfId="4002" xr:uid="{00000000-0005-0000-0000-00009C0F0000}"/>
    <cellStyle name="20% - Accent5 4 3 4 7" xfId="4003" xr:uid="{00000000-0005-0000-0000-00009D0F0000}"/>
    <cellStyle name="20% - Accent5 4 3 5" xfId="4004" xr:uid="{00000000-0005-0000-0000-00009E0F0000}"/>
    <cellStyle name="20% - Accent5 4 3 5 2" xfId="4005" xr:uid="{00000000-0005-0000-0000-00009F0F0000}"/>
    <cellStyle name="20% - Accent5 4 3 5 2 2" xfId="4006" xr:uid="{00000000-0005-0000-0000-0000A00F0000}"/>
    <cellStyle name="20% - Accent5 4 3 5 3" xfId="4007" xr:uid="{00000000-0005-0000-0000-0000A10F0000}"/>
    <cellStyle name="20% - Accent5 4 3 5 3 2" xfId="4008" xr:uid="{00000000-0005-0000-0000-0000A20F0000}"/>
    <cellStyle name="20% - Accent5 4 3 5 4" xfId="4009" xr:uid="{00000000-0005-0000-0000-0000A30F0000}"/>
    <cellStyle name="20% - Accent5 4 3 5 4 2" xfId="4010" xr:uid="{00000000-0005-0000-0000-0000A40F0000}"/>
    <cellStyle name="20% - Accent5 4 3 5 5" xfId="4011" xr:uid="{00000000-0005-0000-0000-0000A50F0000}"/>
    <cellStyle name="20% - Accent5 4 3 5 5 2" xfId="4012" xr:uid="{00000000-0005-0000-0000-0000A60F0000}"/>
    <cellStyle name="20% - Accent5 4 3 5 6" xfId="4013" xr:uid="{00000000-0005-0000-0000-0000A70F0000}"/>
    <cellStyle name="20% - Accent5 4 3 6" xfId="4014" xr:uid="{00000000-0005-0000-0000-0000A80F0000}"/>
    <cellStyle name="20% - Accent5 4 3 6 2" xfId="4015" xr:uid="{00000000-0005-0000-0000-0000A90F0000}"/>
    <cellStyle name="20% - Accent5 4 3 6 2 2" xfId="4016" xr:uid="{00000000-0005-0000-0000-0000AA0F0000}"/>
    <cellStyle name="20% - Accent5 4 3 6 3" xfId="4017" xr:uid="{00000000-0005-0000-0000-0000AB0F0000}"/>
    <cellStyle name="20% - Accent5 4 3 7" xfId="4018" xr:uid="{00000000-0005-0000-0000-0000AC0F0000}"/>
    <cellStyle name="20% - Accent5 4 3 7 2" xfId="4019" xr:uid="{00000000-0005-0000-0000-0000AD0F0000}"/>
    <cellStyle name="20% - Accent5 4 3 8" xfId="4020" xr:uid="{00000000-0005-0000-0000-0000AE0F0000}"/>
    <cellStyle name="20% - Accent5 4 3 8 2" xfId="4021" xr:uid="{00000000-0005-0000-0000-0000AF0F0000}"/>
    <cellStyle name="20% - Accent5 4 3 9" xfId="4022" xr:uid="{00000000-0005-0000-0000-0000B00F0000}"/>
    <cellStyle name="20% - Accent5 4 3 9 2" xfId="4023" xr:uid="{00000000-0005-0000-0000-0000B10F0000}"/>
    <cellStyle name="20% - Accent5 4 4" xfId="4024" xr:uid="{00000000-0005-0000-0000-0000B20F0000}"/>
    <cellStyle name="20% - Accent5 4 4 2" xfId="4025" xr:uid="{00000000-0005-0000-0000-0000B30F0000}"/>
    <cellStyle name="20% - Accent5 4 4 2 2" xfId="4026" xr:uid="{00000000-0005-0000-0000-0000B40F0000}"/>
    <cellStyle name="20% - Accent5 4 4 2 2 2" xfId="4027" xr:uid="{00000000-0005-0000-0000-0000B50F0000}"/>
    <cellStyle name="20% - Accent5 4 4 2 2 2 2" xfId="4028" xr:uid="{00000000-0005-0000-0000-0000B60F0000}"/>
    <cellStyle name="20% - Accent5 4 4 2 2 3" xfId="4029" xr:uid="{00000000-0005-0000-0000-0000B70F0000}"/>
    <cellStyle name="20% - Accent5 4 4 2 2 3 2" xfId="4030" xr:uid="{00000000-0005-0000-0000-0000B80F0000}"/>
    <cellStyle name="20% - Accent5 4 4 2 2 4" xfId="4031" xr:uid="{00000000-0005-0000-0000-0000B90F0000}"/>
    <cellStyle name="20% - Accent5 4 4 2 3" xfId="4032" xr:uid="{00000000-0005-0000-0000-0000BA0F0000}"/>
    <cellStyle name="20% - Accent5 4 4 2 3 2" xfId="4033" xr:uid="{00000000-0005-0000-0000-0000BB0F0000}"/>
    <cellStyle name="20% - Accent5 4 4 2 4" xfId="4034" xr:uid="{00000000-0005-0000-0000-0000BC0F0000}"/>
    <cellStyle name="20% - Accent5 4 4 2 4 2" xfId="4035" xr:uid="{00000000-0005-0000-0000-0000BD0F0000}"/>
    <cellStyle name="20% - Accent5 4 4 2 5" xfId="4036" xr:uid="{00000000-0005-0000-0000-0000BE0F0000}"/>
    <cellStyle name="20% - Accent5 4 4 2 5 2" xfId="4037" xr:uid="{00000000-0005-0000-0000-0000BF0F0000}"/>
    <cellStyle name="20% - Accent5 4 4 2 6" xfId="4038" xr:uid="{00000000-0005-0000-0000-0000C00F0000}"/>
    <cellStyle name="20% - Accent5 4 4 2 6 2" xfId="4039" xr:uid="{00000000-0005-0000-0000-0000C10F0000}"/>
    <cellStyle name="20% - Accent5 4 4 2 7" xfId="4040" xr:uid="{00000000-0005-0000-0000-0000C20F0000}"/>
    <cellStyle name="20% - Accent5 4 4 3" xfId="4041" xr:uid="{00000000-0005-0000-0000-0000C30F0000}"/>
    <cellStyle name="20% - Accent5 4 4 3 2" xfId="4042" xr:uid="{00000000-0005-0000-0000-0000C40F0000}"/>
    <cellStyle name="20% - Accent5 4 4 3 2 2" xfId="4043" xr:uid="{00000000-0005-0000-0000-0000C50F0000}"/>
    <cellStyle name="20% - Accent5 4 4 3 3" xfId="4044" xr:uid="{00000000-0005-0000-0000-0000C60F0000}"/>
    <cellStyle name="20% - Accent5 4 4 3 3 2" xfId="4045" xr:uid="{00000000-0005-0000-0000-0000C70F0000}"/>
    <cellStyle name="20% - Accent5 4 4 3 4" xfId="4046" xr:uid="{00000000-0005-0000-0000-0000C80F0000}"/>
    <cellStyle name="20% - Accent5 4 4 3 4 2" xfId="4047" xr:uid="{00000000-0005-0000-0000-0000C90F0000}"/>
    <cellStyle name="20% - Accent5 4 4 3 5" xfId="4048" xr:uid="{00000000-0005-0000-0000-0000CA0F0000}"/>
    <cellStyle name="20% - Accent5 4 4 3 5 2" xfId="4049" xr:uid="{00000000-0005-0000-0000-0000CB0F0000}"/>
    <cellStyle name="20% - Accent5 4 4 3 6" xfId="4050" xr:uid="{00000000-0005-0000-0000-0000CC0F0000}"/>
    <cellStyle name="20% - Accent5 4 4 4" xfId="4051" xr:uid="{00000000-0005-0000-0000-0000CD0F0000}"/>
    <cellStyle name="20% - Accent5 4 4 4 2" xfId="4052" xr:uid="{00000000-0005-0000-0000-0000CE0F0000}"/>
    <cellStyle name="20% - Accent5 4 4 4 2 2" xfId="4053" xr:uid="{00000000-0005-0000-0000-0000CF0F0000}"/>
    <cellStyle name="20% - Accent5 4 4 4 3" xfId="4054" xr:uid="{00000000-0005-0000-0000-0000D00F0000}"/>
    <cellStyle name="20% - Accent5 4 4 5" xfId="4055" xr:uid="{00000000-0005-0000-0000-0000D10F0000}"/>
    <cellStyle name="20% - Accent5 4 4 5 2" xfId="4056" xr:uid="{00000000-0005-0000-0000-0000D20F0000}"/>
    <cellStyle name="20% - Accent5 4 4 6" xfId="4057" xr:uid="{00000000-0005-0000-0000-0000D30F0000}"/>
    <cellStyle name="20% - Accent5 4 4 6 2" xfId="4058" xr:uid="{00000000-0005-0000-0000-0000D40F0000}"/>
    <cellStyle name="20% - Accent5 4 4 7" xfId="4059" xr:uid="{00000000-0005-0000-0000-0000D50F0000}"/>
    <cellStyle name="20% - Accent5 4 4 7 2" xfId="4060" xr:uid="{00000000-0005-0000-0000-0000D60F0000}"/>
    <cellStyle name="20% - Accent5 4 4 8" xfId="4061" xr:uid="{00000000-0005-0000-0000-0000D70F0000}"/>
    <cellStyle name="20% - Accent5 4 5" xfId="4062" xr:uid="{00000000-0005-0000-0000-0000D80F0000}"/>
    <cellStyle name="20% - Accent5 4 5 2" xfId="4063" xr:uid="{00000000-0005-0000-0000-0000D90F0000}"/>
    <cellStyle name="20% - Accent5 4 5 2 2" xfId="4064" xr:uid="{00000000-0005-0000-0000-0000DA0F0000}"/>
    <cellStyle name="20% - Accent5 4 5 2 2 2" xfId="4065" xr:uid="{00000000-0005-0000-0000-0000DB0F0000}"/>
    <cellStyle name="20% - Accent5 4 5 2 2 2 2" xfId="4066" xr:uid="{00000000-0005-0000-0000-0000DC0F0000}"/>
    <cellStyle name="20% - Accent5 4 5 2 2 3" xfId="4067" xr:uid="{00000000-0005-0000-0000-0000DD0F0000}"/>
    <cellStyle name="20% - Accent5 4 5 2 2 3 2" xfId="4068" xr:uid="{00000000-0005-0000-0000-0000DE0F0000}"/>
    <cellStyle name="20% - Accent5 4 5 2 2 4" xfId="4069" xr:uid="{00000000-0005-0000-0000-0000DF0F0000}"/>
    <cellStyle name="20% - Accent5 4 5 2 3" xfId="4070" xr:uid="{00000000-0005-0000-0000-0000E00F0000}"/>
    <cellStyle name="20% - Accent5 4 5 2 3 2" xfId="4071" xr:uid="{00000000-0005-0000-0000-0000E10F0000}"/>
    <cellStyle name="20% - Accent5 4 5 2 4" xfId="4072" xr:uid="{00000000-0005-0000-0000-0000E20F0000}"/>
    <cellStyle name="20% - Accent5 4 5 2 4 2" xfId="4073" xr:uid="{00000000-0005-0000-0000-0000E30F0000}"/>
    <cellStyle name="20% - Accent5 4 5 2 5" xfId="4074" xr:uid="{00000000-0005-0000-0000-0000E40F0000}"/>
    <cellStyle name="20% - Accent5 4 5 2 5 2" xfId="4075" xr:uid="{00000000-0005-0000-0000-0000E50F0000}"/>
    <cellStyle name="20% - Accent5 4 5 2 6" xfId="4076" xr:uid="{00000000-0005-0000-0000-0000E60F0000}"/>
    <cellStyle name="20% - Accent5 4 5 2 6 2" xfId="4077" xr:uid="{00000000-0005-0000-0000-0000E70F0000}"/>
    <cellStyle name="20% - Accent5 4 5 2 7" xfId="4078" xr:uid="{00000000-0005-0000-0000-0000E80F0000}"/>
    <cellStyle name="20% - Accent5 4 5 3" xfId="4079" xr:uid="{00000000-0005-0000-0000-0000E90F0000}"/>
    <cellStyle name="20% - Accent5 4 5 3 2" xfId="4080" xr:uid="{00000000-0005-0000-0000-0000EA0F0000}"/>
    <cellStyle name="20% - Accent5 4 5 3 2 2" xfId="4081" xr:uid="{00000000-0005-0000-0000-0000EB0F0000}"/>
    <cellStyle name="20% - Accent5 4 5 3 3" xfId="4082" xr:uid="{00000000-0005-0000-0000-0000EC0F0000}"/>
    <cellStyle name="20% - Accent5 4 5 3 3 2" xfId="4083" xr:uid="{00000000-0005-0000-0000-0000ED0F0000}"/>
    <cellStyle name="20% - Accent5 4 5 3 4" xfId="4084" xr:uid="{00000000-0005-0000-0000-0000EE0F0000}"/>
    <cellStyle name="20% - Accent5 4 5 3 4 2" xfId="4085" xr:uid="{00000000-0005-0000-0000-0000EF0F0000}"/>
    <cellStyle name="20% - Accent5 4 5 3 5" xfId="4086" xr:uid="{00000000-0005-0000-0000-0000F00F0000}"/>
    <cellStyle name="20% - Accent5 4 5 3 5 2" xfId="4087" xr:uid="{00000000-0005-0000-0000-0000F10F0000}"/>
    <cellStyle name="20% - Accent5 4 5 3 6" xfId="4088" xr:uid="{00000000-0005-0000-0000-0000F20F0000}"/>
    <cellStyle name="20% - Accent5 4 5 4" xfId="4089" xr:uid="{00000000-0005-0000-0000-0000F30F0000}"/>
    <cellStyle name="20% - Accent5 4 5 4 2" xfId="4090" xr:uid="{00000000-0005-0000-0000-0000F40F0000}"/>
    <cellStyle name="20% - Accent5 4 5 4 2 2" xfId="4091" xr:uid="{00000000-0005-0000-0000-0000F50F0000}"/>
    <cellStyle name="20% - Accent5 4 5 4 3" xfId="4092" xr:uid="{00000000-0005-0000-0000-0000F60F0000}"/>
    <cellStyle name="20% - Accent5 4 5 5" xfId="4093" xr:uid="{00000000-0005-0000-0000-0000F70F0000}"/>
    <cellStyle name="20% - Accent5 4 5 5 2" xfId="4094" xr:uid="{00000000-0005-0000-0000-0000F80F0000}"/>
    <cellStyle name="20% - Accent5 4 5 6" xfId="4095" xr:uid="{00000000-0005-0000-0000-0000F90F0000}"/>
    <cellStyle name="20% - Accent5 4 5 6 2" xfId="4096" xr:uid="{00000000-0005-0000-0000-0000FA0F0000}"/>
    <cellStyle name="20% - Accent5 4 5 7" xfId="4097" xr:uid="{00000000-0005-0000-0000-0000FB0F0000}"/>
    <cellStyle name="20% - Accent5 4 5 7 2" xfId="4098" xr:uid="{00000000-0005-0000-0000-0000FC0F0000}"/>
    <cellStyle name="20% - Accent5 4 5 8" xfId="4099" xr:uid="{00000000-0005-0000-0000-0000FD0F0000}"/>
    <cellStyle name="20% - Accent5 4 6" xfId="4100" xr:uid="{00000000-0005-0000-0000-0000FE0F0000}"/>
    <cellStyle name="20% - Accent5 4 6 2" xfId="4101" xr:uid="{00000000-0005-0000-0000-0000FF0F0000}"/>
    <cellStyle name="20% - Accent5 4 6 2 2" xfId="4102" xr:uid="{00000000-0005-0000-0000-000000100000}"/>
    <cellStyle name="20% - Accent5 4 6 2 2 2" xfId="4103" xr:uid="{00000000-0005-0000-0000-000001100000}"/>
    <cellStyle name="20% - Accent5 4 6 2 3" xfId="4104" xr:uid="{00000000-0005-0000-0000-000002100000}"/>
    <cellStyle name="20% - Accent5 4 6 2 3 2" xfId="4105" xr:uid="{00000000-0005-0000-0000-000003100000}"/>
    <cellStyle name="20% - Accent5 4 6 2 4" xfId="4106" xr:uid="{00000000-0005-0000-0000-000004100000}"/>
    <cellStyle name="20% - Accent5 4 6 3" xfId="4107" xr:uid="{00000000-0005-0000-0000-000005100000}"/>
    <cellStyle name="20% - Accent5 4 6 3 2" xfId="4108" xr:uid="{00000000-0005-0000-0000-000006100000}"/>
    <cellStyle name="20% - Accent5 4 6 4" xfId="4109" xr:uid="{00000000-0005-0000-0000-000007100000}"/>
    <cellStyle name="20% - Accent5 4 6 4 2" xfId="4110" xr:uid="{00000000-0005-0000-0000-000008100000}"/>
    <cellStyle name="20% - Accent5 4 6 5" xfId="4111" xr:uid="{00000000-0005-0000-0000-000009100000}"/>
    <cellStyle name="20% - Accent5 4 6 5 2" xfId="4112" xr:uid="{00000000-0005-0000-0000-00000A100000}"/>
    <cellStyle name="20% - Accent5 4 6 6" xfId="4113" xr:uid="{00000000-0005-0000-0000-00000B100000}"/>
    <cellStyle name="20% - Accent5 4 6 6 2" xfId="4114" xr:uid="{00000000-0005-0000-0000-00000C100000}"/>
    <cellStyle name="20% - Accent5 4 6 7" xfId="4115" xr:uid="{00000000-0005-0000-0000-00000D100000}"/>
    <cellStyle name="20% - Accent5 4 7" xfId="4116" xr:uid="{00000000-0005-0000-0000-00000E100000}"/>
    <cellStyle name="20% - Accent5 4 7 2" xfId="4117" xr:uid="{00000000-0005-0000-0000-00000F100000}"/>
    <cellStyle name="20% - Accent5 4 7 2 2" xfId="4118" xr:uid="{00000000-0005-0000-0000-000010100000}"/>
    <cellStyle name="20% - Accent5 4 7 3" xfId="4119" xr:uid="{00000000-0005-0000-0000-000011100000}"/>
    <cellStyle name="20% - Accent5 4 7 3 2" xfId="4120" xr:uid="{00000000-0005-0000-0000-000012100000}"/>
    <cellStyle name="20% - Accent5 4 7 4" xfId="4121" xr:uid="{00000000-0005-0000-0000-000013100000}"/>
    <cellStyle name="20% - Accent5 4 7 4 2" xfId="4122" xr:uid="{00000000-0005-0000-0000-000014100000}"/>
    <cellStyle name="20% - Accent5 4 7 5" xfId="4123" xr:uid="{00000000-0005-0000-0000-000015100000}"/>
    <cellStyle name="20% - Accent5 4 7 5 2" xfId="4124" xr:uid="{00000000-0005-0000-0000-000016100000}"/>
    <cellStyle name="20% - Accent5 4 7 6" xfId="4125" xr:uid="{00000000-0005-0000-0000-000017100000}"/>
    <cellStyle name="20% - Accent5 4 8" xfId="4126" xr:uid="{00000000-0005-0000-0000-000018100000}"/>
    <cellStyle name="20% - Accent5 4 8 2" xfId="4127" xr:uid="{00000000-0005-0000-0000-000019100000}"/>
    <cellStyle name="20% - Accent5 4 8 2 2" xfId="4128" xr:uid="{00000000-0005-0000-0000-00001A100000}"/>
    <cellStyle name="20% - Accent5 4 8 3" xfId="4129" xr:uid="{00000000-0005-0000-0000-00001B100000}"/>
    <cellStyle name="20% - Accent5 4 8 3 2" xfId="4130" xr:uid="{00000000-0005-0000-0000-00001C100000}"/>
    <cellStyle name="20% - Accent5 4 8 4" xfId="4131" xr:uid="{00000000-0005-0000-0000-00001D100000}"/>
    <cellStyle name="20% - Accent5 4 9" xfId="4132" xr:uid="{00000000-0005-0000-0000-00001E100000}"/>
    <cellStyle name="20% - Accent5 4 9 2" xfId="4133" xr:uid="{00000000-0005-0000-0000-00001F100000}"/>
    <cellStyle name="20% - Accent5 4 9 2 2" xfId="4134" xr:uid="{00000000-0005-0000-0000-000020100000}"/>
    <cellStyle name="20% - Accent5 4 9 3" xfId="4135" xr:uid="{00000000-0005-0000-0000-000021100000}"/>
    <cellStyle name="20% - Accent5 5" xfId="4136" xr:uid="{00000000-0005-0000-0000-000022100000}"/>
    <cellStyle name="20% - Accent5 5 2" xfId="4137" xr:uid="{00000000-0005-0000-0000-000023100000}"/>
    <cellStyle name="20% - Accent5 6" xfId="4138" xr:uid="{00000000-0005-0000-0000-000024100000}"/>
    <cellStyle name="20% - Accent5 6 10" xfId="4139" xr:uid="{00000000-0005-0000-0000-000025100000}"/>
    <cellStyle name="20% - Accent5 6 10 2" xfId="4140" xr:uid="{00000000-0005-0000-0000-000026100000}"/>
    <cellStyle name="20% - Accent5 6 11" xfId="4141" xr:uid="{00000000-0005-0000-0000-000027100000}"/>
    <cellStyle name="20% - Accent5 6 2" xfId="4142" xr:uid="{00000000-0005-0000-0000-000028100000}"/>
    <cellStyle name="20% - Accent5 6 2 10" xfId="4143" xr:uid="{00000000-0005-0000-0000-000029100000}"/>
    <cellStyle name="20% - Accent5 6 2 2" xfId="4144" xr:uid="{00000000-0005-0000-0000-00002A100000}"/>
    <cellStyle name="20% - Accent5 6 2 2 2" xfId="4145" xr:uid="{00000000-0005-0000-0000-00002B100000}"/>
    <cellStyle name="20% - Accent5 6 2 2 2 2" xfId="4146" xr:uid="{00000000-0005-0000-0000-00002C100000}"/>
    <cellStyle name="20% - Accent5 6 2 2 2 2 2" xfId="4147" xr:uid="{00000000-0005-0000-0000-00002D100000}"/>
    <cellStyle name="20% - Accent5 6 2 2 2 2 2 2" xfId="4148" xr:uid="{00000000-0005-0000-0000-00002E100000}"/>
    <cellStyle name="20% - Accent5 6 2 2 2 2 3" xfId="4149" xr:uid="{00000000-0005-0000-0000-00002F100000}"/>
    <cellStyle name="20% - Accent5 6 2 2 2 2 3 2" xfId="4150" xr:uid="{00000000-0005-0000-0000-000030100000}"/>
    <cellStyle name="20% - Accent5 6 2 2 2 2 4" xfId="4151" xr:uid="{00000000-0005-0000-0000-000031100000}"/>
    <cellStyle name="20% - Accent5 6 2 2 2 3" xfId="4152" xr:uid="{00000000-0005-0000-0000-000032100000}"/>
    <cellStyle name="20% - Accent5 6 2 2 2 3 2" xfId="4153" xr:uid="{00000000-0005-0000-0000-000033100000}"/>
    <cellStyle name="20% - Accent5 6 2 2 2 4" xfId="4154" xr:uid="{00000000-0005-0000-0000-000034100000}"/>
    <cellStyle name="20% - Accent5 6 2 2 2 4 2" xfId="4155" xr:uid="{00000000-0005-0000-0000-000035100000}"/>
    <cellStyle name="20% - Accent5 6 2 2 2 5" xfId="4156" xr:uid="{00000000-0005-0000-0000-000036100000}"/>
    <cellStyle name="20% - Accent5 6 2 2 2 5 2" xfId="4157" xr:uid="{00000000-0005-0000-0000-000037100000}"/>
    <cellStyle name="20% - Accent5 6 2 2 2 6" xfId="4158" xr:uid="{00000000-0005-0000-0000-000038100000}"/>
    <cellStyle name="20% - Accent5 6 2 2 2 6 2" xfId="4159" xr:uid="{00000000-0005-0000-0000-000039100000}"/>
    <cellStyle name="20% - Accent5 6 2 2 2 7" xfId="4160" xr:uid="{00000000-0005-0000-0000-00003A100000}"/>
    <cellStyle name="20% - Accent5 6 2 2 3" xfId="4161" xr:uid="{00000000-0005-0000-0000-00003B100000}"/>
    <cellStyle name="20% - Accent5 6 2 2 3 2" xfId="4162" xr:uid="{00000000-0005-0000-0000-00003C100000}"/>
    <cellStyle name="20% - Accent5 6 2 2 3 2 2" xfId="4163" xr:uid="{00000000-0005-0000-0000-00003D100000}"/>
    <cellStyle name="20% - Accent5 6 2 2 3 3" xfId="4164" xr:uid="{00000000-0005-0000-0000-00003E100000}"/>
    <cellStyle name="20% - Accent5 6 2 2 3 3 2" xfId="4165" xr:uid="{00000000-0005-0000-0000-00003F100000}"/>
    <cellStyle name="20% - Accent5 6 2 2 3 4" xfId="4166" xr:uid="{00000000-0005-0000-0000-000040100000}"/>
    <cellStyle name="20% - Accent5 6 2 2 3 4 2" xfId="4167" xr:uid="{00000000-0005-0000-0000-000041100000}"/>
    <cellStyle name="20% - Accent5 6 2 2 3 5" xfId="4168" xr:uid="{00000000-0005-0000-0000-000042100000}"/>
    <cellStyle name="20% - Accent5 6 2 2 3 5 2" xfId="4169" xr:uid="{00000000-0005-0000-0000-000043100000}"/>
    <cellStyle name="20% - Accent5 6 2 2 3 6" xfId="4170" xr:uid="{00000000-0005-0000-0000-000044100000}"/>
    <cellStyle name="20% - Accent5 6 2 2 4" xfId="4171" xr:uid="{00000000-0005-0000-0000-000045100000}"/>
    <cellStyle name="20% - Accent5 6 2 2 4 2" xfId="4172" xr:uid="{00000000-0005-0000-0000-000046100000}"/>
    <cellStyle name="20% - Accent5 6 2 2 4 2 2" xfId="4173" xr:uid="{00000000-0005-0000-0000-000047100000}"/>
    <cellStyle name="20% - Accent5 6 2 2 4 3" xfId="4174" xr:uid="{00000000-0005-0000-0000-000048100000}"/>
    <cellStyle name="20% - Accent5 6 2 2 5" xfId="4175" xr:uid="{00000000-0005-0000-0000-000049100000}"/>
    <cellStyle name="20% - Accent5 6 2 2 5 2" xfId="4176" xr:uid="{00000000-0005-0000-0000-00004A100000}"/>
    <cellStyle name="20% - Accent5 6 2 2 6" xfId="4177" xr:uid="{00000000-0005-0000-0000-00004B100000}"/>
    <cellStyle name="20% - Accent5 6 2 2 6 2" xfId="4178" xr:uid="{00000000-0005-0000-0000-00004C100000}"/>
    <cellStyle name="20% - Accent5 6 2 2 7" xfId="4179" xr:uid="{00000000-0005-0000-0000-00004D100000}"/>
    <cellStyle name="20% - Accent5 6 2 2 7 2" xfId="4180" xr:uid="{00000000-0005-0000-0000-00004E100000}"/>
    <cellStyle name="20% - Accent5 6 2 2 8" xfId="4181" xr:uid="{00000000-0005-0000-0000-00004F100000}"/>
    <cellStyle name="20% - Accent5 6 2 3" xfId="4182" xr:uid="{00000000-0005-0000-0000-000050100000}"/>
    <cellStyle name="20% - Accent5 6 2 3 2" xfId="4183" xr:uid="{00000000-0005-0000-0000-000051100000}"/>
    <cellStyle name="20% - Accent5 6 2 3 2 2" xfId="4184" xr:uid="{00000000-0005-0000-0000-000052100000}"/>
    <cellStyle name="20% - Accent5 6 2 3 2 2 2" xfId="4185" xr:uid="{00000000-0005-0000-0000-000053100000}"/>
    <cellStyle name="20% - Accent5 6 2 3 2 2 2 2" xfId="4186" xr:uid="{00000000-0005-0000-0000-000054100000}"/>
    <cellStyle name="20% - Accent5 6 2 3 2 2 3" xfId="4187" xr:uid="{00000000-0005-0000-0000-000055100000}"/>
    <cellStyle name="20% - Accent5 6 2 3 2 2 3 2" xfId="4188" xr:uid="{00000000-0005-0000-0000-000056100000}"/>
    <cellStyle name="20% - Accent5 6 2 3 2 2 4" xfId="4189" xr:uid="{00000000-0005-0000-0000-000057100000}"/>
    <cellStyle name="20% - Accent5 6 2 3 2 3" xfId="4190" xr:uid="{00000000-0005-0000-0000-000058100000}"/>
    <cellStyle name="20% - Accent5 6 2 3 2 3 2" xfId="4191" xr:uid="{00000000-0005-0000-0000-000059100000}"/>
    <cellStyle name="20% - Accent5 6 2 3 2 4" xfId="4192" xr:uid="{00000000-0005-0000-0000-00005A100000}"/>
    <cellStyle name="20% - Accent5 6 2 3 2 4 2" xfId="4193" xr:uid="{00000000-0005-0000-0000-00005B100000}"/>
    <cellStyle name="20% - Accent5 6 2 3 2 5" xfId="4194" xr:uid="{00000000-0005-0000-0000-00005C100000}"/>
    <cellStyle name="20% - Accent5 6 2 3 2 5 2" xfId="4195" xr:uid="{00000000-0005-0000-0000-00005D100000}"/>
    <cellStyle name="20% - Accent5 6 2 3 2 6" xfId="4196" xr:uid="{00000000-0005-0000-0000-00005E100000}"/>
    <cellStyle name="20% - Accent5 6 2 3 2 6 2" xfId="4197" xr:uid="{00000000-0005-0000-0000-00005F100000}"/>
    <cellStyle name="20% - Accent5 6 2 3 2 7" xfId="4198" xr:uid="{00000000-0005-0000-0000-000060100000}"/>
    <cellStyle name="20% - Accent5 6 2 3 3" xfId="4199" xr:uid="{00000000-0005-0000-0000-000061100000}"/>
    <cellStyle name="20% - Accent5 6 2 3 3 2" xfId="4200" xr:uid="{00000000-0005-0000-0000-000062100000}"/>
    <cellStyle name="20% - Accent5 6 2 3 3 2 2" xfId="4201" xr:uid="{00000000-0005-0000-0000-000063100000}"/>
    <cellStyle name="20% - Accent5 6 2 3 3 3" xfId="4202" xr:uid="{00000000-0005-0000-0000-000064100000}"/>
    <cellStyle name="20% - Accent5 6 2 3 3 3 2" xfId="4203" xr:uid="{00000000-0005-0000-0000-000065100000}"/>
    <cellStyle name="20% - Accent5 6 2 3 3 4" xfId="4204" xr:uid="{00000000-0005-0000-0000-000066100000}"/>
    <cellStyle name="20% - Accent5 6 2 3 3 4 2" xfId="4205" xr:uid="{00000000-0005-0000-0000-000067100000}"/>
    <cellStyle name="20% - Accent5 6 2 3 3 5" xfId="4206" xr:uid="{00000000-0005-0000-0000-000068100000}"/>
    <cellStyle name="20% - Accent5 6 2 3 3 5 2" xfId="4207" xr:uid="{00000000-0005-0000-0000-000069100000}"/>
    <cellStyle name="20% - Accent5 6 2 3 3 6" xfId="4208" xr:uid="{00000000-0005-0000-0000-00006A100000}"/>
    <cellStyle name="20% - Accent5 6 2 3 4" xfId="4209" xr:uid="{00000000-0005-0000-0000-00006B100000}"/>
    <cellStyle name="20% - Accent5 6 2 3 4 2" xfId="4210" xr:uid="{00000000-0005-0000-0000-00006C100000}"/>
    <cellStyle name="20% - Accent5 6 2 3 4 2 2" xfId="4211" xr:uid="{00000000-0005-0000-0000-00006D100000}"/>
    <cellStyle name="20% - Accent5 6 2 3 4 3" xfId="4212" xr:uid="{00000000-0005-0000-0000-00006E100000}"/>
    <cellStyle name="20% - Accent5 6 2 3 5" xfId="4213" xr:uid="{00000000-0005-0000-0000-00006F100000}"/>
    <cellStyle name="20% - Accent5 6 2 3 5 2" xfId="4214" xr:uid="{00000000-0005-0000-0000-000070100000}"/>
    <cellStyle name="20% - Accent5 6 2 3 6" xfId="4215" xr:uid="{00000000-0005-0000-0000-000071100000}"/>
    <cellStyle name="20% - Accent5 6 2 3 6 2" xfId="4216" xr:uid="{00000000-0005-0000-0000-000072100000}"/>
    <cellStyle name="20% - Accent5 6 2 3 7" xfId="4217" xr:uid="{00000000-0005-0000-0000-000073100000}"/>
    <cellStyle name="20% - Accent5 6 2 3 7 2" xfId="4218" xr:uid="{00000000-0005-0000-0000-000074100000}"/>
    <cellStyle name="20% - Accent5 6 2 3 8" xfId="4219" xr:uid="{00000000-0005-0000-0000-000075100000}"/>
    <cellStyle name="20% - Accent5 6 2 4" xfId="4220" xr:uid="{00000000-0005-0000-0000-000076100000}"/>
    <cellStyle name="20% - Accent5 6 2 4 2" xfId="4221" xr:uid="{00000000-0005-0000-0000-000077100000}"/>
    <cellStyle name="20% - Accent5 6 2 4 2 2" xfId="4222" xr:uid="{00000000-0005-0000-0000-000078100000}"/>
    <cellStyle name="20% - Accent5 6 2 4 2 2 2" xfId="4223" xr:uid="{00000000-0005-0000-0000-000079100000}"/>
    <cellStyle name="20% - Accent5 6 2 4 2 3" xfId="4224" xr:uid="{00000000-0005-0000-0000-00007A100000}"/>
    <cellStyle name="20% - Accent5 6 2 4 2 3 2" xfId="4225" xr:uid="{00000000-0005-0000-0000-00007B100000}"/>
    <cellStyle name="20% - Accent5 6 2 4 2 4" xfId="4226" xr:uid="{00000000-0005-0000-0000-00007C100000}"/>
    <cellStyle name="20% - Accent5 6 2 4 3" xfId="4227" xr:uid="{00000000-0005-0000-0000-00007D100000}"/>
    <cellStyle name="20% - Accent5 6 2 4 3 2" xfId="4228" xr:uid="{00000000-0005-0000-0000-00007E100000}"/>
    <cellStyle name="20% - Accent5 6 2 4 4" xfId="4229" xr:uid="{00000000-0005-0000-0000-00007F100000}"/>
    <cellStyle name="20% - Accent5 6 2 4 4 2" xfId="4230" xr:uid="{00000000-0005-0000-0000-000080100000}"/>
    <cellStyle name="20% - Accent5 6 2 4 5" xfId="4231" xr:uid="{00000000-0005-0000-0000-000081100000}"/>
    <cellStyle name="20% - Accent5 6 2 4 5 2" xfId="4232" xr:uid="{00000000-0005-0000-0000-000082100000}"/>
    <cellStyle name="20% - Accent5 6 2 4 6" xfId="4233" xr:uid="{00000000-0005-0000-0000-000083100000}"/>
    <cellStyle name="20% - Accent5 6 2 4 6 2" xfId="4234" xr:uid="{00000000-0005-0000-0000-000084100000}"/>
    <cellStyle name="20% - Accent5 6 2 4 7" xfId="4235" xr:uid="{00000000-0005-0000-0000-000085100000}"/>
    <cellStyle name="20% - Accent5 6 2 5" xfId="4236" xr:uid="{00000000-0005-0000-0000-000086100000}"/>
    <cellStyle name="20% - Accent5 6 2 5 2" xfId="4237" xr:uid="{00000000-0005-0000-0000-000087100000}"/>
    <cellStyle name="20% - Accent5 6 2 5 2 2" xfId="4238" xr:uid="{00000000-0005-0000-0000-000088100000}"/>
    <cellStyle name="20% - Accent5 6 2 5 3" xfId="4239" xr:uid="{00000000-0005-0000-0000-000089100000}"/>
    <cellStyle name="20% - Accent5 6 2 5 3 2" xfId="4240" xr:uid="{00000000-0005-0000-0000-00008A100000}"/>
    <cellStyle name="20% - Accent5 6 2 5 4" xfId="4241" xr:uid="{00000000-0005-0000-0000-00008B100000}"/>
    <cellStyle name="20% - Accent5 6 2 5 4 2" xfId="4242" xr:uid="{00000000-0005-0000-0000-00008C100000}"/>
    <cellStyle name="20% - Accent5 6 2 5 5" xfId="4243" xr:uid="{00000000-0005-0000-0000-00008D100000}"/>
    <cellStyle name="20% - Accent5 6 2 5 5 2" xfId="4244" xr:uid="{00000000-0005-0000-0000-00008E100000}"/>
    <cellStyle name="20% - Accent5 6 2 5 6" xfId="4245" xr:uid="{00000000-0005-0000-0000-00008F100000}"/>
    <cellStyle name="20% - Accent5 6 2 6" xfId="4246" xr:uid="{00000000-0005-0000-0000-000090100000}"/>
    <cellStyle name="20% - Accent5 6 2 6 2" xfId="4247" xr:uid="{00000000-0005-0000-0000-000091100000}"/>
    <cellStyle name="20% - Accent5 6 2 6 2 2" xfId="4248" xr:uid="{00000000-0005-0000-0000-000092100000}"/>
    <cellStyle name="20% - Accent5 6 2 6 3" xfId="4249" xr:uid="{00000000-0005-0000-0000-000093100000}"/>
    <cellStyle name="20% - Accent5 6 2 7" xfId="4250" xr:uid="{00000000-0005-0000-0000-000094100000}"/>
    <cellStyle name="20% - Accent5 6 2 7 2" xfId="4251" xr:uid="{00000000-0005-0000-0000-000095100000}"/>
    <cellStyle name="20% - Accent5 6 2 8" xfId="4252" xr:uid="{00000000-0005-0000-0000-000096100000}"/>
    <cellStyle name="20% - Accent5 6 2 8 2" xfId="4253" xr:uid="{00000000-0005-0000-0000-000097100000}"/>
    <cellStyle name="20% - Accent5 6 2 9" xfId="4254" xr:uid="{00000000-0005-0000-0000-000098100000}"/>
    <cellStyle name="20% - Accent5 6 2 9 2" xfId="4255" xr:uid="{00000000-0005-0000-0000-000099100000}"/>
    <cellStyle name="20% - Accent5 6 3" xfId="4256" xr:uid="{00000000-0005-0000-0000-00009A100000}"/>
    <cellStyle name="20% - Accent5 6 3 2" xfId="4257" xr:uid="{00000000-0005-0000-0000-00009B100000}"/>
    <cellStyle name="20% - Accent5 6 3 2 2" xfId="4258" xr:uid="{00000000-0005-0000-0000-00009C100000}"/>
    <cellStyle name="20% - Accent5 6 3 2 2 2" xfId="4259" xr:uid="{00000000-0005-0000-0000-00009D100000}"/>
    <cellStyle name="20% - Accent5 6 3 2 2 2 2" xfId="4260" xr:uid="{00000000-0005-0000-0000-00009E100000}"/>
    <cellStyle name="20% - Accent5 6 3 2 2 3" xfId="4261" xr:uid="{00000000-0005-0000-0000-00009F100000}"/>
    <cellStyle name="20% - Accent5 6 3 2 2 3 2" xfId="4262" xr:uid="{00000000-0005-0000-0000-0000A0100000}"/>
    <cellStyle name="20% - Accent5 6 3 2 2 4" xfId="4263" xr:uid="{00000000-0005-0000-0000-0000A1100000}"/>
    <cellStyle name="20% - Accent5 6 3 2 3" xfId="4264" xr:uid="{00000000-0005-0000-0000-0000A2100000}"/>
    <cellStyle name="20% - Accent5 6 3 2 3 2" xfId="4265" xr:uid="{00000000-0005-0000-0000-0000A3100000}"/>
    <cellStyle name="20% - Accent5 6 3 2 4" xfId="4266" xr:uid="{00000000-0005-0000-0000-0000A4100000}"/>
    <cellStyle name="20% - Accent5 6 3 2 4 2" xfId="4267" xr:uid="{00000000-0005-0000-0000-0000A5100000}"/>
    <cellStyle name="20% - Accent5 6 3 2 5" xfId="4268" xr:uid="{00000000-0005-0000-0000-0000A6100000}"/>
    <cellStyle name="20% - Accent5 6 3 2 5 2" xfId="4269" xr:uid="{00000000-0005-0000-0000-0000A7100000}"/>
    <cellStyle name="20% - Accent5 6 3 2 6" xfId="4270" xr:uid="{00000000-0005-0000-0000-0000A8100000}"/>
    <cellStyle name="20% - Accent5 6 3 2 6 2" xfId="4271" xr:uid="{00000000-0005-0000-0000-0000A9100000}"/>
    <cellStyle name="20% - Accent5 6 3 2 7" xfId="4272" xr:uid="{00000000-0005-0000-0000-0000AA100000}"/>
    <cellStyle name="20% - Accent5 6 3 3" xfId="4273" xr:uid="{00000000-0005-0000-0000-0000AB100000}"/>
    <cellStyle name="20% - Accent5 6 3 3 2" xfId="4274" xr:uid="{00000000-0005-0000-0000-0000AC100000}"/>
    <cellStyle name="20% - Accent5 6 3 3 2 2" xfId="4275" xr:uid="{00000000-0005-0000-0000-0000AD100000}"/>
    <cellStyle name="20% - Accent5 6 3 3 3" xfId="4276" xr:uid="{00000000-0005-0000-0000-0000AE100000}"/>
    <cellStyle name="20% - Accent5 6 3 3 3 2" xfId="4277" xr:uid="{00000000-0005-0000-0000-0000AF100000}"/>
    <cellStyle name="20% - Accent5 6 3 3 4" xfId="4278" xr:uid="{00000000-0005-0000-0000-0000B0100000}"/>
    <cellStyle name="20% - Accent5 6 3 3 4 2" xfId="4279" xr:uid="{00000000-0005-0000-0000-0000B1100000}"/>
    <cellStyle name="20% - Accent5 6 3 3 5" xfId="4280" xr:uid="{00000000-0005-0000-0000-0000B2100000}"/>
    <cellStyle name="20% - Accent5 6 3 3 5 2" xfId="4281" xr:uid="{00000000-0005-0000-0000-0000B3100000}"/>
    <cellStyle name="20% - Accent5 6 3 3 6" xfId="4282" xr:uid="{00000000-0005-0000-0000-0000B4100000}"/>
    <cellStyle name="20% - Accent5 6 3 4" xfId="4283" xr:uid="{00000000-0005-0000-0000-0000B5100000}"/>
    <cellStyle name="20% - Accent5 6 3 4 2" xfId="4284" xr:uid="{00000000-0005-0000-0000-0000B6100000}"/>
    <cellStyle name="20% - Accent5 6 3 4 2 2" xfId="4285" xr:uid="{00000000-0005-0000-0000-0000B7100000}"/>
    <cellStyle name="20% - Accent5 6 3 4 3" xfId="4286" xr:uid="{00000000-0005-0000-0000-0000B8100000}"/>
    <cellStyle name="20% - Accent5 6 3 5" xfId="4287" xr:uid="{00000000-0005-0000-0000-0000B9100000}"/>
    <cellStyle name="20% - Accent5 6 3 5 2" xfId="4288" xr:uid="{00000000-0005-0000-0000-0000BA100000}"/>
    <cellStyle name="20% - Accent5 6 3 6" xfId="4289" xr:uid="{00000000-0005-0000-0000-0000BB100000}"/>
    <cellStyle name="20% - Accent5 6 3 6 2" xfId="4290" xr:uid="{00000000-0005-0000-0000-0000BC100000}"/>
    <cellStyle name="20% - Accent5 6 3 7" xfId="4291" xr:uid="{00000000-0005-0000-0000-0000BD100000}"/>
    <cellStyle name="20% - Accent5 6 3 7 2" xfId="4292" xr:uid="{00000000-0005-0000-0000-0000BE100000}"/>
    <cellStyle name="20% - Accent5 6 3 8" xfId="4293" xr:uid="{00000000-0005-0000-0000-0000BF100000}"/>
    <cellStyle name="20% - Accent5 6 4" xfId="4294" xr:uid="{00000000-0005-0000-0000-0000C0100000}"/>
    <cellStyle name="20% - Accent5 6 4 2" xfId="4295" xr:uid="{00000000-0005-0000-0000-0000C1100000}"/>
    <cellStyle name="20% - Accent5 6 4 2 2" xfId="4296" xr:uid="{00000000-0005-0000-0000-0000C2100000}"/>
    <cellStyle name="20% - Accent5 6 4 2 2 2" xfId="4297" xr:uid="{00000000-0005-0000-0000-0000C3100000}"/>
    <cellStyle name="20% - Accent5 6 4 2 2 2 2" xfId="4298" xr:uid="{00000000-0005-0000-0000-0000C4100000}"/>
    <cellStyle name="20% - Accent5 6 4 2 2 3" xfId="4299" xr:uid="{00000000-0005-0000-0000-0000C5100000}"/>
    <cellStyle name="20% - Accent5 6 4 2 2 3 2" xfId="4300" xr:uid="{00000000-0005-0000-0000-0000C6100000}"/>
    <cellStyle name="20% - Accent5 6 4 2 2 4" xfId="4301" xr:uid="{00000000-0005-0000-0000-0000C7100000}"/>
    <cellStyle name="20% - Accent5 6 4 2 3" xfId="4302" xr:uid="{00000000-0005-0000-0000-0000C8100000}"/>
    <cellStyle name="20% - Accent5 6 4 2 3 2" xfId="4303" xr:uid="{00000000-0005-0000-0000-0000C9100000}"/>
    <cellStyle name="20% - Accent5 6 4 2 4" xfId="4304" xr:uid="{00000000-0005-0000-0000-0000CA100000}"/>
    <cellStyle name="20% - Accent5 6 4 2 4 2" xfId="4305" xr:uid="{00000000-0005-0000-0000-0000CB100000}"/>
    <cellStyle name="20% - Accent5 6 4 2 5" xfId="4306" xr:uid="{00000000-0005-0000-0000-0000CC100000}"/>
    <cellStyle name="20% - Accent5 6 4 2 5 2" xfId="4307" xr:uid="{00000000-0005-0000-0000-0000CD100000}"/>
    <cellStyle name="20% - Accent5 6 4 2 6" xfId="4308" xr:uid="{00000000-0005-0000-0000-0000CE100000}"/>
    <cellStyle name="20% - Accent5 6 4 2 6 2" xfId="4309" xr:uid="{00000000-0005-0000-0000-0000CF100000}"/>
    <cellStyle name="20% - Accent5 6 4 2 7" xfId="4310" xr:uid="{00000000-0005-0000-0000-0000D0100000}"/>
    <cellStyle name="20% - Accent5 6 4 3" xfId="4311" xr:uid="{00000000-0005-0000-0000-0000D1100000}"/>
    <cellStyle name="20% - Accent5 6 4 3 2" xfId="4312" xr:uid="{00000000-0005-0000-0000-0000D2100000}"/>
    <cellStyle name="20% - Accent5 6 4 3 2 2" xfId="4313" xr:uid="{00000000-0005-0000-0000-0000D3100000}"/>
    <cellStyle name="20% - Accent5 6 4 3 3" xfId="4314" xr:uid="{00000000-0005-0000-0000-0000D4100000}"/>
    <cellStyle name="20% - Accent5 6 4 3 3 2" xfId="4315" xr:uid="{00000000-0005-0000-0000-0000D5100000}"/>
    <cellStyle name="20% - Accent5 6 4 3 4" xfId="4316" xr:uid="{00000000-0005-0000-0000-0000D6100000}"/>
    <cellStyle name="20% - Accent5 6 4 3 4 2" xfId="4317" xr:uid="{00000000-0005-0000-0000-0000D7100000}"/>
    <cellStyle name="20% - Accent5 6 4 3 5" xfId="4318" xr:uid="{00000000-0005-0000-0000-0000D8100000}"/>
    <cellStyle name="20% - Accent5 6 4 3 5 2" xfId="4319" xr:uid="{00000000-0005-0000-0000-0000D9100000}"/>
    <cellStyle name="20% - Accent5 6 4 3 6" xfId="4320" xr:uid="{00000000-0005-0000-0000-0000DA100000}"/>
    <cellStyle name="20% - Accent5 6 4 4" xfId="4321" xr:uid="{00000000-0005-0000-0000-0000DB100000}"/>
    <cellStyle name="20% - Accent5 6 4 4 2" xfId="4322" xr:uid="{00000000-0005-0000-0000-0000DC100000}"/>
    <cellStyle name="20% - Accent5 6 4 4 2 2" xfId="4323" xr:uid="{00000000-0005-0000-0000-0000DD100000}"/>
    <cellStyle name="20% - Accent5 6 4 4 3" xfId="4324" xr:uid="{00000000-0005-0000-0000-0000DE100000}"/>
    <cellStyle name="20% - Accent5 6 4 5" xfId="4325" xr:uid="{00000000-0005-0000-0000-0000DF100000}"/>
    <cellStyle name="20% - Accent5 6 4 5 2" xfId="4326" xr:uid="{00000000-0005-0000-0000-0000E0100000}"/>
    <cellStyle name="20% - Accent5 6 4 6" xfId="4327" xr:uid="{00000000-0005-0000-0000-0000E1100000}"/>
    <cellStyle name="20% - Accent5 6 4 6 2" xfId="4328" xr:uid="{00000000-0005-0000-0000-0000E2100000}"/>
    <cellStyle name="20% - Accent5 6 4 7" xfId="4329" xr:uid="{00000000-0005-0000-0000-0000E3100000}"/>
    <cellStyle name="20% - Accent5 6 4 7 2" xfId="4330" xr:uid="{00000000-0005-0000-0000-0000E4100000}"/>
    <cellStyle name="20% - Accent5 6 4 8" xfId="4331" xr:uid="{00000000-0005-0000-0000-0000E5100000}"/>
    <cellStyle name="20% - Accent5 6 5" xfId="4332" xr:uid="{00000000-0005-0000-0000-0000E6100000}"/>
    <cellStyle name="20% - Accent5 6 5 2" xfId="4333" xr:uid="{00000000-0005-0000-0000-0000E7100000}"/>
    <cellStyle name="20% - Accent5 6 5 2 2" xfId="4334" xr:uid="{00000000-0005-0000-0000-0000E8100000}"/>
    <cellStyle name="20% - Accent5 6 5 2 2 2" xfId="4335" xr:uid="{00000000-0005-0000-0000-0000E9100000}"/>
    <cellStyle name="20% - Accent5 6 5 2 3" xfId="4336" xr:uid="{00000000-0005-0000-0000-0000EA100000}"/>
    <cellStyle name="20% - Accent5 6 5 2 3 2" xfId="4337" xr:uid="{00000000-0005-0000-0000-0000EB100000}"/>
    <cellStyle name="20% - Accent5 6 5 2 4" xfId="4338" xr:uid="{00000000-0005-0000-0000-0000EC100000}"/>
    <cellStyle name="20% - Accent5 6 5 3" xfId="4339" xr:uid="{00000000-0005-0000-0000-0000ED100000}"/>
    <cellStyle name="20% - Accent5 6 5 3 2" xfId="4340" xr:uid="{00000000-0005-0000-0000-0000EE100000}"/>
    <cellStyle name="20% - Accent5 6 5 4" xfId="4341" xr:uid="{00000000-0005-0000-0000-0000EF100000}"/>
    <cellStyle name="20% - Accent5 6 5 4 2" xfId="4342" xr:uid="{00000000-0005-0000-0000-0000F0100000}"/>
    <cellStyle name="20% - Accent5 6 5 5" xfId="4343" xr:uid="{00000000-0005-0000-0000-0000F1100000}"/>
    <cellStyle name="20% - Accent5 6 5 5 2" xfId="4344" xr:uid="{00000000-0005-0000-0000-0000F2100000}"/>
    <cellStyle name="20% - Accent5 6 5 6" xfId="4345" xr:uid="{00000000-0005-0000-0000-0000F3100000}"/>
    <cellStyle name="20% - Accent5 6 5 6 2" xfId="4346" xr:uid="{00000000-0005-0000-0000-0000F4100000}"/>
    <cellStyle name="20% - Accent5 6 5 7" xfId="4347" xr:uid="{00000000-0005-0000-0000-0000F5100000}"/>
    <cellStyle name="20% - Accent5 6 6" xfId="4348" xr:uid="{00000000-0005-0000-0000-0000F6100000}"/>
    <cellStyle name="20% - Accent5 6 6 2" xfId="4349" xr:uid="{00000000-0005-0000-0000-0000F7100000}"/>
    <cellStyle name="20% - Accent5 6 6 2 2" xfId="4350" xr:uid="{00000000-0005-0000-0000-0000F8100000}"/>
    <cellStyle name="20% - Accent5 6 6 3" xfId="4351" xr:uid="{00000000-0005-0000-0000-0000F9100000}"/>
    <cellStyle name="20% - Accent5 6 6 3 2" xfId="4352" xr:uid="{00000000-0005-0000-0000-0000FA100000}"/>
    <cellStyle name="20% - Accent5 6 6 4" xfId="4353" xr:uid="{00000000-0005-0000-0000-0000FB100000}"/>
    <cellStyle name="20% - Accent5 6 6 4 2" xfId="4354" xr:uid="{00000000-0005-0000-0000-0000FC100000}"/>
    <cellStyle name="20% - Accent5 6 6 5" xfId="4355" xr:uid="{00000000-0005-0000-0000-0000FD100000}"/>
    <cellStyle name="20% - Accent5 6 6 5 2" xfId="4356" xr:uid="{00000000-0005-0000-0000-0000FE100000}"/>
    <cellStyle name="20% - Accent5 6 6 6" xfId="4357" xr:uid="{00000000-0005-0000-0000-0000FF100000}"/>
    <cellStyle name="20% - Accent5 6 7" xfId="4358" xr:uid="{00000000-0005-0000-0000-000000110000}"/>
    <cellStyle name="20% - Accent5 6 7 2" xfId="4359" xr:uid="{00000000-0005-0000-0000-000001110000}"/>
    <cellStyle name="20% - Accent5 6 7 2 2" xfId="4360" xr:uid="{00000000-0005-0000-0000-000002110000}"/>
    <cellStyle name="20% - Accent5 6 7 3" xfId="4361" xr:uid="{00000000-0005-0000-0000-000003110000}"/>
    <cellStyle name="20% - Accent5 6 8" xfId="4362" xr:uid="{00000000-0005-0000-0000-000004110000}"/>
    <cellStyle name="20% - Accent5 6 8 2" xfId="4363" xr:uid="{00000000-0005-0000-0000-000005110000}"/>
    <cellStyle name="20% - Accent5 6 9" xfId="4364" xr:uid="{00000000-0005-0000-0000-000006110000}"/>
    <cellStyle name="20% - Accent5 6 9 2" xfId="4365" xr:uid="{00000000-0005-0000-0000-000007110000}"/>
    <cellStyle name="20% - Accent5 7" xfId="4366" xr:uid="{00000000-0005-0000-0000-000008110000}"/>
    <cellStyle name="20% - Accent5 7 2" xfId="4367" xr:uid="{00000000-0005-0000-0000-000009110000}"/>
    <cellStyle name="20% - Accent5 8" xfId="4368" xr:uid="{00000000-0005-0000-0000-00000A110000}"/>
    <cellStyle name="20% - Accent5 8 2" xfId="4369" xr:uid="{00000000-0005-0000-0000-00000B110000}"/>
    <cellStyle name="20% - Accent5 8 2 2" xfId="4370" xr:uid="{00000000-0005-0000-0000-00000C110000}"/>
    <cellStyle name="20% - Accent5 8 2 2 2" xfId="4371" xr:uid="{00000000-0005-0000-0000-00000D110000}"/>
    <cellStyle name="20% - Accent5 8 2 2 2 2" xfId="4372" xr:uid="{00000000-0005-0000-0000-00000E110000}"/>
    <cellStyle name="20% - Accent5 8 2 2 2 2 2" xfId="4373" xr:uid="{00000000-0005-0000-0000-00000F110000}"/>
    <cellStyle name="20% - Accent5 8 2 2 2 3" xfId="4374" xr:uid="{00000000-0005-0000-0000-000010110000}"/>
    <cellStyle name="20% - Accent5 8 2 2 2 3 2" xfId="4375" xr:uid="{00000000-0005-0000-0000-000011110000}"/>
    <cellStyle name="20% - Accent5 8 2 2 2 4" xfId="4376" xr:uid="{00000000-0005-0000-0000-000012110000}"/>
    <cellStyle name="20% - Accent5 8 2 2 3" xfId="4377" xr:uid="{00000000-0005-0000-0000-000013110000}"/>
    <cellStyle name="20% - Accent5 8 2 2 3 2" xfId="4378" xr:uid="{00000000-0005-0000-0000-000014110000}"/>
    <cellStyle name="20% - Accent5 8 2 2 4" xfId="4379" xr:uid="{00000000-0005-0000-0000-000015110000}"/>
    <cellStyle name="20% - Accent5 8 2 2 4 2" xfId="4380" xr:uid="{00000000-0005-0000-0000-000016110000}"/>
    <cellStyle name="20% - Accent5 8 2 2 5" xfId="4381" xr:uid="{00000000-0005-0000-0000-000017110000}"/>
    <cellStyle name="20% - Accent5 8 2 2 5 2" xfId="4382" xr:uid="{00000000-0005-0000-0000-000018110000}"/>
    <cellStyle name="20% - Accent5 8 2 2 6" xfId="4383" xr:uid="{00000000-0005-0000-0000-000019110000}"/>
    <cellStyle name="20% - Accent5 8 2 2 6 2" xfId="4384" xr:uid="{00000000-0005-0000-0000-00001A110000}"/>
    <cellStyle name="20% - Accent5 8 2 2 7" xfId="4385" xr:uid="{00000000-0005-0000-0000-00001B110000}"/>
    <cellStyle name="20% - Accent5 8 2 3" xfId="4386" xr:uid="{00000000-0005-0000-0000-00001C110000}"/>
    <cellStyle name="20% - Accent5 8 2 3 2" xfId="4387" xr:uid="{00000000-0005-0000-0000-00001D110000}"/>
    <cellStyle name="20% - Accent5 8 2 3 2 2" xfId="4388" xr:uid="{00000000-0005-0000-0000-00001E110000}"/>
    <cellStyle name="20% - Accent5 8 2 3 3" xfId="4389" xr:uid="{00000000-0005-0000-0000-00001F110000}"/>
    <cellStyle name="20% - Accent5 8 2 3 3 2" xfId="4390" xr:uid="{00000000-0005-0000-0000-000020110000}"/>
    <cellStyle name="20% - Accent5 8 2 3 4" xfId="4391" xr:uid="{00000000-0005-0000-0000-000021110000}"/>
    <cellStyle name="20% - Accent5 8 2 3 4 2" xfId="4392" xr:uid="{00000000-0005-0000-0000-000022110000}"/>
    <cellStyle name="20% - Accent5 8 2 3 5" xfId="4393" xr:uid="{00000000-0005-0000-0000-000023110000}"/>
    <cellStyle name="20% - Accent5 8 2 3 5 2" xfId="4394" xr:uid="{00000000-0005-0000-0000-000024110000}"/>
    <cellStyle name="20% - Accent5 8 2 3 6" xfId="4395" xr:uid="{00000000-0005-0000-0000-000025110000}"/>
    <cellStyle name="20% - Accent5 8 2 4" xfId="4396" xr:uid="{00000000-0005-0000-0000-000026110000}"/>
    <cellStyle name="20% - Accent5 8 2 4 2" xfId="4397" xr:uid="{00000000-0005-0000-0000-000027110000}"/>
    <cellStyle name="20% - Accent5 8 2 4 2 2" xfId="4398" xr:uid="{00000000-0005-0000-0000-000028110000}"/>
    <cellStyle name="20% - Accent5 8 2 4 3" xfId="4399" xr:uid="{00000000-0005-0000-0000-000029110000}"/>
    <cellStyle name="20% - Accent5 8 2 5" xfId="4400" xr:uid="{00000000-0005-0000-0000-00002A110000}"/>
    <cellStyle name="20% - Accent5 8 2 5 2" xfId="4401" xr:uid="{00000000-0005-0000-0000-00002B110000}"/>
    <cellStyle name="20% - Accent5 8 2 6" xfId="4402" xr:uid="{00000000-0005-0000-0000-00002C110000}"/>
    <cellStyle name="20% - Accent5 8 2 6 2" xfId="4403" xr:uid="{00000000-0005-0000-0000-00002D110000}"/>
    <cellStyle name="20% - Accent5 8 2 7" xfId="4404" xr:uid="{00000000-0005-0000-0000-00002E110000}"/>
    <cellStyle name="20% - Accent5 8 2 7 2" xfId="4405" xr:uid="{00000000-0005-0000-0000-00002F110000}"/>
    <cellStyle name="20% - Accent5 8 2 8" xfId="4406" xr:uid="{00000000-0005-0000-0000-000030110000}"/>
    <cellStyle name="20% - Accent5 8 3" xfId="4407" xr:uid="{00000000-0005-0000-0000-000031110000}"/>
    <cellStyle name="20% - Accent5 8 3 2" xfId="4408" xr:uid="{00000000-0005-0000-0000-000032110000}"/>
    <cellStyle name="20% - Accent5 8 3 2 2" xfId="4409" xr:uid="{00000000-0005-0000-0000-000033110000}"/>
    <cellStyle name="20% - Accent5 8 3 2 2 2" xfId="4410" xr:uid="{00000000-0005-0000-0000-000034110000}"/>
    <cellStyle name="20% - Accent5 8 3 2 3" xfId="4411" xr:uid="{00000000-0005-0000-0000-000035110000}"/>
    <cellStyle name="20% - Accent5 8 3 2 3 2" xfId="4412" xr:uid="{00000000-0005-0000-0000-000036110000}"/>
    <cellStyle name="20% - Accent5 8 3 2 4" xfId="4413" xr:uid="{00000000-0005-0000-0000-000037110000}"/>
    <cellStyle name="20% - Accent5 8 3 3" xfId="4414" xr:uid="{00000000-0005-0000-0000-000038110000}"/>
    <cellStyle name="20% - Accent5 8 3 3 2" xfId="4415" xr:uid="{00000000-0005-0000-0000-000039110000}"/>
    <cellStyle name="20% - Accent5 8 3 4" xfId="4416" xr:uid="{00000000-0005-0000-0000-00003A110000}"/>
    <cellStyle name="20% - Accent5 8 3 4 2" xfId="4417" xr:uid="{00000000-0005-0000-0000-00003B110000}"/>
    <cellStyle name="20% - Accent5 8 3 5" xfId="4418" xr:uid="{00000000-0005-0000-0000-00003C110000}"/>
    <cellStyle name="20% - Accent5 8 3 5 2" xfId="4419" xr:uid="{00000000-0005-0000-0000-00003D110000}"/>
    <cellStyle name="20% - Accent5 8 3 6" xfId="4420" xr:uid="{00000000-0005-0000-0000-00003E110000}"/>
    <cellStyle name="20% - Accent5 8 3 6 2" xfId="4421" xr:uid="{00000000-0005-0000-0000-00003F110000}"/>
    <cellStyle name="20% - Accent5 8 3 7" xfId="4422" xr:uid="{00000000-0005-0000-0000-000040110000}"/>
    <cellStyle name="20% - Accent5 8 4" xfId="4423" xr:uid="{00000000-0005-0000-0000-000041110000}"/>
    <cellStyle name="20% - Accent5 8 4 2" xfId="4424" xr:uid="{00000000-0005-0000-0000-000042110000}"/>
    <cellStyle name="20% - Accent5 8 4 2 2" xfId="4425" xr:uid="{00000000-0005-0000-0000-000043110000}"/>
    <cellStyle name="20% - Accent5 8 4 3" xfId="4426" xr:uid="{00000000-0005-0000-0000-000044110000}"/>
    <cellStyle name="20% - Accent5 8 4 3 2" xfId="4427" xr:uid="{00000000-0005-0000-0000-000045110000}"/>
    <cellStyle name="20% - Accent5 8 4 4" xfId="4428" xr:uid="{00000000-0005-0000-0000-000046110000}"/>
    <cellStyle name="20% - Accent5 8 4 4 2" xfId="4429" xr:uid="{00000000-0005-0000-0000-000047110000}"/>
    <cellStyle name="20% - Accent5 8 4 5" xfId="4430" xr:uid="{00000000-0005-0000-0000-000048110000}"/>
    <cellStyle name="20% - Accent5 8 4 5 2" xfId="4431" xr:uid="{00000000-0005-0000-0000-000049110000}"/>
    <cellStyle name="20% - Accent5 8 4 6" xfId="4432" xr:uid="{00000000-0005-0000-0000-00004A110000}"/>
    <cellStyle name="20% - Accent5 8 5" xfId="4433" xr:uid="{00000000-0005-0000-0000-00004B110000}"/>
    <cellStyle name="20% - Accent5 8 5 2" xfId="4434" xr:uid="{00000000-0005-0000-0000-00004C110000}"/>
    <cellStyle name="20% - Accent5 8 5 2 2" xfId="4435" xr:uid="{00000000-0005-0000-0000-00004D110000}"/>
    <cellStyle name="20% - Accent5 8 5 3" xfId="4436" xr:uid="{00000000-0005-0000-0000-00004E110000}"/>
    <cellStyle name="20% - Accent5 8 6" xfId="4437" xr:uid="{00000000-0005-0000-0000-00004F110000}"/>
    <cellStyle name="20% - Accent5 8 6 2" xfId="4438" xr:uid="{00000000-0005-0000-0000-000050110000}"/>
    <cellStyle name="20% - Accent5 8 7" xfId="4439" xr:uid="{00000000-0005-0000-0000-000051110000}"/>
    <cellStyle name="20% - Accent5 8 7 2" xfId="4440" xr:uid="{00000000-0005-0000-0000-000052110000}"/>
    <cellStyle name="20% - Accent5 8 8" xfId="4441" xr:uid="{00000000-0005-0000-0000-000053110000}"/>
    <cellStyle name="20% - Accent5 8 8 2" xfId="4442" xr:uid="{00000000-0005-0000-0000-000054110000}"/>
    <cellStyle name="20% - Accent5 8 9" xfId="4443" xr:uid="{00000000-0005-0000-0000-000055110000}"/>
    <cellStyle name="20% - Accent5 9" xfId="4444" xr:uid="{00000000-0005-0000-0000-000056110000}"/>
    <cellStyle name="20% - Accent5 9 2" xfId="4445" xr:uid="{00000000-0005-0000-0000-000057110000}"/>
    <cellStyle name="20% - Accent5 9 2 2" xfId="4446" xr:uid="{00000000-0005-0000-0000-000058110000}"/>
    <cellStyle name="20% - Accent5 9 2 2 2" xfId="4447" xr:uid="{00000000-0005-0000-0000-000059110000}"/>
    <cellStyle name="20% - Accent5 9 2 2 2 2" xfId="4448" xr:uid="{00000000-0005-0000-0000-00005A110000}"/>
    <cellStyle name="20% - Accent5 9 2 2 3" xfId="4449" xr:uid="{00000000-0005-0000-0000-00005B110000}"/>
    <cellStyle name="20% - Accent5 9 2 3" xfId="4450" xr:uid="{00000000-0005-0000-0000-00005C110000}"/>
    <cellStyle name="20% - Accent5 9 2 3 2" xfId="4451" xr:uid="{00000000-0005-0000-0000-00005D110000}"/>
    <cellStyle name="20% - Accent5 9 2 4" xfId="4452" xr:uid="{00000000-0005-0000-0000-00005E110000}"/>
    <cellStyle name="20% - Accent5 9 3" xfId="4453" xr:uid="{00000000-0005-0000-0000-00005F110000}"/>
    <cellStyle name="20% - Accent5 9 3 2" xfId="4454" xr:uid="{00000000-0005-0000-0000-000060110000}"/>
    <cellStyle name="20% - Accent5 9 3 2 2" xfId="4455" xr:uid="{00000000-0005-0000-0000-000061110000}"/>
    <cellStyle name="20% - Accent5 9 3 3" xfId="4456" xr:uid="{00000000-0005-0000-0000-000062110000}"/>
    <cellStyle name="20% - Accent5 9 4" xfId="4457" xr:uid="{00000000-0005-0000-0000-000063110000}"/>
    <cellStyle name="20% - Accent5 9 4 2" xfId="4458" xr:uid="{00000000-0005-0000-0000-000064110000}"/>
    <cellStyle name="20% - Accent5 9 5" xfId="4459" xr:uid="{00000000-0005-0000-0000-000065110000}"/>
    <cellStyle name="20% - Accent5 9 5 2" xfId="4460" xr:uid="{00000000-0005-0000-0000-000066110000}"/>
    <cellStyle name="20% - Accent5 9 6" xfId="4461" xr:uid="{00000000-0005-0000-0000-000067110000}"/>
    <cellStyle name="20% - Accent5 9 6 2" xfId="4462" xr:uid="{00000000-0005-0000-0000-000068110000}"/>
    <cellStyle name="20% - Accent5 9 7" xfId="4463" xr:uid="{00000000-0005-0000-0000-000069110000}"/>
    <cellStyle name="20% - Accent6 10" xfId="4464" xr:uid="{00000000-0005-0000-0000-00006A110000}"/>
    <cellStyle name="20% - Accent6 10 2" xfId="4465" xr:uid="{00000000-0005-0000-0000-00006B110000}"/>
    <cellStyle name="20% - Accent6 10 2 2" xfId="4466" xr:uid="{00000000-0005-0000-0000-00006C110000}"/>
    <cellStyle name="20% - Accent6 10 2 2 2" xfId="4467" xr:uid="{00000000-0005-0000-0000-00006D110000}"/>
    <cellStyle name="20% - Accent6 10 2 2 2 2" xfId="4468" xr:uid="{00000000-0005-0000-0000-00006E110000}"/>
    <cellStyle name="20% - Accent6 10 2 2 3" xfId="4469" xr:uid="{00000000-0005-0000-0000-00006F110000}"/>
    <cellStyle name="20% - Accent6 10 2 3" xfId="4470" xr:uid="{00000000-0005-0000-0000-000070110000}"/>
    <cellStyle name="20% - Accent6 10 2 3 2" xfId="4471" xr:uid="{00000000-0005-0000-0000-000071110000}"/>
    <cellStyle name="20% - Accent6 10 2 4" xfId="4472" xr:uid="{00000000-0005-0000-0000-000072110000}"/>
    <cellStyle name="20% - Accent6 10 3" xfId="4473" xr:uid="{00000000-0005-0000-0000-000073110000}"/>
    <cellStyle name="20% - Accent6 10 3 2" xfId="4474" xr:uid="{00000000-0005-0000-0000-000074110000}"/>
    <cellStyle name="20% - Accent6 10 3 2 2" xfId="4475" xr:uid="{00000000-0005-0000-0000-000075110000}"/>
    <cellStyle name="20% - Accent6 10 3 3" xfId="4476" xr:uid="{00000000-0005-0000-0000-000076110000}"/>
    <cellStyle name="20% - Accent6 10 4" xfId="4477" xr:uid="{00000000-0005-0000-0000-000077110000}"/>
    <cellStyle name="20% - Accent6 10 4 2" xfId="4478" xr:uid="{00000000-0005-0000-0000-000078110000}"/>
    <cellStyle name="20% - Accent6 10 5" xfId="4479" xr:uid="{00000000-0005-0000-0000-000079110000}"/>
    <cellStyle name="20% - Accent6 11" xfId="4480" xr:uid="{00000000-0005-0000-0000-00007A110000}"/>
    <cellStyle name="20% - Accent6 11 2" xfId="4481" xr:uid="{00000000-0005-0000-0000-00007B110000}"/>
    <cellStyle name="20% - Accent6 11 2 2" xfId="4482" xr:uid="{00000000-0005-0000-0000-00007C110000}"/>
    <cellStyle name="20% - Accent6 11 2 2 2" xfId="4483" xr:uid="{00000000-0005-0000-0000-00007D110000}"/>
    <cellStyle name="20% - Accent6 11 2 2 2 2" xfId="4484" xr:uid="{00000000-0005-0000-0000-00007E110000}"/>
    <cellStyle name="20% - Accent6 11 2 2 3" xfId="4485" xr:uid="{00000000-0005-0000-0000-00007F110000}"/>
    <cellStyle name="20% - Accent6 11 2 3" xfId="4486" xr:uid="{00000000-0005-0000-0000-000080110000}"/>
    <cellStyle name="20% - Accent6 11 2 3 2" xfId="4487" xr:uid="{00000000-0005-0000-0000-000081110000}"/>
    <cellStyle name="20% - Accent6 11 2 4" xfId="4488" xr:uid="{00000000-0005-0000-0000-000082110000}"/>
    <cellStyle name="20% - Accent6 11 3" xfId="4489" xr:uid="{00000000-0005-0000-0000-000083110000}"/>
    <cellStyle name="20% - Accent6 11 3 2" xfId="4490" xr:uid="{00000000-0005-0000-0000-000084110000}"/>
    <cellStyle name="20% - Accent6 11 3 2 2" xfId="4491" xr:uid="{00000000-0005-0000-0000-000085110000}"/>
    <cellStyle name="20% - Accent6 11 3 3" xfId="4492" xr:uid="{00000000-0005-0000-0000-000086110000}"/>
    <cellStyle name="20% - Accent6 11 4" xfId="4493" xr:uid="{00000000-0005-0000-0000-000087110000}"/>
    <cellStyle name="20% - Accent6 11 4 2" xfId="4494" xr:uid="{00000000-0005-0000-0000-000088110000}"/>
    <cellStyle name="20% - Accent6 11 5" xfId="4495" xr:uid="{00000000-0005-0000-0000-000089110000}"/>
    <cellStyle name="20% - Accent6 12" xfId="4496" xr:uid="{00000000-0005-0000-0000-00008A110000}"/>
    <cellStyle name="20% - Accent6 12 2" xfId="4497" xr:uid="{00000000-0005-0000-0000-00008B110000}"/>
    <cellStyle name="20% - Accent6 13" xfId="4498" xr:uid="{00000000-0005-0000-0000-00008C110000}"/>
    <cellStyle name="20% - Accent6 13 2" xfId="4499" xr:uid="{00000000-0005-0000-0000-00008D110000}"/>
    <cellStyle name="20% - Accent6 13 2 2" xfId="4500" xr:uid="{00000000-0005-0000-0000-00008E110000}"/>
    <cellStyle name="20% - Accent6 13 2 2 2" xfId="4501" xr:uid="{00000000-0005-0000-0000-00008F110000}"/>
    <cellStyle name="20% - Accent6 13 2 3" xfId="4502" xr:uid="{00000000-0005-0000-0000-000090110000}"/>
    <cellStyle name="20% - Accent6 13 3" xfId="4503" xr:uid="{00000000-0005-0000-0000-000091110000}"/>
    <cellStyle name="20% - Accent6 13 3 2" xfId="4504" xr:uid="{00000000-0005-0000-0000-000092110000}"/>
    <cellStyle name="20% - Accent6 13 4" xfId="4505" xr:uid="{00000000-0005-0000-0000-000093110000}"/>
    <cellStyle name="20% - Accent6 14" xfId="4506" xr:uid="{00000000-0005-0000-0000-000094110000}"/>
    <cellStyle name="20% - Accent6 14 2" xfId="4507" xr:uid="{00000000-0005-0000-0000-000095110000}"/>
    <cellStyle name="20% - Accent6 2" xfId="4508" xr:uid="{00000000-0005-0000-0000-000096110000}"/>
    <cellStyle name="20% - Accent6 2 2" xfId="4509" xr:uid="{00000000-0005-0000-0000-000097110000}"/>
    <cellStyle name="20% - Accent6 2 2 2" xfId="4510" xr:uid="{00000000-0005-0000-0000-000098110000}"/>
    <cellStyle name="20% - Accent6 2 2 3" xfId="4511" xr:uid="{00000000-0005-0000-0000-000099110000}"/>
    <cellStyle name="20% - Accent6 2 2 3 2" xfId="4512" xr:uid="{00000000-0005-0000-0000-00009A110000}"/>
    <cellStyle name="20% - Accent6 2 3" xfId="4513" xr:uid="{00000000-0005-0000-0000-00009B110000}"/>
    <cellStyle name="20% - Accent6 2 3 2" xfId="4514" xr:uid="{00000000-0005-0000-0000-00009C110000}"/>
    <cellStyle name="20% - Accent6 2 4" xfId="4515" xr:uid="{00000000-0005-0000-0000-00009D110000}"/>
    <cellStyle name="20% - Accent6 2 4 2" xfId="4516" xr:uid="{00000000-0005-0000-0000-00009E110000}"/>
    <cellStyle name="20% - Accent6 2 4 3" xfId="4517" xr:uid="{00000000-0005-0000-0000-00009F110000}"/>
    <cellStyle name="20% - Accent6 2 5" xfId="4518" xr:uid="{00000000-0005-0000-0000-0000A0110000}"/>
    <cellStyle name="20% - Accent6 3" xfId="4519" xr:uid="{00000000-0005-0000-0000-0000A1110000}"/>
    <cellStyle name="20% - Accent6 3 2" xfId="4520" xr:uid="{00000000-0005-0000-0000-0000A2110000}"/>
    <cellStyle name="20% - Accent6 3 2 2" xfId="4521" xr:uid="{00000000-0005-0000-0000-0000A3110000}"/>
    <cellStyle name="20% - Accent6 3 2 2 2" xfId="4522" xr:uid="{00000000-0005-0000-0000-0000A4110000}"/>
    <cellStyle name="20% - Accent6 3 2 2 2 2" xfId="4523" xr:uid="{00000000-0005-0000-0000-0000A5110000}"/>
    <cellStyle name="20% - Accent6 3 2 2 3" xfId="4524" xr:uid="{00000000-0005-0000-0000-0000A6110000}"/>
    <cellStyle name="20% - Accent6 3 2 2 3 2" xfId="4525" xr:uid="{00000000-0005-0000-0000-0000A7110000}"/>
    <cellStyle name="20% - Accent6 3 2 2 4" xfId="4526" xr:uid="{00000000-0005-0000-0000-0000A8110000}"/>
    <cellStyle name="20% - Accent6 3 2 3" xfId="4527" xr:uid="{00000000-0005-0000-0000-0000A9110000}"/>
    <cellStyle name="20% - Accent6 3 2 3 2" xfId="4528" xr:uid="{00000000-0005-0000-0000-0000AA110000}"/>
    <cellStyle name="20% - Accent6 3 2 4" xfId="4529" xr:uid="{00000000-0005-0000-0000-0000AB110000}"/>
    <cellStyle name="20% - Accent6 3 2 4 2" xfId="4530" xr:uid="{00000000-0005-0000-0000-0000AC110000}"/>
    <cellStyle name="20% - Accent6 3 2 5" xfId="4531" xr:uid="{00000000-0005-0000-0000-0000AD110000}"/>
    <cellStyle name="20% - Accent6 3 3" xfId="4532" xr:uid="{00000000-0005-0000-0000-0000AE110000}"/>
    <cellStyle name="20% - Accent6 3 3 2" xfId="4533" xr:uid="{00000000-0005-0000-0000-0000AF110000}"/>
    <cellStyle name="20% - Accent6 3 3 3" xfId="4534" xr:uid="{00000000-0005-0000-0000-0000B0110000}"/>
    <cellStyle name="20% - Accent6 3 3 3 2" xfId="4535" xr:uid="{00000000-0005-0000-0000-0000B1110000}"/>
    <cellStyle name="20% - Accent6 3 3 4" xfId="4536" xr:uid="{00000000-0005-0000-0000-0000B2110000}"/>
    <cellStyle name="20% - Accent6 3 4" xfId="4537" xr:uid="{00000000-0005-0000-0000-0000B3110000}"/>
    <cellStyle name="20% - Accent6 3 4 2" xfId="4538" xr:uid="{00000000-0005-0000-0000-0000B4110000}"/>
    <cellStyle name="20% - Accent6 3 5" xfId="4539" xr:uid="{00000000-0005-0000-0000-0000B5110000}"/>
    <cellStyle name="20% - Accent6 3 5 2" xfId="4540" xr:uid="{00000000-0005-0000-0000-0000B6110000}"/>
    <cellStyle name="20% - Accent6 3 6" xfId="4541" xr:uid="{00000000-0005-0000-0000-0000B7110000}"/>
    <cellStyle name="20% - Accent6 3 6 2" xfId="4542" xr:uid="{00000000-0005-0000-0000-0000B8110000}"/>
    <cellStyle name="20% - Accent6 3 7" xfId="4543" xr:uid="{00000000-0005-0000-0000-0000B9110000}"/>
    <cellStyle name="20% - Accent6 3 7 2" xfId="4544" xr:uid="{00000000-0005-0000-0000-0000BA110000}"/>
    <cellStyle name="20% - Accent6 3 8" xfId="4545" xr:uid="{00000000-0005-0000-0000-0000BB110000}"/>
    <cellStyle name="20% - Accent6 3 8 2" xfId="4546" xr:uid="{00000000-0005-0000-0000-0000BC110000}"/>
    <cellStyle name="20% - Accent6 4" xfId="4547" xr:uid="{00000000-0005-0000-0000-0000BD110000}"/>
    <cellStyle name="20% - Accent6 4 10" xfId="4548" xr:uid="{00000000-0005-0000-0000-0000BE110000}"/>
    <cellStyle name="20% - Accent6 4 10 2" xfId="4549" xr:uid="{00000000-0005-0000-0000-0000BF110000}"/>
    <cellStyle name="20% - Accent6 4 11" xfId="4550" xr:uid="{00000000-0005-0000-0000-0000C0110000}"/>
    <cellStyle name="20% - Accent6 4 11 2" xfId="4551" xr:uid="{00000000-0005-0000-0000-0000C1110000}"/>
    <cellStyle name="20% - Accent6 4 12" xfId="4552" xr:uid="{00000000-0005-0000-0000-0000C2110000}"/>
    <cellStyle name="20% - Accent6 4 12 2" xfId="4553" xr:uid="{00000000-0005-0000-0000-0000C3110000}"/>
    <cellStyle name="20% - Accent6 4 13" xfId="4554" xr:uid="{00000000-0005-0000-0000-0000C4110000}"/>
    <cellStyle name="20% - Accent6 4 2" xfId="4555" xr:uid="{00000000-0005-0000-0000-0000C5110000}"/>
    <cellStyle name="20% - Accent6 4 2 10" xfId="4556" xr:uid="{00000000-0005-0000-0000-0000C6110000}"/>
    <cellStyle name="20% - Accent6 4 2 10 2" xfId="4557" xr:uid="{00000000-0005-0000-0000-0000C7110000}"/>
    <cellStyle name="20% - Accent6 4 2 11" xfId="4558" xr:uid="{00000000-0005-0000-0000-0000C8110000}"/>
    <cellStyle name="20% - Accent6 4 2 2" xfId="4559" xr:uid="{00000000-0005-0000-0000-0000C9110000}"/>
    <cellStyle name="20% - Accent6 4 2 2 10" xfId="4560" xr:uid="{00000000-0005-0000-0000-0000CA110000}"/>
    <cellStyle name="20% - Accent6 4 2 2 2" xfId="4561" xr:uid="{00000000-0005-0000-0000-0000CB110000}"/>
    <cellStyle name="20% - Accent6 4 2 2 2 2" xfId="4562" xr:uid="{00000000-0005-0000-0000-0000CC110000}"/>
    <cellStyle name="20% - Accent6 4 2 2 2 2 2" xfId="4563" xr:uid="{00000000-0005-0000-0000-0000CD110000}"/>
    <cellStyle name="20% - Accent6 4 2 2 2 2 2 2" xfId="4564" xr:uid="{00000000-0005-0000-0000-0000CE110000}"/>
    <cellStyle name="20% - Accent6 4 2 2 2 2 2 2 2" xfId="4565" xr:uid="{00000000-0005-0000-0000-0000CF110000}"/>
    <cellStyle name="20% - Accent6 4 2 2 2 2 2 3" xfId="4566" xr:uid="{00000000-0005-0000-0000-0000D0110000}"/>
    <cellStyle name="20% - Accent6 4 2 2 2 2 2 3 2" xfId="4567" xr:uid="{00000000-0005-0000-0000-0000D1110000}"/>
    <cellStyle name="20% - Accent6 4 2 2 2 2 2 4" xfId="4568" xr:uid="{00000000-0005-0000-0000-0000D2110000}"/>
    <cellStyle name="20% - Accent6 4 2 2 2 2 3" xfId="4569" xr:uid="{00000000-0005-0000-0000-0000D3110000}"/>
    <cellStyle name="20% - Accent6 4 2 2 2 2 3 2" xfId="4570" xr:uid="{00000000-0005-0000-0000-0000D4110000}"/>
    <cellStyle name="20% - Accent6 4 2 2 2 2 4" xfId="4571" xr:uid="{00000000-0005-0000-0000-0000D5110000}"/>
    <cellStyle name="20% - Accent6 4 2 2 2 2 4 2" xfId="4572" xr:uid="{00000000-0005-0000-0000-0000D6110000}"/>
    <cellStyle name="20% - Accent6 4 2 2 2 2 5" xfId="4573" xr:uid="{00000000-0005-0000-0000-0000D7110000}"/>
    <cellStyle name="20% - Accent6 4 2 2 2 2 5 2" xfId="4574" xr:uid="{00000000-0005-0000-0000-0000D8110000}"/>
    <cellStyle name="20% - Accent6 4 2 2 2 2 6" xfId="4575" xr:uid="{00000000-0005-0000-0000-0000D9110000}"/>
    <cellStyle name="20% - Accent6 4 2 2 2 2 6 2" xfId="4576" xr:uid="{00000000-0005-0000-0000-0000DA110000}"/>
    <cellStyle name="20% - Accent6 4 2 2 2 2 7" xfId="4577" xr:uid="{00000000-0005-0000-0000-0000DB110000}"/>
    <cellStyle name="20% - Accent6 4 2 2 2 3" xfId="4578" xr:uid="{00000000-0005-0000-0000-0000DC110000}"/>
    <cellStyle name="20% - Accent6 4 2 2 2 3 2" xfId="4579" xr:uid="{00000000-0005-0000-0000-0000DD110000}"/>
    <cellStyle name="20% - Accent6 4 2 2 2 3 2 2" xfId="4580" xr:uid="{00000000-0005-0000-0000-0000DE110000}"/>
    <cellStyle name="20% - Accent6 4 2 2 2 3 3" xfId="4581" xr:uid="{00000000-0005-0000-0000-0000DF110000}"/>
    <cellStyle name="20% - Accent6 4 2 2 2 3 3 2" xfId="4582" xr:uid="{00000000-0005-0000-0000-0000E0110000}"/>
    <cellStyle name="20% - Accent6 4 2 2 2 3 4" xfId="4583" xr:uid="{00000000-0005-0000-0000-0000E1110000}"/>
    <cellStyle name="20% - Accent6 4 2 2 2 3 4 2" xfId="4584" xr:uid="{00000000-0005-0000-0000-0000E2110000}"/>
    <cellStyle name="20% - Accent6 4 2 2 2 3 5" xfId="4585" xr:uid="{00000000-0005-0000-0000-0000E3110000}"/>
    <cellStyle name="20% - Accent6 4 2 2 2 3 5 2" xfId="4586" xr:uid="{00000000-0005-0000-0000-0000E4110000}"/>
    <cellStyle name="20% - Accent6 4 2 2 2 3 6" xfId="4587" xr:uid="{00000000-0005-0000-0000-0000E5110000}"/>
    <cellStyle name="20% - Accent6 4 2 2 2 4" xfId="4588" xr:uid="{00000000-0005-0000-0000-0000E6110000}"/>
    <cellStyle name="20% - Accent6 4 2 2 2 4 2" xfId="4589" xr:uid="{00000000-0005-0000-0000-0000E7110000}"/>
    <cellStyle name="20% - Accent6 4 2 2 2 4 2 2" xfId="4590" xr:uid="{00000000-0005-0000-0000-0000E8110000}"/>
    <cellStyle name="20% - Accent6 4 2 2 2 4 3" xfId="4591" xr:uid="{00000000-0005-0000-0000-0000E9110000}"/>
    <cellStyle name="20% - Accent6 4 2 2 2 5" xfId="4592" xr:uid="{00000000-0005-0000-0000-0000EA110000}"/>
    <cellStyle name="20% - Accent6 4 2 2 2 5 2" xfId="4593" xr:uid="{00000000-0005-0000-0000-0000EB110000}"/>
    <cellStyle name="20% - Accent6 4 2 2 2 6" xfId="4594" xr:uid="{00000000-0005-0000-0000-0000EC110000}"/>
    <cellStyle name="20% - Accent6 4 2 2 2 6 2" xfId="4595" xr:uid="{00000000-0005-0000-0000-0000ED110000}"/>
    <cellStyle name="20% - Accent6 4 2 2 2 7" xfId="4596" xr:uid="{00000000-0005-0000-0000-0000EE110000}"/>
    <cellStyle name="20% - Accent6 4 2 2 2 7 2" xfId="4597" xr:uid="{00000000-0005-0000-0000-0000EF110000}"/>
    <cellStyle name="20% - Accent6 4 2 2 2 8" xfId="4598" xr:uid="{00000000-0005-0000-0000-0000F0110000}"/>
    <cellStyle name="20% - Accent6 4 2 2 3" xfId="4599" xr:uid="{00000000-0005-0000-0000-0000F1110000}"/>
    <cellStyle name="20% - Accent6 4 2 2 3 2" xfId="4600" xr:uid="{00000000-0005-0000-0000-0000F2110000}"/>
    <cellStyle name="20% - Accent6 4 2 2 3 2 2" xfId="4601" xr:uid="{00000000-0005-0000-0000-0000F3110000}"/>
    <cellStyle name="20% - Accent6 4 2 2 3 2 2 2" xfId="4602" xr:uid="{00000000-0005-0000-0000-0000F4110000}"/>
    <cellStyle name="20% - Accent6 4 2 2 3 2 2 2 2" xfId="4603" xr:uid="{00000000-0005-0000-0000-0000F5110000}"/>
    <cellStyle name="20% - Accent6 4 2 2 3 2 2 3" xfId="4604" xr:uid="{00000000-0005-0000-0000-0000F6110000}"/>
    <cellStyle name="20% - Accent6 4 2 2 3 2 2 3 2" xfId="4605" xr:uid="{00000000-0005-0000-0000-0000F7110000}"/>
    <cellStyle name="20% - Accent6 4 2 2 3 2 2 4" xfId="4606" xr:uid="{00000000-0005-0000-0000-0000F8110000}"/>
    <cellStyle name="20% - Accent6 4 2 2 3 2 3" xfId="4607" xr:uid="{00000000-0005-0000-0000-0000F9110000}"/>
    <cellStyle name="20% - Accent6 4 2 2 3 2 3 2" xfId="4608" xr:uid="{00000000-0005-0000-0000-0000FA110000}"/>
    <cellStyle name="20% - Accent6 4 2 2 3 2 4" xfId="4609" xr:uid="{00000000-0005-0000-0000-0000FB110000}"/>
    <cellStyle name="20% - Accent6 4 2 2 3 2 4 2" xfId="4610" xr:uid="{00000000-0005-0000-0000-0000FC110000}"/>
    <cellStyle name="20% - Accent6 4 2 2 3 2 5" xfId="4611" xr:uid="{00000000-0005-0000-0000-0000FD110000}"/>
    <cellStyle name="20% - Accent6 4 2 2 3 2 5 2" xfId="4612" xr:uid="{00000000-0005-0000-0000-0000FE110000}"/>
    <cellStyle name="20% - Accent6 4 2 2 3 2 6" xfId="4613" xr:uid="{00000000-0005-0000-0000-0000FF110000}"/>
    <cellStyle name="20% - Accent6 4 2 2 3 2 6 2" xfId="4614" xr:uid="{00000000-0005-0000-0000-000000120000}"/>
    <cellStyle name="20% - Accent6 4 2 2 3 2 7" xfId="4615" xr:uid="{00000000-0005-0000-0000-000001120000}"/>
    <cellStyle name="20% - Accent6 4 2 2 3 3" xfId="4616" xr:uid="{00000000-0005-0000-0000-000002120000}"/>
    <cellStyle name="20% - Accent6 4 2 2 3 3 2" xfId="4617" xr:uid="{00000000-0005-0000-0000-000003120000}"/>
    <cellStyle name="20% - Accent6 4 2 2 3 3 2 2" xfId="4618" xr:uid="{00000000-0005-0000-0000-000004120000}"/>
    <cellStyle name="20% - Accent6 4 2 2 3 3 3" xfId="4619" xr:uid="{00000000-0005-0000-0000-000005120000}"/>
    <cellStyle name="20% - Accent6 4 2 2 3 3 3 2" xfId="4620" xr:uid="{00000000-0005-0000-0000-000006120000}"/>
    <cellStyle name="20% - Accent6 4 2 2 3 3 4" xfId="4621" xr:uid="{00000000-0005-0000-0000-000007120000}"/>
    <cellStyle name="20% - Accent6 4 2 2 3 3 4 2" xfId="4622" xr:uid="{00000000-0005-0000-0000-000008120000}"/>
    <cellStyle name="20% - Accent6 4 2 2 3 3 5" xfId="4623" xr:uid="{00000000-0005-0000-0000-000009120000}"/>
    <cellStyle name="20% - Accent6 4 2 2 3 3 5 2" xfId="4624" xr:uid="{00000000-0005-0000-0000-00000A120000}"/>
    <cellStyle name="20% - Accent6 4 2 2 3 3 6" xfId="4625" xr:uid="{00000000-0005-0000-0000-00000B120000}"/>
    <cellStyle name="20% - Accent6 4 2 2 3 4" xfId="4626" xr:uid="{00000000-0005-0000-0000-00000C120000}"/>
    <cellStyle name="20% - Accent6 4 2 2 3 4 2" xfId="4627" xr:uid="{00000000-0005-0000-0000-00000D120000}"/>
    <cellStyle name="20% - Accent6 4 2 2 3 4 2 2" xfId="4628" xr:uid="{00000000-0005-0000-0000-00000E120000}"/>
    <cellStyle name="20% - Accent6 4 2 2 3 4 3" xfId="4629" xr:uid="{00000000-0005-0000-0000-00000F120000}"/>
    <cellStyle name="20% - Accent6 4 2 2 3 5" xfId="4630" xr:uid="{00000000-0005-0000-0000-000010120000}"/>
    <cellStyle name="20% - Accent6 4 2 2 3 5 2" xfId="4631" xr:uid="{00000000-0005-0000-0000-000011120000}"/>
    <cellStyle name="20% - Accent6 4 2 2 3 6" xfId="4632" xr:uid="{00000000-0005-0000-0000-000012120000}"/>
    <cellStyle name="20% - Accent6 4 2 2 3 6 2" xfId="4633" xr:uid="{00000000-0005-0000-0000-000013120000}"/>
    <cellStyle name="20% - Accent6 4 2 2 3 7" xfId="4634" xr:uid="{00000000-0005-0000-0000-000014120000}"/>
    <cellStyle name="20% - Accent6 4 2 2 3 7 2" xfId="4635" xr:uid="{00000000-0005-0000-0000-000015120000}"/>
    <cellStyle name="20% - Accent6 4 2 2 3 8" xfId="4636" xr:uid="{00000000-0005-0000-0000-000016120000}"/>
    <cellStyle name="20% - Accent6 4 2 2 4" xfId="4637" xr:uid="{00000000-0005-0000-0000-000017120000}"/>
    <cellStyle name="20% - Accent6 4 2 2 4 2" xfId="4638" xr:uid="{00000000-0005-0000-0000-000018120000}"/>
    <cellStyle name="20% - Accent6 4 2 2 4 2 2" xfId="4639" xr:uid="{00000000-0005-0000-0000-000019120000}"/>
    <cellStyle name="20% - Accent6 4 2 2 4 2 2 2" xfId="4640" xr:uid="{00000000-0005-0000-0000-00001A120000}"/>
    <cellStyle name="20% - Accent6 4 2 2 4 2 3" xfId="4641" xr:uid="{00000000-0005-0000-0000-00001B120000}"/>
    <cellStyle name="20% - Accent6 4 2 2 4 2 3 2" xfId="4642" xr:uid="{00000000-0005-0000-0000-00001C120000}"/>
    <cellStyle name="20% - Accent6 4 2 2 4 2 4" xfId="4643" xr:uid="{00000000-0005-0000-0000-00001D120000}"/>
    <cellStyle name="20% - Accent6 4 2 2 4 3" xfId="4644" xr:uid="{00000000-0005-0000-0000-00001E120000}"/>
    <cellStyle name="20% - Accent6 4 2 2 4 3 2" xfId="4645" xr:uid="{00000000-0005-0000-0000-00001F120000}"/>
    <cellStyle name="20% - Accent6 4 2 2 4 4" xfId="4646" xr:uid="{00000000-0005-0000-0000-000020120000}"/>
    <cellStyle name="20% - Accent6 4 2 2 4 4 2" xfId="4647" xr:uid="{00000000-0005-0000-0000-000021120000}"/>
    <cellStyle name="20% - Accent6 4 2 2 4 5" xfId="4648" xr:uid="{00000000-0005-0000-0000-000022120000}"/>
    <cellStyle name="20% - Accent6 4 2 2 4 5 2" xfId="4649" xr:uid="{00000000-0005-0000-0000-000023120000}"/>
    <cellStyle name="20% - Accent6 4 2 2 4 6" xfId="4650" xr:uid="{00000000-0005-0000-0000-000024120000}"/>
    <cellStyle name="20% - Accent6 4 2 2 4 6 2" xfId="4651" xr:uid="{00000000-0005-0000-0000-000025120000}"/>
    <cellStyle name="20% - Accent6 4 2 2 4 7" xfId="4652" xr:uid="{00000000-0005-0000-0000-000026120000}"/>
    <cellStyle name="20% - Accent6 4 2 2 5" xfId="4653" xr:uid="{00000000-0005-0000-0000-000027120000}"/>
    <cellStyle name="20% - Accent6 4 2 2 5 2" xfId="4654" xr:uid="{00000000-0005-0000-0000-000028120000}"/>
    <cellStyle name="20% - Accent6 4 2 2 5 2 2" xfId="4655" xr:uid="{00000000-0005-0000-0000-000029120000}"/>
    <cellStyle name="20% - Accent6 4 2 2 5 3" xfId="4656" xr:uid="{00000000-0005-0000-0000-00002A120000}"/>
    <cellStyle name="20% - Accent6 4 2 2 5 3 2" xfId="4657" xr:uid="{00000000-0005-0000-0000-00002B120000}"/>
    <cellStyle name="20% - Accent6 4 2 2 5 4" xfId="4658" xr:uid="{00000000-0005-0000-0000-00002C120000}"/>
    <cellStyle name="20% - Accent6 4 2 2 5 4 2" xfId="4659" xr:uid="{00000000-0005-0000-0000-00002D120000}"/>
    <cellStyle name="20% - Accent6 4 2 2 5 5" xfId="4660" xr:uid="{00000000-0005-0000-0000-00002E120000}"/>
    <cellStyle name="20% - Accent6 4 2 2 5 5 2" xfId="4661" xr:uid="{00000000-0005-0000-0000-00002F120000}"/>
    <cellStyle name="20% - Accent6 4 2 2 5 6" xfId="4662" xr:uid="{00000000-0005-0000-0000-000030120000}"/>
    <cellStyle name="20% - Accent6 4 2 2 6" xfId="4663" xr:uid="{00000000-0005-0000-0000-000031120000}"/>
    <cellStyle name="20% - Accent6 4 2 2 6 2" xfId="4664" xr:uid="{00000000-0005-0000-0000-000032120000}"/>
    <cellStyle name="20% - Accent6 4 2 2 6 2 2" xfId="4665" xr:uid="{00000000-0005-0000-0000-000033120000}"/>
    <cellStyle name="20% - Accent6 4 2 2 6 3" xfId="4666" xr:uid="{00000000-0005-0000-0000-000034120000}"/>
    <cellStyle name="20% - Accent6 4 2 2 7" xfId="4667" xr:uid="{00000000-0005-0000-0000-000035120000}"/>
    <cellStyle name="20% - Accent6 4 2 2 7 2" xfId="4668" xr:uid="{00000000-0005-0000-0000-000036120000}"/>
    <cellStyle name="20% - Accent6 4 2 2 8" xfId="4669" xr:uid="{00000000-0005-0000-0000-000037120000}"/>
    <cellStyle name="20% - Accent6 4 2 2 8 2" xfId="4670" xr:uid="{00000000-0005-0000-0000-000038120000}"/>
    <cellStyle name="20% - Accent6 4 2 2 9" xfId="4671" xr:uid="{00000000-0005-0000-0000-000039120000}"/>
    <cellStyle name="20% - Accent6 4 2 2 9 2" xfId="4672" xr:uid="{00000000-0005-0000-0000-00003A120000}"/>
    <cellStyle name="20% - Accent6 4 2 3" xfId="4673" xr:uid="{00000000-0005-0000-0000-00003B120000}"/>
    <cellStyle name="20% - Accent6 4 2 3 2" xfId="4674" xr:uid="{00000000-0005-0000-0000-00003C120000}"/>
    <cellStyle name="20% - Accent6 4 2 3 2 2" xfId="4675" xr:uid="{00000000-0005-0000-0000-00003D120000}"/>
    <cellStyle name="20% - Accent6 4 2 3 2 2 2" xfId="4676" xr:uid="{00000000-0005-0000-0000-00003E120000}"/>
    <cellStyle name="20% - Accent6 4 2 3 2 2 2 2" xfId="4677" xr:uid="{00000000-0005-0000-0000-00003F120000}"/>
    <cellStyle name="20% - Accent6 4 2 3 2 2 3" xfId="4678" xr:uid="{00000000-0005-0000-0000-000040120000}"/>
    <cellStyle name="20% - Accent6 4 2 3 2 2 3 2" xfId="4679" xr:uid="{00000000-0005-0000-0000-000041120000}"/>
    <cellStyle name="20% - Accent6 4 2 3 2 2 4" xfId="4680" xr:uid="{00000000-0005-0000-0000-000042120000}"/>
    <cellStyle name="20% - Accent6 4 2 3 2 3" xfId="4681" xr:uid="{00000000-0005-0000-0000-000043120000}"/>
    <cellStyle name="20% - Accent6 4 2 3 2 3 2" xfId="4682" xr:uid="{00000000-0005-0000-0000-000044120000}"/>
    <cellStyle name="20% - Accent6 4 2 3 2 4" xfId="4683" xr:uid="{00000000-0005-0000-0000-000045120000}"/>
    <cellStyle name="20% - Accent6 4 2 3 2 4 2" xfId="4684" xr:uid="{00000000-0005-0000-0000-000046120000}"/>
    <cellStyle name="20% - Accent6 4 2 3 2 5" xfId="4685" xr:uid="{00000000-0005-0000-0000-000047120000}"/>
    <cellStyle name="20% - Accent6 4 2 3 2 5 2" xfId="4686" xr:uid="{00000000-0005-0000-0000-000048120000}"/>
    <cellStyle name="20% - Accent6 4 2 3 2 6" xfId="4687" xr:uid="{00000000-0005-0000-0000-000049120000}"/>
    <cellStyle name="20% - Accent6 4 2 3 2 6 2" xfId="4688" xr:uid="{00000000-0005-0000-0000-00004A120000}"/>
    <cellStyle name="20% - Accent6 4 2 3 2 7" xfId="4689" xr:uid="{00000000-0005-0000-0000-00004B120000}"/>
    <cellStyle name="20% - Accent6 4 2 3 3" xfId="4690" xr:uid="{00000000-0005-0000-0000-00004C120000}"/>
    <cellStyle name="20% - Accent6 4 2 3 3 2" xfId="4691" xr:uid="{00000000-0005-0000-0000-00004D120000}"/>
    <cellStyle name="20% - Accent6 4 2 3 3 2 2" xfId="4692" xr:uid="{00000000-0005-0000-0000-00004E120000}"/>
    <cellStyle name="20% - Accent6 4 2 3 3 3" xfId="4693" xr:uid="{00000000-0005-0000-0000-00004F120000}"/>
    <cellStyle name="20% - Accent6 4 2 3 3 3 2" xfId="4694" xr:uid="{00000000-0005-0000-0000-000050120000}"/>
    <cellStyle name="20% - Accent6 4 2 3 3 4" xfId="4695" xr:uid="{00000000-0005-0000-0000-000051120000}"/>
    <cellStyle name="20% - Accent6 4 2 3 3 4 2" xfId="4696" xr:uid="{00000000-0005-0000-0000-000052120000}"/>
    <cellStyle name="20% - Accent6 4 2 3 3 5" xfId="4697" xr:uid="{00000000-0005-0000-0000-000053120000}"/>
    <cellStyle name="20% - Accent6 4 2 3 3 5 2" xfId="4698" xr:uid="{00000000-0005-0000-0000-000054120000}"/>
    <cellStyle name="20% - Accent6 4 2 3 3 6" xfId="4699" xr:uid="{00000000-0005-0000-0000-000055120000}"/>
    <cellStyle name="20% - Accent6 4 2 3 4" xfId="4700" xr:uid="{00000000-0005-0000-0000-000056120000}"/>
    <cellStyle name="20% - Accent6 4 2 3 4 2" xfId="4701" xr:uid="{00000000-0005-0000-0000-000057120000}"/>
    <cellStyle name="20% - Accent6 4 2 3 4 2 2" xfId="4702" xr:uid="{00000000-0005-0000-0000-000058120000}"/>
    <cellStyle name="20% - Accent6 4 2 3 4 3" xfId="4703" xr:uid="{00000000-0005-0000-0000-000059120000}"/>
    <cellStyle name="20% - Accent6 4 2 3 5" xfId="4704" xr:uid="{00000000-0005-0000-0000-00005A120000}"/>
    <cellStyle name="20% - Accent6 4 2 3 5 2" xfId="4705" xr:uid="{00000000-0005-0000-0000-00005B120000}"/>
    <cellStyle name="20% - Accent6 4 2 3 6" xfId="4706" xr:uid="{00000000-0005-0000-0000-00005C120000}"/>
    <cellStyle name="20% - Accent6 4 2 3 6 2" xfId="4707" xr:uid="{00000000-0005-0000-0000-00005D120000}"/>
    <cellStyle name="20% - Accent6 4 2 3 7" xfId="4708" xr:uid="{00000000-0005-0000-0000-00005E120000}"/>
    <cellStyle name="20% - Accent6 4 2 3 7 2" xfId="4709" xr:uid="{00000000-0005-0000-0000-00005F120000}"/>
    <cellStyle name="20% - Accent6 4 2 3 8" xfId="4710" xr:uid="{00000000-0005-0000-0000-000060120000}"/>
    <cellStyle name="20% - Accent6 4 2 4" xfId="4711" xr:uid="{00000000-0005-0000-0000-000061120000}"/>
    <cellStyle name="20% - Accent6 4 2 4 2" xfId="4712" xr:uid="{00000000-0005-0000-0000-000062120000}"/>
    <cellStyle name="20% - Accent6 4 2 4 2 2" xfId="4713" xr:uid="{00000000-0005-0000-0000-000063120000}"/>
    <cellStyle name="20% - Accent6 4 2 4 2 2 2" xfId="4714" xr:uid="{00000000-0005-0000-0000-000064120000}"/>
    <cellStyle name="20% - Accent6 4 2 4 2 2 2 2" xfId="4715" xr:uid="{00000000-0005-0000-0000-000065120000}"/>
    <cellStyle name="20% - Accent6 4 2 4 2 2 3" xfId="4716" xr:uid="{00000000-0005-0000-0000-000066120000}"/>
    <cellStyle name="20% - Accent6 4 2 4 2 2 3 2" xfId="4717" xr:uid="{00000000-0005-0000-0000-000067120000}"/>
    <cellStyle name="20% - Accent6 4 2 4 2 2 4" xfId="4718" xr:uid="{00000000-0005-0000-0000-000068120000}"/>
    <cellStyle name="20% - Accent6 4 2 4 2 3" xfId="4719" xr:uid="{00000000-0005-0000-0000-000069120000}"/>
    <cellStyle name="20% - Accent6 4 2 4 2 3 2" xfId="4720" xr:uid="{00000000-0005-0000-0000-00006A120000}"/>
    <cellStyle name="20% - Accent6 4 2 4 2 4" xfId="4721" xr:uid="{00000000-0005-0000-0000-00006B120000}"/>
    <cellStyle name="20% - Accent6 4 2 4 2 4 2" xfId="4722" xr:uid="{00000000-0005-0000-0000-00006C120000}"/>
    <cellStyle name="20% - Accent6 4 2 4 2 5" xfId="4723" xr:uid="{00000000-0005-0000-0000-00006D120000}"/>
    <cellStyle name="20% - Accent6 4 2 4 2 5 2" xfId="4724" xr:uid="{00000000-0005-0000-0000-00006E120000}"/>
    <cellStyle name="20% - Accent6 4 2 4 2 6" xfId="4725" xr:uid="{00000000-0005-0000-0000-00006F120000}"/>
    <cellStyle name="20% - Accent6 4 2 4 2 6 2" xfId="4726" xr:uid="{00000000-0005-0000-0000-000070120000}"/>
    <cellStyle name="20% - Accent6 4 2 4 2 7" xfId="4727" xr:uid="{00000000-0005-0000-0000-000071120000}"/>
    <cellStyle name="20% - Accent6 4 2 4 3" xfId="4728" xr:uid="{00000000-0005-0000-0000-000072120000}"/>
    <cellStyle name="20% - Accent6 4 2 4 3 2" xfId="4729" xr:uid="{00000000-0005-0000-0000-000073120000}"/>
    <cellStyle name="20% - Accent6 4 2 4 3 2 2" xfId="4730" xr:uid="{00000000-0005-0000-0000-000074120000}"/>
    <cellStyle name="20% - Accent6 4 2 4 3 3" xfId="4731" xr:uid="{00000000-0005-0000-0000-000075120000}"/>
    <cellStyle name="20% - Accent6 4 2 4 3 3 2" xfId="4732" xr:uid="{00000000-0005-0000-0000-000076120000}"/>
    <cellStyle name="20% - Accent6 4 2 4 3 4" xfId="4733" xr:uid="{00000000-0005-0000-0000-000077120000}"/>
    <cellStyle name="20% - Accent6 4 2 4 3 4 2" xfId="4734" xr:uid="{00000000-0005-0000-0000-000078120000}"/>
    <cellStyle name="20% - Accent6 4 2 4 3 5" xfId="4735" xr:uid="{00000000-0005-0000-0000-000079120000}"/>
    <cellStyle name="20% - Accent6 4 2 4 3 5 2" xfId="4736" xr:uid="{00000000-0005-0000-0000-00007A120000}"/>
    <cellStyle name="20% - Accent6 4 2 4 3 6" xfId="4737" xr:uid="{00000000-0005-0000-0000-00007B120000}"/>
    <cellStyle name="20% - Accent6 4 2 4 4" xfId="4738" xr:uid="{00000000-0005-0000-0000-00007C120000}"/>
    <cellStyle name="20% - Accent6 4 2 4 4 2" xfId="4739" xr:uid="{00000000-0005-0000-0000-00007D120000}"/>
    <cellStyle name="20% - Accent6 4 2 4 4 2 2" xfId="4740" xr:uid="{00000000-0005-0000-0000-00007E120000}"/>
    <cellStyle name="20% - Accent6 4 2 4 4 3" xfId="4741" xr:uid="{00000000-0005-0000-0000-00007F120000}"/>
    <cellStyle name="20% - Accent6 4 2 4 5" xfId="4742" xr:uid="{00000000-0005-0000-0000-000080120000}"/>
    <cellStyle name="20% - Accent6 4 2 4 5 2" xfId="4743" xr:uid="{00000000-0005-0000-0000-000081120000}"/>
    <cellStyle name="20% - Accent6 4 2 4 6" xfId="4744" xr:uid="{00000000-0005-0000-0000-000082120000}"/>
    <cellStyle name="20% - Accent6 4 2 4 6 2" xfId="4745" xr:uid="{00000000-0005-0000-0000-000083120000}"/>
    <cellStyle name="20% - Accent6 4 2 4 7" xfId="4746" xr:uid="{00000000-0005-0000-0000-000084120000}"/>
    <cellStyle name="20% - Accent6 4 2 4 7 2" xfId="4747" xr:uid="{00000000-0005-0000-0000-000085120000}"/>
    <cellStyle name="20% - Accent6 4 2 4 8" xfId="4748" xr:uid="{00000000-0005-0000-0000-000086120000}"/>
    <cellStyle name="20% - Accent6 4 2 5" xfId="4749" xr:uid="{00000000-0005-0000-0000-000087120000}"/>
    <cellStyle name="20% - Accent6 4 2 5 2" xfId="4750" xr:uid="{00000000-0005-0000-0000-000088120000}"/>
    <cellStyle name="20% - Accent6 4 2 5 2 2" xfId="4751" xr:uid="{00000000-0005-0000-0000-000089120000}"/>
    <cellStyle name="20% - Accent6 4 2 5 2 2 2" xfId="4752" xr:uid="{00000000-0005-0000-0000-00008A120000}"/>
    <cellStyle name="20% - Accent6 4 2 5 2 3" xfId="4753" xr:uid="{00000000-0005-0000-0000-00008B120000}"/>
    <cellStyle name="20% - Accent6 4 2 5 2 3 2" xfId="4754" xr:uid="{00000000-0005-0000-0000-00008C120000}"/>
    <cellStyle name="20% - Accent6 4 2 5 2 4" xfId="4755" xr:uid="{00000000-0005-0000-0000-00008D120000}"/>
    <cellStyle name="20% - Accent6 4 2 5 3" xfId="4756" xr:uid="{00000000-0005-0000-0000-00008E120000}"/>
    <cellStyle name="20% - Accent6 4 2 5 3 2" xfId="4757" xr:uid="{00000000-0005-0000-0000-00008F120000}"/>
    <cellStyle name="20% - Accent6 4 2 5 4" xfId="4758" xr:uid="{00000000-0005-0000-0000-000090120000}"/>
    <cellStyle name="20% - Accent6 4 2 5 4 2" xfId="4759" xr:uid="{00000000-0005-0000-0000-000091120000}"/>
    <cellStyle name="20% - Accent6 4 2 5 5" xfId="4760" xr:uid="{00000000-0005-0000-0000-000092120000}"/>
    <cellStyle name="20% - Accent6 4 2 5 5 2" xfId="4761" xr:uid="{00000000-0005-0000-0000-000093120000}"/>
    <cellStyle name="20% - Accent6 4 2 5 6" xfId="4762" xr:uid="{00000000-0005-0000-0000-000094120000}"/>
    <cellStyle name="20% - Accent6 4 2 5 6 2" xfId="4763" xr:uid="{00000000-0005-0000-0000-000095120000}"/>
    <cellStyle name="20% - Accent6 4 2 5 7" xfId="4764" xr:uid="{00000000-0005-0000-0000-000096120000}"/>
    <cellStyle name="20% - Accent6 4 2 6" xfId="4765" xr:uid="{00000000-0005-0000-0000-000097120000}"/>
    <cellStyle name="20% - Accent6 4 2 6 2" xfId="4766" xr:uid="{00000000-0005-0000-0000-000098120000}"/>
    <cellStyle name="20% - Accent6 4 2 6 2 2" xfId="4767" xr:uid="{00000000-0005-0000-0000-000099120000}"/>
    <cellStyle name="20% - Accent6 4 2 6 3" xfId="4768" xr:uid="{00000000-0005-0000-0000-00009A120000}"/>
    <cellStyle name="20% - Accent6 4 2 6 3 2" xfId="4769" xr:uid="{00000000-0005-0000-0000-00009B120000}"/>
    <cellStyle name="20% - Accent6 4 2 6 4" xfId="4770" xr:uid="{00000000-0005-0000-0000-00009C120000}"/>
    <cellStyle name="20% - Accent6 4 2 6 4 2" xfId="4771" xr:uid="{00000000-0005-0000-0000-00009D120000}"/>
    <cellStyle name="20% - Accent6 4 2 6 5" xfId="4772" xr:uid="{00000000-0005-0000-0000-00009E120000}"/>
    <cellStyle name="20% - Accent6 4 2 6 5 2" xfId="4773" xr:uid="{00000000-0005-0000-0000-00009F120000}"/>
    <cellStyle name="20% - Accent6 4 2 6 6" xfId="4774" xr:uid="{00000000-0005-0000-0000-0000A0120000}"/>
    <cellStyle name="20% - Accent6 4 2 7" xfId="4775" xr:uid="{00000000-0005-0000-0000-0000A1120000}"/>
    <cellStyle name="20% - Accent6 4 2 7 2" xfId="4776" xr:uid="{00000000-0005-0000-0000-0000A2120000}"/>
    <cellStyle name="20% - Accent6 4 2 7 2 2" xfId="4777" xr:uid="{00000000-0005-0000-0000-0000A3120000}"/>
    <cellStyle name="20% - Accent6 4 2 7 3" xfId="4778" xr:uid="{00000000-0005-0000-0000-0000A4120000}"/>
    <cellStyle name="20% - Accent6 4 2 8" xfId="4779" xr:uid="{00000000-0005-0000-0000-0000A5120000}"/>
    <cellStyle name="20% - Accent6 4 2 8 2" xfId="4780" xr:uid="{00000000-0005-0000-0000-0000A6120000}"/>
    <cellStyle name="20% - Accent6 4 2 9" xfId="4781" xr:uid="{00000000-0005-0000-0000-0000A7120000}"/>
    <cellStyle name="20% - Accent6 4 2 9 2" xfId="4782" xr:uid="{00000000-0005-0000-0000-0000A8120000}"/>
    <cellStyle name="20% - Accent6 4 3" xfId="4783" xr:uid="{00000000-0005-0000-0000-0000A9120000}"/>
    <cellStyle name="20% - Accent6 4 3 10" xfId="4784" xr:uid="{00000000-0005-0000-0000-0000AA120000}"/>
    <cellStyle name="20% - Accent6 4 3 2" xfId="4785" xr:uid="{00000000-0005-0000-0000-0000AB120000}"/>
    <cellStyle name="20% - Accent6 4 3 2 2" xfId="4786" xr:uid="{00000000-0005-0000-0000-0000AC120000}"/>
    <cellStyle name="20% - Accent6 4 3 2 2 2" xfId="4787" xr:uid="{00000000-0005-0000-0000-0000AD120000}"/>
    <cellStyle name="20% - Accent6 4 3 2 2 2 2" xfId="4788" xr:uid="{00000000-0005-0000-0000-0000AE120000}"/>
    <cellStyle name="20% - Accent6 4 3 2 2 2 2 2" xfId="4789" xr:uid="{00000000-0005-0000-0000-0000AF120000}"/>
    <cellStyle name="20% - Accent6 4 3 2 2 2 3" xfId="4790" xr:uid="{00000000-0005-0000-0000-0000B0120000}"/>
    <cellStyle name="20% - Accent6 4 3 2 2 2 3 2" xfId="4791" xr:uid="{00000000-0005-0000-0000-0000B1120000}"/>
    <cellStyle name="20% - Accent6 4 3 2 2 2 4" xfId="4792" xr:uid="{00000000-0005-0000-0000-0000B2120000}"/>
    <cellStyle name="20% - Accent6 4 3 2 2 3" xfId="4793" xr:uid="{00000000-0005-0000-0000-0000B3120000}"/>
    <cellStyle name="20% - Accent6 4 3 2 2 3 2" xfId="4794" xr:uid="{00000000-0005-0000-0000-0000B4120000}"/>
    <cellStyle name="20% - Accent6 4 3 2 2 4" xfId="4795" xr:uid="{00000000-0005-0000-0000-0000B5120000}"/>
    <cellStyle name="20% - Accent6 4 3 2 2 4 2" xfId="4796" xr:uid="{00000000-0005-0000-0000-0000B6120000}"/>
    <cellStyle name="20% - Accent6 4 3 2 2 5" xfId="4797" xr:uid="{00000000-0005-0000-0000-0000B7120000}"/>
    <cellStyle name="20% - Accent6 4 3 2 2 5 2" xfId="4798" xr:uid="{00000000-0005-0000-0000-0000B8120000}"/>
    <cellStyle name="20% - Accent6 4 3 2 2 6" xfId="4799" xr:uid="{00000000-0005-0000-0000-0000B9120000}"/>
    <cellStyle name="20% - Accent6 4 3 2 2 6 2" xfId="4800" xr:uid="{00000000-0005-0000-0000-0000BA120000}"/>
    <cellStyle name="20% - Accent6 4 3 2 2 7" xfId="4801" xr:uid="{00000000-0005-0000-0000-0000BB120000}"/>
    <cellStyle name="20% - Accent6 4 3 2 3" xfId="4802" xr:uid="{00000000-0005-0000-0000-0000BC120000}"/>
    <cellStyle name="20% - Accent6 4 3 2 3 2" xfId="4803" xr:uid="{00000000-0005-0000-0000-0000BD120000}"/>
    <cellStyle name="20% - Accent6 4 3 2 3 2 2" xfId="4804" xr:uid="{00000000-0005-0000-0000-0000BE120000}"/>
    <cellStyle name="20% - Accent6 4 3 2 3 3" xfId="4805" xr:uid="{00000000-0005-0000-0000-0000BF120000}"/>
    <cellStyle name="20% - Accent6 4 3 2 3 3 2" xfId="4806" xr:uid="{00000000-0005-0000-0000-0000C0120000}"/>
    <cellStyle name="20% - Accent6 4 3 2 3 4" xfId="4807" xr:uid="{00000000-0005-0000-0000-0000C1120000}"/>
    <cellStyle name="20% - Accent6 4 3 2 3 4 2" xfId="4808" xr:uid="{00000000-0005-0000-0000-0000C2120000}"/>
    <cellStyle name="20% - Accent6 4 3 2 3 5" xfId="4809" xr:uid="{00000000-0005-0000-0000-0000C3120000}"/>
    <cellStyle name="20% - Accent6 4 3 2 3 5 2" xfId="4810" xr:uid="{00000000-0005-0000-0000-0000C4120000}"/>
    <cellStyle name="20% - Accent6 4 3 2 3 6" xfId="4811" xr:uid="{00000000-0005-0000-0000-0000C5120000}"/>
    <cellStyle name="20% - Accent6 4 3 2 4" xfId="4812" xr:uid="{00000000-0005-0000-0000-0000C6120000}"/>
    <cellStyle name="20% - Accent6 4 3 2 4 2" xfId="4813" xr:uid="{00000000-0005-0000-0000-0000C7120000}"/>
    <cellStyle name="20% - Accent6 4 3 2 4 2 2" xfId="4814" xr:uid="{00000000-0005-0000-0000-0000C8120000}"/>
    <cellStyle name="20% - Accent6 4 3 2 4 3" xfId="4815" xr:uid="{00000000-0005-0000-0000-0000C9120000}"/>
    <cellStyle name="20% - Accent6 4 3 2 5" xfId="4816" xr:uid="{00000000-0005-0000-0000-0000CA120000}"/>
    <cellStyle name="20% - Accent6 4 3 2 5 2" xfId="4817" xr:uid="{00000000-0005-0000-0000-0000CB120000}"/>
    <cellStyle name="20% - Accent6 4 3 2 6" xfId="4818" xr:uid="{00000000-0005-0000-0000-0000CC120000}"/>
    <cellStyle name="20% - Accent6 4 3 2 6 2" xfId="4819" xr:uid="{00000000-0005-0000-0000-0000CD120000}"/>
    <cellStyle name="20% - Accent6 4 3 2 7" xfId="4820" xr:uid="{00000000-0005-0000-0000-0000CE120000}"/>
    <cellStyle name="20% - Accent6 4 3 2 7 2" xfId="4821" xr:uid="{00000000-0005-0000-0000-0000CF120000}"/>
    <cellStyle name="20% - Accent6 4 3 2 8" xfId="4822" xr:uid="{00000000-0005-0000-0000-0000D0120000}"/>
    <cellStyle name="20% - Accent6 4 3 3" xfId="4823" xr:uid="{00000000-0005-0000-0000-0000D1120000}"/>
    <cellStyle name="20% - Accent6 4 3 3 2" xfId="4824" xr:uid="{00000000-0005-0000-0000-0000D2120000}"/>
    <cellStyle name="20% - Accent6 4 3 3 2 2" xfId="4825" xr:uid="{00000000-0005-0000-0000-0000D3120000}"/>
    <cellStyle name="20% - Accent6 4 3 3 2 2 2" xfId="4826" xr:uid="{00000000-0005-0000-0000-0000D4120000}"/>
    <cellStyle name="20% - Accent6 4 3 3 2 2 2 2" xfId="4827" xr:uid="{00000000-0005-0000-0000-0000D5120000}"/>
    <cellStyle name="20% - Accent6 4 3 3 2 2 3" xfId="4828" xr:uid="{00000000-0005-0000-0000-0000D6120000}"/>
    <cellStyle name="20% - Accent6 4 3 3 2 2 3 2" xfId="4829" xr:uid="{00000000-0005-0000-0000-0000D7120000}"/>
    <cellStyle name="20% - Accent6 4 3 3 2 2 4" xfId="4830" xr:uid="{00000000-0005-0000-0000-0000D8120000}"/>
    <cellStyle name="20% - Accent6 4 3 3 2 3" xfId="4831" xr:uid="{00000000-0005-0000-0000-0000D9120000}"/>
    <cellStyle name="20% - Accent6 4 3 3 2 3 2" xfId="4832" xr:uid="{00000000-0005-0000-0000-0000DA120000}"/>
    <cellStyle name="20% - Accent6 4 3 3 2 4" xfId="4833" xr:uid="{00000000-0005-0000-0000-0000DB120000}"/>
    <cellStyle name="20% - Accent6 4 3 3 2 4 2" xfId="4834" xr:uid="{00000000-0005-0000-0000-0000DC120000}"/>
    <cellStyle name="20% - Accent6 4 3 3 2 5" xfId="4835" xr:uid="{00000000-0005-0000-0000-0000DD120000}"/>
    <cellStyle name="20% - Accent6 4 3 3 2 5 2" xfId="4836" xr:uid="{00000000-0005-0000-0000-0000DE120000}"/>
    <cellStyle name="20% - Accent6 4 3 3 2 6" xfId="4837" xr:uid="{00000000-0005-0000-0000-0000DF120000}"/>
    <cellStyle name="20% - Accent6 4 3 3 2 6 2" xfId="4838" xr:uid="{00000000-0005-0000-0000-0000E0120000}"/>
    <cellStyle name="20% - Accent6 4 3 3 2 7" xfId="4839" xr:uid="{00000000-0005-0000-0000-0000E1120000}"/>
    <cellStyle name="20% - Accent6 4 3 3 3" xfId="4840" xr:uid="{00000000-0005-0000-0000-0000E2120000}"/>
    <cellStyle name="20% - Accent6 4 3 3 3 2" xfId="4841" xr:uid="{00000000-0005-0000-0000-0000E3120000}"/>
    <cellStyle name="20% - Accent6 4 3 3 3 2 2" xfId="4842" xr:uid="{00000000-0005-0000-0000-0000E4120000}"/>
    <cellStyle name="20% - Accent6 4 3 3 3 3" xfId="4843" xr:uid="{00000000-0005-0000-0000-0000E5120000}"/>
    <cellStyle name="20% - Accent6 4 3 3 3 3 2" xfId="4844" xr:uid="{00000000-0005-0000-0000-0000E6120000}"/>
    <cellStyle name="20% - Accent6 4 3 3 3 4" xfId="4845" xr:uid="{00000000-0005-0000-0000-0000E7120000}"/>
    <cellStyle name="20% - Accent6 4 3 3 3 4 2" xfId="4846" xr:uid="{00000000-0005-0000-0000-0000E8120000}"/>
    <cellStyle name="20% - Accent6 4 3 3 3 5" xfId="4847" xr:uid="{00000000-0005-0000-0000-0000E9120000}"/>
    <cellStyle name="20% - Accent6 4 3 3 3 5 2" xfId="4848" xr:uid="{00000000-0005-0000-0000-0000EA120000}"/>
    <cellStyle name="20% - Accent6 4 3 3 3 6" xfId="4849" xr:uid="{00000000-0005-0000-0000-0000EB120000}"/>
    <cellStyle name="20% - Accent6 4 3 3 4" xfId="4850" xr:uid="{00000000-0005-0000-0000-0000EC120000}"/>
    <cellStyle name="20% - Accent6 4 3 3 4 2" xfId="4851" xr:uid="{00000000-0005-0000-0000-0000ED120000}"/>
    <cellStyle name="20% - Accent6 4 3 3 4 2 2" xfId="4852" xr:uid="{00000000-0005-0000-0000-0000EE120000}"/>
    <cellStyle name="20% - Accent6 4 3 3 4 3" xfId="4853" xr:uid="{00000000-0005-0000-0000-0000EF120000}"/>
    <cellStyle name="20% - Accent6 4 3 3 5" xfId="4854" xr:uid="{00000000-0005-0000-0000-0000F0120000}"/>
    <cellStyle name="20% - Accent6 4 3 3 5 2" xfId="4855" xr:uid="{00000000-0005-0000-0000-0000F1120000}"/>
    <cellStyle name="20% - Accent6 4 3 3 6" xfId="4856" xr:uid="{00000000-0005-0000-0000-0000F2120000}"/>
    <cellStyle name="20% - Accent6 4 3 3 6 2" xfId="4857" xr:uid="{00000000-0005-0000-0000-0000F3120000}"/>
    <cellStyle name="20% - Accent6 4 3 3 7" xfId="4858" xr:uid="{00000000-0005-0000-0000-0000F4120000}"/>
    <cellStyle name="20% - Accent6 4 3 3 7 2" xfId="4859" xr:uid="{00000000-0005-0000-0000-0000F5120000}"/>
    <cellStyle name="20% - Accent6 4 3 3 8" xfId="4860" xr:uid="{00000000-0005-0000-0000-0000F6120000}"/>
    <cellStyle name="20% - Accent6 4 3 4" xfId="4861" xr:uid="{00000000-0005-0000-0000-0000F7120000}"/>
    <cellStyle name="20% - Accent6 4 3 4 2" xfId="4862" xr:uid="{00000000-0005-0000-0000-0000F8120000}"/>
    <cellStyle name="20% - Accent6 4 3 4 2 2" xfId="4863" xr:uid="{00000000-0005-0000-0000-0000F9120000}"/>
    <cellStyle name="20% - Accent6 4 3 4 2 2 2" xfId="4864" xr:uid="{00000000-0005-0000-0000-0000FA120000}"/>
    <cellStyle name="20% - Accent6 4 3 4 2 3" xfId="4865" xr:uid="{00000000-0005-0000-0000-0000FB120000}"/>
    <cellStyle name="20% - Accent6 4 3 4 2 3 2" xfId="4866" xr:uid="{00000000-0005-0000-0000-0000FC120000}"/>
    <cellStyle name="20% - Accent6 4 3 4 2 4" xfId="4867" xr:uid="{00000000-0005-0000-0000-0000FD120000}"/>
    <cellStyle name="20% - Accent6 4 3 4 3" xfId="4868" xr:uid="{00000000-0005-0000-0000-0000FE120000}"/>
    <cellStyle name="20% - Accent6 4 3 4 3 2" xfId="4869" xr:uid="{00000000-0005-0000-0000-0000FF120000}"/>
    <cellStyle name="20% - Accent6 4 3 4 4" xfId="4870" xr:uid="{00000000-0005-0000-0000-000000130000}"/>
    <cellStyle name="20% - Accent6 4 3 4 4 2" xfId="4871" xr:uid="{00000000-0005-0000-0000-000001130000}"/>
    <cellStyle name="20% - Accent6 4 3 4 5" xfId="4872" xr:uid="{00000000-0005-0000-0000-000002130000}"/>
    <cellStyle name="20% - Accent6 4 3 4 5 2" xfId="4873" xr:uid="{00000000-0005-0000-0000-000003130000}"/>
    <cellStyle name="20% - Accent6 4 3 4 6" xfId="4874" xr:uid="{00000000-0005-0000-0000-000004130000}"/>
    <cellStyle name="20% - Accent6 4 3 4 6 2" xfId="4875" xr:uid="{00000000-0005-0000-0000-000005130000}"/>
    <cellStyle name="20% - Accent6 4 3 4 7" xfId="4876" xr:uid="{00000000-0005-0000-0000-000006130000}"/>
    <cellStyle name="20% - Accent6 4 3 5" xfId="4877" xr:uid="{00000000-0005-0000-0000-000007130000}"/>
    <cellStyle name="20% - Accent6 4 3 5 2" xfId="4878" xr:uid="{00000000-0005-0000-0000-000008130000}"/>
    <cellStyle name="20% - Accent6 4 3 5 2 2" xfId="4879" xr:uid="{00000000-0005-0000-0000-000009130000}"/>
    <cellStyle name="20% - Accent6 4 3 5 3" xfId="4880" xr:uid="{00000000-0005-0000-0000-00000A130000}"/>
    <cellStyle name="20% - Accent6 4 3 5 3 2" xfId="4881" xr:uid="{00000000-0005-0000-0000-00000B130000}"/>
    <cellStyle name="20% - Accent6 4 3 5 4" xfId="4882" xr:uid="{00000000-0005-0000-0000-00000C130000}"/>
    <cellStyle name="20% - Accent6 4 3 5 4 2" xfId="4883" xr:uid="{00000000-0005-0000-0000-00000D130000}"/>
    <cellStyle name="20% - Accent6 4 3 5 5" xfId="4884" xr:uid="{00000000-0005-0000-0000-00000E130000}"/>
    <cellStyle name="20% - Accent6 4 3 5 5 2" xfId="4885" xr:uid="{00000000-0005-0000-0000-00000F130000}"/>
    <cellStyle name="20% - Accent6 4 3 5 6" xfId="4886" xr:uid="{00000000-0005-0000-0000-000010130000}"/>
    <cellStyle name="20% - Accent6 4 3 6" xfId="4887" xr:uid="{00000000-0005-0000-0000-000011130000}"/>
    <cellStyle name="20% - Accent6 4 3 6 2" xfId="4888" xr:uid="{00000000-0005-0000-0000-000012130000}"/>
    <cellStyle name="20% - Accent6 4 3 6 2 2" xfId="4889" xr:uid="{00000000-0005-0000-0000-000013130000}"/>
    <cellStyle name="20% - Accent6 4 3 6 3" xfId="4890" xr:uid="{00000000-0005-0000-0000-000014130000}"/>
    <cellStyle name="20% - Accent6 4 3 7" xfId="4891" xr:uid="{00000000-0005-0000-0000-000015130000}"/>
    <cellStyle name="20% - Accent6 4 3 7 2" xfId="4892" xr:uid="{00000000-0005-0000-0000-000016130000}"/>
    <cellStyle name="20% - Accent6 4 3 8" xfId="4893" xr:uid="{00000000-0005-0000-0000-000017130000}"/>
    <cellStyle name="20% - Accent6 4 3 8 2" xfId="4894" xr:uid="{00000000-0005-0000-0000-000018130000}"/>
    <cellStyle name="20% - Accent6 4 3 9" xfId="4895" xr:uid="{00000000-0005-0000-0000-000019130000}"/>
    <cellStyle name="20% - Accent6 4 3 9 2" xfId="4896" xr:uid="{00000000-0005-0000-0000-00001A130000}"/>
    <cellStyle name="20% - Accent6 4 4" xfId="4897" xr:uid="{00000000-0005-0000-0000-00001B130000}"/>
    <cellStyle name="20% - Accent6 4 4 2" xfId="4898" xr:uid="{00000000-0005-0000-0000-00001C130000}"/>
    <cellStyle name="20% - Accent6 4 4 2 2" xfId="4899" xr:uid="{00000000-0005-0000-0000-00001D130000}"/>
    <cellStyle name="20% - Accent6 4 4 2 2 2" xfId="4900" xr:uid="{00000000-0005-0000-0000-00001E130000}"/>
    <cellStyle name="20% - Accent6 4 4 2 2 2 2" xfId="4901" xr:uid="{00000000-0005-0000-0000-00001F130000}"/>
    <cellStyle name="20% - Accent6 4 4 2 2 3" xfId="4902" xr:uid="{00000000-0005-0000-0000-000020130000}"/>
    <cellStyle name="20% - Accent6 4 4 2 2 3 2" xfId="4903" xr:uid="{00000000-0005-0000-0000-000021130000}"/>
    <cellStyle name="20% - Accent6 4 4 2 2 4" xfId="4904" xr:uid="{00000000-0005-0000-0000-000022130000}"/>
    <cellStyle name="20% - Accent6 4 4 2 3" xfId="4905" xr:uid="{00000000-0005-0000-0000-000023130000}"/>
    <cellStyle name="20% - Accent6 4 4 2 3 2" xfId="4906" xr:uid="{00000000-0005-0000-0000-000024130000}"/>
    <cellStyle name="20% - Accent6 4 4 2 4" xfId="4907" xr:uid="{00000000-0005-0000-0000-000025130000}"/>
    <cellStyle name="20% - Accent6 4 4 2 4 2" xfId="4908" xr:uid="{00000000-0005-0000-0000-000026130000}"/>
    <cellStyle name="20% - Accent6 4 4 2 5" xfId="4909" xr:uid="{00000000-0005-0000-0000-000027130000}"/>
    <cellStyle name="20% - Accent6 4 4 2 5 2" xfId="4910" xr:uid="{00000000-0005-0000-0000-000028130000}"/>
    <cellStyle name="20% - Accent6 4 4 2 6" xfId="4911" xr:uid="{00000000-0005-0000-0000-000029130000}"/>
    <cellStyle name="20% - Accent6 4 4 2 6 2" xfId="4912" xr:uid="{00000000-0005-0000-0000-00002A130000}"/>
    <cellStyle name="20% - Accent6 4 4 2 7" xfId="4913" xr:uid="{00000000-0005-0000-0000-00002B130000}"/>
    <cellStyle name="20% - Accent6 4 4 3" xfId="4914" xr:uid="{00000000-0005-0000-0000-00002C130000}"/>
    <cellStyle name="20% - Accent6 4 4 3 2" xfId="4915" xr:uid="{00000000-0005-0000-0000-00002D130000}"/>
    <cellStyle name="20% - Accent6 4 4 3 2 2" xfId="4916" xr:uid="{00000000-0005-0000-0000-00002E130000}"/>
    <cellStyle name="20% - Accent6 4 4 3 3" xfId="4917" xr:uid="{00000000-0005-0000-0000-00002F130000}"/>
    <cellStyle name="20% - Accent6 4 4 3 3 2" xfId="4918" xr:uid="{00000000-0005-0000-0000-000030130000}"/>
    <cellStyle name="20% - Accent6 4 4 3 4" xfId="4919" xr:uid="{00000000-0005-0000-0000-000031130000}"/>
    <cellStyle name="20% - Accent6 4 4 3 4 2" xfId="4920" xr:uid="{00000000-0005-0000-0000-000032130000}"/>
    <cellStyle name="20% - Accent6 4 4 3 5" xfId="4921" xr:uid="{00000000-0005-0000-0000-000033130000}"/>
    <cellStyle name="20% - Accent6 4 4 3 5 2" xfId="4922" xr:uid="{00000000-0005-0000-0000-000034130000}"/>
    <cellStyle name="20% - Accent6 4 4 3 6" xfId="4923" xr:uid="{00000000-0005-0000-0000-000035130000}"/>
    <cellStyle name="20% - Accent6 4 4 4" xfId="4924" xr:uid="{00000000-0005-0000-0000-000036130000}"/>
    <cellStyle name="20% - Accent6 4 4 4 2" xfId="4925" xr:uid="{00000000-0005-0000-0000-000037130000}"/>
    <cellStyle name="20% - Accent6 4 4 4 2 2" xfId="4926" xr:uid="{00000000-0005-0000-0000-000038130000}"/>
    <cellStyle name="20% - Accent6 4 4 4 3" xfId="4927" xr:uid="{00000000-0005-0000-0000-000039130000}"/>
    <cellStyle name="20% - Accent6 4 4 5" xfId="4928" xr:uid="{00000000-0005-0000-0000-00003A130000}"/>
    <cellStyle name="20% - Accent6 4 4 5 2" xfId="4929" xr:uid="{00000000-0005-0000-0000-00003B130000}"/>
    <cellStyle name="20% - Accent6 4 4 6" xfId="4930" xr:uid="{00000000-0005-0000-0000-00003C130000}"/>
    <cellStyle name="20% - Accent6 4 4 6 2" xfId="4931" xr:uid="{00000000-0005-0000-0000-00003D130000}"/>
    <cellStyle name="20% - Accent6 4 4 7" xfId="4932" xr:uid="{00000000-0005-0000-0000-00003E130000}"/>
    <cellStyle name="20% - Accent6 4 4 7 2" xfId="4933" xr:uid="{00000000-0005-0000-0000-00003F130000}"/>
    <cellStyle name="20% - Accent6 4 4 8" xfId="4934" xr:uid="{00000000-0005-0000-0000-000040130000}"/>
    <cellStyle name="20% - Accent6 4 5" xfId="4935" xr:uid="{00000000-0005-0000-0000-000041130000}"/>
    <cellStyle name="20% - Accent6 4 5 2" xfId="4936" xr:uid="{00000000-0005-0000-0000-000042130000}"/>
    <cellStyle name="20% - Accent6 4 5 2 2" xfId="4937" xr:uid="{00000000-0005-0000-0000-000043130000}"/>
    <cellStyle name="20% - Accent6 4 5 2 2 2" xfId="4938" xr:uid="{00000000-0005-0000-0000-000044130000}"/>
    <cellStyle name="20% - Accent6 4 5 2 2 2 2" xfId="4939" xr:uid="{00000000-0005-0000-0000-000045130000}"/>
    <cellStyle name="20% - Accent6 4 5 2 2 3" xfId="4940" xr:uid="{00000000-0005-0000-0000-000046130000}"/>
    <cellStyle name="20% - Accent6 4 5 2 2 3 2" xfId="4941" xr:uid="{00000000-0005-0000-0000-000047130000}"/>
    <cellStyle name="20% - Accent6 4 5 2 2 4" xfId="4942" xr:uid="{00000000-0005-0000-0000-000048130000}"/>
    <cellStyle name="20% - Accent6 4 5 2 3" xfId="4943" xr:uid="{00000000-0005-0000-0000-000049130000}"/>
    <cellStyle name="20% - Accent6 4 5 2 3 2" xfId="4944" xr:uid="{00000000-0005-0000-0000-00004A130000}"/>
    <cellStyle name="20% - Accent6 4 5 2 4" xfId="4945" xr:uid="{00000000-0005-0000-0000-00004B130000}"/>
    <cellStyle name="20% - Accent6 4 5 2 4 2" xfId="4946" xr:uid="{00000000-0005-0000-0000-00004C130000}"/>
    <cellStyle name="20% - Accent6 4 5 2 5" xfId="4947" xr:uid="{00000000-0005-0000-0000-00004D130000}"/>
    <cellStyle name="20% - Accent6 4 5 2 5 2" xfId="4948" xr:uid="{00000000-0005-0000-0000-00004E130000}"/>
    <cellStyle name="20% - Accent6 4 5 2 6" xfId="4949" xr:uid="{00000000-0005-0000-0000-00004F130000}"/>
    <cellStyle name="20% - Accent6 4 5 2 6 2" xfId="4950" xr:uid="{00000000-0005-0000-0000-000050130000}"/>
    <cellStyle name="20% - Accent6 4 5 2 7" xfId="4951" xr:uid="{00000000-0005-0000-0000-000051130000}"/>
    <cellStyle name="20% - Accent6 4 5 3" xfId="4952" xr:uid="{00000000-0005-0000-0000-000052130000}"/>
    <cellStyle name="20% - Accent6 4 5 3 2" xfId="4953" xr:uid="{00000000-0005-0000-0000-000053130000}"/>
    <cellStyle name="20% - Accent6 4 5 3 2 2" xfId="4954" xr:uid="{00000000-0005-0000-0000-000054130000}"/>
    <cellStyle name="20% - Accent6 4 5 3 3" xfId="4955" xr:uid="{00000000-0005-0000-0000-000055130000}"/>
    <cellStyle name="20% - Accent6 4 5 3 3 2" xfId="4956" xr:uid="{00000000-0005-0000-0000-000056130000}"/>
    <cellStyle name="20% - Accent6 4 5 3 4" xfId="4957" xr:uid="{00000000-0005-0000-0000-000057130000}"/>
    <cellStyle name="20% - Accent6 4 5 3 4 2" xfId="4958" xr:uid="{00000000-0005-0000-0000-000058130000}"/>
    <cellStyle name="20% - Accent6 4 5 3 5" xfId="4959" xr:uid="{00000000-0005-0000-0000-000059130000}"/>
    <cellStyle name="20% - Accent6 4 5 3 5 2" xfId="4960" xr:uid="{00000000-0005-0000-0000-00005A130000}"/>
    <cellStyle name="20% - Accent6 4 5 3 6" xfId="4961" xr:uid="{00000000-0005-0000-0000-00005B130000}"/>
    <cellStyle name="20% - Accent6 4 5 4" xfId="4962" xr:uid="{00000000-0005-0000-0000-00005C130000}"/>
    <cellStyle name="20% - Accent6 4 5 4 2" xfId="4963" xr:uid="{00000000-0005-0000-0000-00005D130000}"/>
    <cellStyle name="20% - Accent6 4 5 4 2 2" xfId="4964" xr:uid="{00000000-0005-0000-0000-00005E130000}"/>
    <cellStyle name="20% - Accent6 4 5 4 3" xfId="4965" xr:uid="{00000000-0005-0000-0000-00005F130000}"/>
    <cellStyle name="20% - Accent6 4 5 5" xfId="4966" xr:uid="{00000000-0005-0000-0000-000060130000}"/>
    <cellStyle name="20% - Accent6 4 5 5 2" xfId="4967" xr:uid="{00000000-0005-0000-0000-000061130000}"/>
    <cellStyle name="20% - Accent6 4 5 6" xfId="4968" xr:uid="{00000000-0005-0000-0000-000062130000}"/>
    <cellStyle name="20% - Accent6 4 5 6 2" xfId="4969" xr:uid="{00000000-0005-0000-0000-000063130000}"/>
    <cellStyle name="20% - Accent6 4 5 7" xfId="4970" xr:uid="{00000000-0005-0000-0000-000064130000}"/>
    <cellStyle name="20% - Accent6 4 5 7 2" xfId="4971" xr:uid="{00000000-0005-0000-0000-000065130000}"/>
    <cellStyle name="20% - Accent6 4 5 8" xfId="4972" xr:uid="{00000000-0005-0000-0000-000066130000}"/>
    <cellStyle name="20% - Accent6 4 6" xfId="4973" xr:uid="{00000000-0005-0000-0000-000067130000}"/>
    <cellStyle name="20% - Accent6 4 6 2" xfId="4974" xr:uid="{00000000-0005-0000-0000-000068130000}"/>
    <cellStyle name="20% - Accent6 4 6 2 2" xfId="4975" xr:uid="{00000000-0005-0000-0000-000069130000}"/>
    <cellStyle name="20% - Accent6 4 6 2 2 2" xfId="4976" xr:uid="{00000000-0005-0000-0000-00006A130000}"/>
    <cellStyle name="20% - Accent6 4 6 2 3" xfId="4977" xr:uid="{00000000-0005-0000-0000-00006B130000}"/>
    <cellStyle name="20% - Accent6 4 6 2 3 2" xfId="4978" xr:uid="{00000000-0005-0000-0000-00006C130000}"/>
    <cellStyle name="20% - Accent6 4 6 2 4" xfId="4979" xr:uid="{00000000-0005-0000-0000-00006D130000}"/>
    <cellStyle name="20% - Accent6 4 6 3" xfId="4980" xr:uid="{00000000-0005-0000-0000-00006E130000}"/>
    <cellStyle name="20% - Accent6 4 6 3 2" xfId="4981" xr:uid="{00000000-0005-0000-0000-00006F130000}"/>
    <cellStyle name="20% - Accent6 4 6 4" xfId="4982" xr:uid="{00000000-0005-0000-0000-000070130000}"/>
    <cellStyle name="20% - Accent6 4 6 4 2" xfId="4983" xr:uid="{00000000-0005-0000-0000-000071130000}"/>
    <cellStyle name="20% - Accent6 4 6 5" xfId="4984" xr:uid="{00000000-0005-0000-0000-000072130000}"/>
    <cellStyle name="20% - Accent6 4 6 5 2" xfId="4985" xr:uid="{00000000-0005-0000-0000-000073130000}"/>
    <cellStyle name="20% - Accent6 4 6 6" xfId="4986" xr:uid="{00000000-0005-0000-0000-000074130000}"/>
    <cellStyle name="20% - Accent6 4 6 6 2" xfId="4987" xr:uid="{00000000-0005-0000-0000-000075130000}"/>
    <cellStyle name="20% - Accent6 4 6 7" xfId="4988" xr:uid="{00000000-0005-0000-0000-000076130000}"/>
    <cellStyle name="20% - Accent6 4 7" xfId="4989" xr:uid="{00000000-0005-0000-0000-000077130000}"/>
    <cellStyle name="20% - Accent6 4 7 2" xfId="4990" xr:uid="{00000000-0005-0000-0000-000078130000}"/>
    <cellStyle name="20% - Accent6 4 7 2 2" xfId="4991" xr:uid="{00000000-0005-0000-0000-000079130000}"/>
    <cellStyle name="20% - Accent6 4 7 3" xfId="4992" xr:uid="{00000000-0005-0000-0000-00007A130000}"/>
    <cellStyle name="20% - Accent6 4 7 3 2" xfId="4993" xr:uid="{00000000-0005-0000-0000-00007B130000}"/>
    <cellStyle name="20% - Accent6 4 7 4" xfId="4994" xr:uid="{00000000-0005-0000-0000-00007C130000}"/>
    <cellStyle name="20% - Accent6 4 7 4 2" xfId="4995" xr:uid="{00000000-0005-0000-0000-00007D130000}"/>
    <cellStyle name="20% - Accent6 4 7 5" xfId="4996" xr:uid="{00000000-0005-0000-0000-00007E130000}"/>
    <cellStyle name="20% - Accent6 4 7 5 2" xfId="4997" xr:uid="{00000000-0005-0000-0000-00007F130000}"/>
    <cellStyle name="20% - Accent6 4 7 6" xfId="4998" xr:uid="{00000000-0005-0000-0000-000080130000}"/>
    <cellStyle name="20% - Accent6 4 8" xfId="4999" xr:uid="{00000000-0005-0000-0000-000081130000}"/>
    <cellStyle name="20% - Accent6 4 8 2" xfId="5000" xr:uid="{00000000-0005-0000-0000-000082130000}"/>
    <cellStyle name="20% - Accent6 4 8 2 2" xfId="5001" xr:uid="{00000000-0005-0000-0000-000083130000}"/>
    <cellStyle name="20% - Accent6 4 8 3" xfId="5002" xr:uid="{00000000-0005-0000-0000-000084130000}"/>
    <cellStyle name="20% - Accent6 4 8 3 2" xfId="5003" xr:uid="{00000000-0005-0000-0000-000085130000}"/>
    <cellStyle name="20% - Accent6 4 8 4" xfId="5004" xr:uid="{00000000-0005-0000-0000-000086130000}"/>
    <cellStyle name="20% - Accent6 4 9" xfId="5005" xr:uid="{00000000-0005-0000-0000-000087130000}"/>
    <cellStyle name="20% - Accent6 4 9 2" xfId="5006" xr:uid="{00000000-0005-0000-0000-000088130000}"/>
    <cellStyle name="20% - Accent6 4 9 2 2" xfId="5007" xr:uid="{00000000-0005-0000-0000-000089130000}"/>
    <cellStyle name="20% - Accent6 4 9 3" xfId="5008" xr:uid="{00000000-0005-0000-0000-00008A130000}"/>
    <cellStyle name="20% - Accent6 5" xfId="5009" xr:uid="{00000000-0005-0000-0000-00008B130000}"/>
    <cellStyle name="20% - Accent6 5 2" xfId="5010" xr:uid="{00000000-0005-0000-0000-00008C130000}"/>
    <cellStyle name="20% - Accent6 5 2 2" xfId="5011" xr:uid="{00000000-0005-0000-0000-00008D130000}"/>
    <cellStyle name="20% - Accent6 5 2 2 2" xfId="5012" xr:uid="{00000000-0005-0000-0000-00008E130000}"/>
    <cellStyle name="20% - Accent6 5 2 3" xfId="5013" xr:uid="{00000000-0005-0000-0000-00008F130000}"/>
    <cellStyle name="20% - Accent6 5 3" xfId="5014" xr:uid="{00000000-0005-0000-0000-000090130000}"/>
    <cellStyle name="20% - Accent6 5 3 2" xfId="5015" xr:uid="{00000000-0005-0000-0000-000091130000}"/>
    <cellStyle name="20% - Accent6 5 3 2 2" xfId="5016" xr:uid="{00000000-0005-0000-0000-000092130000}"/>
    <cellStyle name="20% - Accent6 5 3 3" xfId="5017" xr:uid="{00000000-0005-0000-0000-000093130000}"/>
    <cellStyle name="20% - Accent6 5 4" xfId="5018" xr:uid="{00000000-0005-0000-0000-000094130000}"/>
    <cellStyle name="20% - Accent6 6" xfId="5019" xr:uid="{00000000-0005-0000-0000-000095130000}"/>
    <cellStyle name="20% - Accent6 6 10" xfId="5020" xr:uid="{00000000-0005-0000-0000-000096130000}"/>
    <cellStyle name="20% - Accent6 6 10 2" xfId="5021" xr:uid="{00000000-0005-0000-0000-000097130000}"/>
    <cellStyle name="20% - Accent6 6 11" xfId="5022" xr:uid="{00000000-0005-0000-0000-000098130000}"/>
    <cellStyle name="20% - Accent6 6 2" xfId="5023" xr:uid="{00000000-0005-0000-0000-000099130000}"/>
    <cellStyle name="20% - Accent6 6 2 10" xfId="5024" xr:uid="{00000000-0005-0000-0000-00009A130000}"/>
    <cellStyle name="20% - Accent6 6 2 2" xfId="5025" xr:uid="{00000000-0005-0000-0000-00009B130000}"/>
    <cellStyle name="20% - Accent6 6 2 2 2" xfId="5026" xr:uid="{00000000-0005-0000-0000-00009C130000}"/>
    <cellStyle name="20% - Accent6 6 2 2 2 2" xfId="5027" xr:uid="{00000000-0005-0000-0000-00009D130000}"/>
    <cellStyle name="20% - Accent6 6 2 2 2 2 2" xfId="5028" xr:uid="{00000000-0005-0000-0000-00009E130000}"/>
    <cellStyle name="20% - Accent6 6 2 2 2 2 2 2" xfId="5029" xr:uid="{00000000-0005-0000-0000-00009F130000}"/>
    <cellStyle name="20% - Accent6 6 2 2 2 2 3" xfId="5030" xr:uid="{00000000-0005-0000-0000-0000A0130000}"/>
    <cellStyle name="20% - Accent6 6 2 2 2 2 3 2" xfId="5031" xr:uid="{00000000-0005-0000-0000-0000A1130000}"/>
    <cellStyle name="20% - Accent6 6 2 2 2 2 4" xfId="5032" xr:uid="{00000000-0005-0000-0000-0000A2130000}"/>
    <cellStyle name="20% - Accent6 6 2 2 2 3" xfId="5033" xr:uid="{00000000-0005-0000-0000-0000A3130000}"/>
    <cellStyle name="20% - Accent6 6 2 2 2 3 2" xfId="5034" xr:uid="{00000000-0005-0000-0000-0000A4130000}"/>
    <cellStyle name="20% - Accent6 6 2 2 2 4" xfId="5035" xr:uid="{00000000-0005-0000-0000-0000A5130000}"/>
    <cellStyle name="20% - Accent6 6 2 2 2 4 2" xfId="5036" xr:uid="{00000000-0005-0000-0000-0000A6130000}"/>
    <cellStyle name="20% - Accent6 6 2 2 2 5" xfId="5037" xr:uid="{00000000-0005-0000-0000-0000A7130000}"/>
    <cellStyle name="20% - Accent6 6 2 2 2 5 2" xfId="5038" xr:uid="{00000000-0005-0000-0000-0000A8130000}"/>
    <cellStyle name="20% - Accent6 6 2 2 2 6" xfId="5039" xr:uid="{00000000-0005-0000-0000-0000A9130000}"/>
    <cellStyle name="20% - Accent6 6 2 2 2 6 2" xfId="5040" xr:uid="{00000000-0005-0000-0000-0000AA130000}"/>
    <cellStyle name="20% - Accent6 6 2 2 2 7" xfId="5041" xr:uid="{00000000-0005-0000-0000-0000AB130000}"/>
    <cellStyle name="20% - Accent6 6 2 2 3" xfId="5042" xr:uid="{00000000-0005-0000-0000-0000AC130000}"/>
    <cellStyle name="20% - Accent6 6 2 2 3 2" xfId="5043" xr:uid="{00000000-0005-0000-0000-0000AD130000}"/>
    <cellStyle name="20% - Accent6 6 2 2 3 2 2" xfId="5044" xr:uid="{00000000-0005-0000-0000-0000AE130000}"/>
    <cellStyle name="20% - Accent6 6 2 2 3 3" xfId="5045" xr:uid="{00000000-0005-0000-0000-0000AF130000}"/>
    <cellStyle name="20% - Accent6 6 2 2 3 3 2" xfId="5046" xr:uid="{00000000-0005-0000-0000-0000B0130000}"/>
    <cellStyle name="20% - Accent6 6 2 2 3 4" xfId="5047" xr:uid="{00000000-0005-0000-0000-0000B1130000}"/>
    <cellStyle name="20% - Accent6 6 2 2 3 4 2" xfId="5048" xr:uid="{00000000-0005-0000-0000-0000B2130000}"/>
    <cellStyle name="20% - Accent6 6 2 2 3 5" xfId="5049" xr:uid="{00000000-0005-0000-0000-0000B3130000}"/>
    <cellStyle name="20% - Accent6 6 2 2 3 5 2" xfId="5050" xr:uid="{00000000-0005-0000-0000-0000B4130000}"/>
    <cellStyle name="20% - Accent6 6 2 2 3 6" xfId="5051" xr:uid="{00000000-0005-0000-0000-0000B5130000}"/>
    <cellStyle name="20% - Accent6 6 2 2 4" xfId="5052" xr:uid="{00000000-0005-0000-0000-0000B6130000}"/>
    <cellStyle name="20% - Accent6 6 2 2 4 2" xfId="5053" xr:uid="{00000000-0005-0000-0000-0000B7130000}"/>
    <cellStyle name="20% - Accent6 6 2 2 4 2 2" xfId="5054" xr:uid="{00000000-0005-0000-0000-0000B8130000}"/>
    <cellStyle name="20% - Accent6 6 2 2 4 3" xfId="5055" xr:uid="{00000000-0005-0000-0000-0000B9130000}"/>
    <cellStyle name="20% - Accent6 6 2 2 5" xfId="5056" xr:uid="{00000000-0005-0000-0000-0000BA130000}"/>
    <cellStyle name="20% - Accent6 6 2 2 5 2" xfId="5057" xr:uid="{00000000-0005-0000-0000-0000BB130000}"/>
    <cellStyle name="20% - Accent6 6 2 2 6" xfId="5058" xr:uid="{00000000-0005-0000-0000-0000BC130000}"/>
    <cellStyle name="20% - Accent6 6 2 2 6 2" xfId="5059" xr:uid="{00000000-0005-0000-0000-0000BD130000}"/>
    <cellStyle name="20% - Accent6 6 2 2 7" xfId="5060" xr:uid="{00000000-0005-0000-0000-0000BE130000}"/>
    <cellStyle name="20% - Accent6 6 2 2 7 2" xfId="5061" xr:uid="{00000000-0005-0000-0000-0000BF130000}"/>
    <cellStyle name="20% - Accent6 6 2 2 8" xfId="5062" xr:uid="{00000000-0005-0000-0000-0000C0130000}"/>
    <cellStyle name="20% - Accent6 6 2 3" xfId="5063" xr:uid="{00000000-0005-0000-0000-0000C1130000}"/>
    <cellStyle name="20% - Accent6 6 2 3 2" xfId="5064" xr:uid="{00000000-0005-0000-0000-0000C2130000}"/>
    <cellStyle name="20% - Accent6 6 2 3 2 2" xfId="5065" xr:uid="{00000000-0005-0000-0000-0000C3130000}"/>
    <cellStyle name="20% - Accent6 6 2 3 2 2 2" xfId="5066" xr:uid="{00000000-0005-0000-0000-0000C4130000}"/>
    <cellStyle name="20% - Accent6 6 2 3 2 2 2 2" xfId="5067" xr:uid="{00000000-0005-0000-0000-0000C5130000}"/>
    <cellStyle name="20% - Accent6 6 2 3 2 2 3" xfId="5068" xr:uid="{00000000-0005-0000-0000-0000C6130000}"/>
    <cellStyle name="20% - Accent6 6 2 3 2 2 3 2" xfId="5069" xr:uid="{00000000-0005-0000-0000-0000C7130000}"/>
    <cellStyle name="20% - Accent6 6 2 3 2 2 4" xfId="5070" xr:uid="{00000000-0005-0000-0000-0000C8130000}"/>
    <cellStyle name="20% - Accent6 6 2 3 2 3" xfId="5071" xr:uid="{00000000-0005-0000-0000-0000C9130000}"/>
    <cellStyle name="20% - Accent6 6 2 3 2 3 2" xfId="5072" xr:uid="{00000000-0005-0000-0000-0000CA130000}"/>
    <cellStyle name="20% - Accent6 6 2 3 2 4" xfId="5073" xr:uid="{00000000-0005-0000-0000-0000CB130000}"/>
    <cellStyle name="20% - Accent6 6 2 3 2 4 2" xfId="5074" xr:uid="{00000000-0005-0000-0000-0000CC130000}"/>
    <cellStyle name="20% - Accent6 6 2 3 2 5" xfId="5075" xr:uid="{00000000-0005-0000-0000-0000CD130000}"/>
    <cellStyle name="20% - Accent6 6 2 3 2 5 2" xfId="5076" xr:uid="{00000000-0005-0000-0000-0000CE130000}"/>
    <cellStyle name="20% - Accent6 6 2 3 2 6" xfId="5077" xr:uid="{00000000-0005-0000-0000-0000CF130000}"/>
    <cellStyle name="20% - Accent6 6 2 3 2 6 2" xfId="5078" xr:uid="{00000000-0005-0000-0000-0000D0130000}"/>
    <cellStyle name="20% - Accent6 6 2 3 2 7" xfId="5079" xr:uid="{00000000-0005-0000-0000-0000D1130000}"/>
    <cellStyle name="20% - Accent6 6 2 3 3" xfId="5080" xr:uid="{00000000-0005-0000-0000-0000D2130000}"/>
    <cellStyle name="20% - Accent6 6 2 3 3 2" xfId="5081" xr:uid="{00000000-0005-0000-0000-0000D3130000}"/>
    <cellStyle name="20% - Accent6 6 2 3 3 2 2" xfId="5082" xr:uid="{00000000-0005-0000-0000-0000D4130000}"/>
    <cellStyle name="20% - Accent6 6 2 3 3 3" xfId="5083" xr:uid="{00000000-0005-0000-0000-0000D5130000}"/>
    <cellStyle name="20% - Accent6 6 2 3 3 3 2" xfId="5084" xr:uid="{00000000-0005-0000-0000-0000D6130000}"/>
    <cellStyle name="20% - Accent6 6 2 3 3 4" xfId="5085" xr:uid="{00000000-0005-0000-0000-0000D7130000}"/>
    <cellStyle name="20% - Accent6 6 2 3 3 4 2" xfId="5086" xr:uid="{00000000-0005-0000-0000-0000D8130000}"/>
    <cellStyle name="20% - Accent6 6 2 3 3 5" xfId="5087" xr:uid="{00000000-0005-0000-0000-0000D9130000}"/>
    <cellStyle name="20% - Accent6 6 2 3 3 5 2" xfId="5088" xr:uid="{00000000-0005-0000-0000-0000DA130000}"/>
    <cellStyle name="20% - Accent6 6 2 3 3 6" xfId="5089" xr:uid="{00000000-0005-0000-0000-0000DB130000}"/>
    <cellStyle name="20% - Accent6 6 2 3 4" xfId="5090" xr:uid="{00000000-0005-0000-0000-0000DC130000}"/>
    <cellStyle name="20% - Accent6 6 2 3 4 2" xfId="5091" xr:uid="{00000000-0005-0000-0000-0000DD130000}"/>
    <cellStyle name="20% - Accent6 6 2 3 4 2 2" xfId="5092" xr:uid="{00000000-0005-0000-0000-0000DE130000}"/>
    <cellStyle name="20% - Accent6 6 2 3 4 3" xfId="5093" xr:uid="{00000000-0005-0000-0000-0000DF130000}"/>
    <cellStyle name="20% - Accent6 6 2 3 5" xfId="5094" xr:uid="{00000000-0005-0000-0000-0000E0130000}"/>
    <cellStyle name="20% - Accent6 6 2 3 5 2" xfId="5095" xr:uid="{00000000-0005-0000-0000-0000E1130000}"/>
    <cellStyle name="20% - Accent6 6 2 3 6" xfId="5096" xr:uid="{00000000-0005-0000-0000-0000E2130000}"/>
    <cellStyle name="20% - Accent6 6 2 3 6 2" xfId="5097" xr:uid="{00000000-0005-0000-0000-0000E3130000}"/>
    <cellStyle name="20% - Accent6 6 2 3 7" xfId="5098" xr:uid="{00000000-0005-0000-0000-0000E4130000}"/>
    <cellStyle name="20% - Accent6 6 2 3 7 2" xfId="5099" xr:uid="{00000000-0005-0000-0000-0000E5130000}"/>
    <cellStyle name="20% - Accent6 6 2 3 8" xfId="5100" xr:uid="{00000000-0005-0000-0000-0000E6130000}"/>
    <cellStyle name="20% - Accent6 6 2 4" xfId="5101" xr:uid="{00000000-0005-0000-0000-0000E7130000}"/>
    <cellStyle name="20% - Accent6 6 2 4 2" xfId="5102" xr:uid="{00000000-0005-0000-0000-0000E8130000}"/>
    <cellStyle name="20% - Accent6 6 2 4 2 2" xfId="5103" xr:uid="{00000000-0005-0000-0000-0000E9130000}"/>
    <cellStyle name="20% - Accent6 6 2 4 2 2 2" xfId="5104" xr:uid="{00000000-0005-0000-0000-0000EA130000}"/>
    <cellStyle name="20% - Accent6 6 2 4 2 3" xfId="5105" xr:uid="{00000000-0005-0000-0000-0000EB130000}"/>
    <cellStyle name="20% - Accent6 6 2 4 2 3 2" xfId="5106" xr:uid="{00000000-0005-0000-0000-0000EC130000}"/>
    <cellStyle name="20% - Accent6 6 2 4 2 4" xfId="5107" xr:uid="{00000000-0005-0000-0000-0000ED130000}"/>
    <cellStyle name="20% - Accent6 6 2 4 3" xfId="5108" xr:uid="{00000000-0005-0000-0000-0000EE130000}"/>
    <cellStyle name="20% - Accent6 6 2 4 3 2" xfId="5109" xr:uid="{00000000-0005-0000-0000-0000EF130000}"/>
    <cellStyle name="20% - Accent6 6 2 4 4" xfId="5110" xr:uid="{00000000-0005-0000-0000-0000F0130000}"/>
    <cellStyle name="20% - Accent6 6 2 4 4 2" xfId="5111" xr:uid="{00000000-0005-0000-0000-0000F1130000}"/>
    <cellStyle name="20% - Accent6 6 2 4 5" xfId="5112" xr:uid="{00000000-0005-0000-0000-0000F2130000}"/>
    <cellStyle name="20% - Accent6 6 2 4 5 2" xfId="5113" xr:uid="{00000000-0005-0000-0000-0000F3130000}"/>
    <cellStyle name="20% - Accent6 6 2 4 6" xfId="5114" xr:uid="{00000000-0005-0000-0000-0000F4130000}"/>
    <cellStyle name="20% - Accent6 6 2 4 6 2" xfId="5115" xr:uid="{00000000-0005-0000-0000-0000F5130000}"/>
    <cellStyle name="20% - Accent6 6 2 4 7" xfId="5116" xr:uid="{00000000-0005-0000-0000-0000F6130000}"/>
    <cellStyle name="20% - Accent6 6 2 5" xfId="5117" xr:uid="{00000000-0005-0000-0000-0000F7130000}"/>
    <cellStyle name="20% - Accent6 6 2 5 2" xfId="5118" xr:uid="{00000000-0005-0000-0000-0000F8130000}"/>
    <cellStyle name="20% - Accent6 6 2 5 2 2" xfId="5119" xr:uid="{00000000-0005-0000-0000-0000F9130000}"/>
    <cellStyle name="20% - Accent6 6 2 5 3" xfId="5120" xr:uid="{00000000-0005-0000-0000-0000FA130000}"/>
    <cellStyle name="20% - Accent6 6 2 5 3 2" xfId="5121" xr:uid="{00000000-0005-0000-0000-0000FB130000}"/>
    <cellStyle name="20% - Accent6 6 2 5 4" xfId="5122" xr:uid="{00000000-0005-0000-0000-0000FC130000}"/>
    <cellStyle name="20% - Accent6 6 2 5 4 2" xfId="5123" xr:uid="{00000000-0005-0000-0000-0000FD130000}"/>
    <cellStyle name="20% - Accent6 6 2 5 5" xfId="5124" xr:uid="{00000000-0005-0000-0000-0000FE130000}"/>
    <cellStyle name="20% - Accent6 6 2 5 5 2" xfId="5125" xr:uid="{00000000-0005-0000-0000-0000FF130000}"/>
    <cellStyle name="20% - Accent6 6 2 5 6" xfId="5126" xr:uid="{00000000-0005-0000-0000-000000140000}"/>
    <cellStyle name="20% - Accent6 6 2 6" xfId="5127" xr:uid="{00000000-0005-0000-0000-000001140000}"/>
    <cellStyle name="20% - Accent6 6 2 6 2" xfId="5128" xr:uid="{00000000-0005-0000-0000-000002140000}"/>
    <cellStyle name="20% - Accent6 6 2 6 2 2" xfId="5129" xr:uid="{00000000-0005-0000-0000-000003140000}"/>
    <cellStyle name="20% - Accent6 6 2 6 3" xfId="5130" xr:uid="{00000000-0005-0000-0000-000004140000}"/>
    <cellStyle name="20% - Accent6 6 2 7" xfId="5131" xr:uid="{00000000-0005-0000-0000-000005140000}"/>
    <cellStyle name="20% - Accent6 6 2 7 2" xfId="5132" xr:uid="{00000000-0005-0000-0000-000006140000}"/>
    <cellStyle name="20% - Accent6 6 2 8" xfId="5133" xr:uid="{00000000-0005-0000-0000-000007140000}"/>
    <cellStyle name="20% - Accent6 6 2 8 2" xfId="5134" xr:uid="{00000000-0005-0000-0000-000008140000}"/>
    <cellStyle name="20% - Accent6 6 2 9" xfId="5135" xr:uid="{00000000-0005-0000-0000-000009140000}"/>
    <cellStyle name="20% - Accent6 6 2 9 2" xfId="5136" xr:uid="{00000000-0005-0000-0000-00000A140000}"/>
    <cellStyle name="20% - Accent6 6 3" xfId="5137" xr:uid="{00000000-0005-0000-0000-00000B140000}"/>
    <cellStyle name="20% - Accent6 6 3 2" xfId="5138" xr:uid="{00000000-0005-0000-0000-00000C140000}"/>
    <cellStyle name="20% - Accent6 6 3 2 2" xfId="5139" xr:uid="{00000000-0005-0000-0000-00000D140000}"/>
    <cellStyle name="20% - Accent6 6 3 2 2 2" xfId="5140" xr:uid="{00000000-0005-0000-0000-00000E140000}"/>
    <cellStyle name="20% - Accent6 6 3 2 2 2 2" xfId="5141" xr:uid="{00000000-0005-0000-0000-00000F140000}"/>
    <cellStyle name="20% - Accent6 6 3 2 2 3" xfId="5142" xr:uid="{00000000-0005-0000-0000-000010140000}"/>
    <cellStyle name="20% - Accent6 6 3 2 2 3 2" xfId="5143" xr:uid="{00000000-0005-0000-0000-000011140000}"/>
    <cellStyle name="20% - Accent6 6 3 2 2 4" xfId="5144" xr:uid="{00000000-0005-0000-0000-000012140000}"/>
    <cellStyle name="20% - Accent6 6 3 2 3" xfId="5145" xr:uid="{00000000-0005-0000-0000-000013140000}"/>
    <cellStyle name="20% - Accent6 6 3 2 3 2" xfId="5146" xr:uid="{00000000-0005-0000-0000-000014140000}"/>
    <cellStyle name="20% - Accent6 6 3 2 4" xfId="5147" xr:uid="{00000000-0005-0000-0000-000015140000}"/>
    <cellStyle name="20% - Accent6 6 3 2 4 2" xfId="5148" xr:uid="{00000000-0005-0000-0000-000016140000}"/>
    <cellStyle name="20% - Accent6 6 3 2 5" xfId="5149" xr:uid="{00000000-0005-0000-0000-000017140000}"/>
    <cellStyle name="20% - Accent6 6 3 2 5 2" xfId="5150" xr:uid="{00000000-0005-0000-0000-000018140000}"/>
    <cellStyle name="20% - Accent6 6 3 2 6" xfId="5151" xr:uid="{00000000-0005-0000-0000-000019140000}"/>
    <cellStyle name="20% - Accent6 6 3 2 6 2" xfId="5152" xr:uid="{00000000-0005-0000-0000-00001A140000}"/>
    <cellStyle name="20% - Accent6 6 3 2 7" xfId="5153" xr:uid="{00000000-0005-0000-0000-00001B140000}"/>
    <cellStyle name="20% - Accent6 6 3 3" xfId="5154" xr:uid="{00000000-0005-0000-0000-00001C140000}"/>
    <cellStyle name="20% - Accent6 6 3 3 2" xfId="5155" xr:uid="{00000000-0005-0000-0000-00001D140000}"/>
    <cellStyle name="20% - Accent6 6 3 3 2 2" xfId="5156" xr:uid="{00000000-0005-0000-0000-00001E140000}"/>
    <cellStyle name="20% - Accent6 6 3 3 3" xfId="5157" xr:uid="{00000000-0005-0000-0000-00001F140000}"/>
    <cellStyle name="20% - Accent6 6 3 3 3 2" xfId="5158" xr:uid="{00000000-0005-0000-0000-000020140000}"/>
    <cellStyle name="20% - Accent6 6 3 3 4" xfId="5159" xr:uid="{00000000-0005-0000-0000-000021140000}"/>
    <cellStyle name="20% - Accent6 6 3 3 4 2" xfId="5160" xr:uid="{00000000-0005-0000-0000-000022140000}"/>
    <cellStyle name="20% - Accent6 6 3 3 5" xfId="5161" xr:uid="{00000000-0005-0000-0000-000023140000}"/>
    <cellStyle name="20% - Accent6 6 3 3 5 2" xfId="5162" xr:uid="{00000000-0005-0000-0000-000024140000}"/>
    <cellStyle name="20% - Accent6 6 3 3 6" xfId="5163" xr:uid="{00000000-0005-0000-0000-000025140000}"/>
    <cellStyle name="20% - Accent6 6 3 4" xfId="5164" xr:uid="{00000000-0005-0000-0000-000026140000}"/>
    <cellStyle name="20% - Accent6 6 3 4 2" xfId="5165" xr:uid="{00000000-0005-0000-0000-000027140000}"/>
    <cellStyle name="20% - Accent6 6 3 4 2 2" xfId="5166" xr:uid="{00000000-0005-0000-0000-000028140000}"/>
    <cellStyle name="20% - Accent6 6 3 4 3" xfId="5167" xr:uid="{00000000-0005-0000-0000-000029140000}"/>
    <cellStyle name="20% - Accent6 6 3 5" xfId="5168" xr:uid="{00000000-0005-0000-0000-00002A140000}"/>
    <cellStyle name="20% - Accent6 6 3 5 2" xfId="5169" xr:uid="{00000000-0005-0000-0000-00002B140000}"/>
    <cellStyle name="20% - Accent6 6 3 6" xfId="5170" xr:uid="{00000000-0005-0000-0000-00002C140000}"/>
    <cellStyle name="20% - Accent6 6 3 6 2" xfId="5171" xr:uid="{00000000-0005-0000-0000-00002D140000}"/>
    <cellStyle name="20% - Accent6 6 3 7" xfId="5172" xr:uid="{00000000-0005-0000-0000-00002E140000}"/>
    <cellStyle name="20% - Accent6 6 3 7 2" xfId="5173" xr:uid="{00000000-0005-0000-0000-00002F140000}"/>
    <cellStyle name="20% - Accent6 6 3 8" xfId="5174" xr:uid="{00000000-0005-0000-0000-000030140000}"/>
    <cellStyle name="20% - Accent6 6 4" xfId="5175" xr:uid="{00000000-0005-0000-0000-000031140000}"/>
    <cellStyle name="20% - Accent6 6 4 2" xfId="5176" xr:uid="{00000000-0005-0000-0000-000032140000}"/>
    <cellStyle name="20% - Accent6 6 4 2 2" xfId="5177" xr:uid="{00000000-0005-0000-0000-000033140000}"/>
    <cellStyle name="20% - Accent6 6 4 2 2 2" xfId="5178" xr:uid="{00000000-0005-0000-0000-000034140000}"/>
    <cellStyle name="20% - Accent6 6 4 2 2 2 2" xfId="5179" xr:uid="{00000000-0005-0000-0000-000035140000}"/>
    <cellStyle name="20% - Accent6 6 4 2 2 3" xfId="5180" xr:uid="{00000000-0005-0000-0000-000036140000}"/>
    <cellStyle name="20% - Accent6 6 4 2 2 3 2" xfId="5181" xr:uid="{00000000-0005-0000-0000-000037140000}"/>
    <cellStyle name="20% - Accent6 6 4 2 2 4" xfId="5182" xr:uid="{00000000-0005-0000-0000-000038140000}"/>
    <cellStyle name="20% - Accent6 6 4 2 3" xfId="5183" xr:uid="{00000000-0005-0000-0000-000039140000}"/>
    <cellStyle name="20% - Accent6 6 4 2 3 2" xfId="5184" xr:uid="{00000000-0005-0000-0000-00003A140000}"/>
    <cellStyle name="20% - Accent6 6 4 2 4" xfId="5185" xr:uid="{00000000-0005-0000-0000-00003B140000}"/>
    <cellStyle name="20% - Accent6 6 4 2 4 2" xfId="5186" xr:uid="{00000000-0005-0000-0000-00003C140000}"/>
    <cellStyle name="20% - Accent6 6 4 2 5" xfId="5187" xr:uid="{00000000-0005-0000-0000-00003D140000}"/>
    <cellStyle name="20% - Accent6 6 4 2 5 2" xfId="5188" xr:uid="{00000000-0005-0000-0000-00003E140000}"/>
    <cellStyle name="20% - Accent6 6 4 2 6" xfId="5189" xr:uid="{00000000-0005-0000-0000-00003F140000}"/>
    <cellStyle name="20% - Accent6 6 4 2 6 2" xfId="5190" xr:uid="{00000000-0005-0000-0000-000040140000}"/>
    <cellStyle name="20% - Accent6 6 4 2 7" xfId="5191" xr:uid="{00000000-0005-0000-0000-000041140000}"/>
    <cellStyle name="20% - Accent6 6 4 3" xfId="5192" xr:uid="{00000000-0005-0000-0000-000042140000}"/>
    <cellStyle name="20% - Accent6 6 4 3 2" xfId="5193" xr:uid="{00000000-0005-0000-0000-000043140000}"/>
    <cellStyle name="20% - Accent6 6 4 3 2 2" xfId="5194" xr:uid="{00000000-0005-0000-0000-000044140000}"/>
    <cellStyle name="20% - Accent6 6 4 3 3" xfId="5195" xr:uid="{00000000-0005-0000-0000-000045140000}"/>
    <cellStyle name="20% - Accent6 6 4 3 3 2" xfId="5196" xr:uid="{00000000-0005-0000-0000-000046140000}"/>
    <cellStyle name="20% - Accent6 6 4 3 4" xfId="5197" xr:uid="{00000000-0005-0000-0000-000047140000}"/>
    <cellStyle name="20% - Accent6 6 4 3 4 2" xfId="5198" xr:uid="{00000000-0005-0000-0000-000048140000}"/>
    <cellStyle name="20% - Accent6 6 4 3 5" xfId="5199" xr:uid="{00000000-0005-0000-0000-000049140000}"/>
    <cellStyle name="20% - Accent6 6 4 3 5 2" xfId="5200" xr:uid="{00000000-0005-0000-0000-00004A140000}"/>
    <cellStyle name="20% - Accent6 6 4 3 6" xfId="5201" xr:uid="{00000000-0005-0000-0000-00004B140000}"/>
    <cellStyle name="20% - Accent6 6 4 4" xfId="5202" xr:uid="{00000000-0005-0000-0000-00004C140000}"/>
    <cellStyle name="20% - Accent6 6 4 4 2" xfId="5203" xr:uid="{00000000-0005-0000-0000-00004D140000}"/>
    <cellStyle name="20% - Accent6 6 4 4 2 2" xfId="5204" xr:uid="{00000000-0005-0000-0000-00004E140000}"/>
    <cellStyle name="20% - Accent6 6 4 4 3" xfId="5205" xr:uid="{00000000-0005-0000-0000-00004F140000}"/>
    <cellStyle name="20% - Accent6 6 4 5" xfId="5206" xr:uid="{00000000-0005-0000-0000-000050140000}"/>
    <cellStyle name="20% - Accent6 6 4 5 2" xfId="5207" xr:uid="{00000000-0005-0000-0000-000051140000}"/>
    <cellStyle name="20% - Accent6 6 4 6" xfId="5208" xr:uid="{00000000-0005-0000-0000-000052140000}"/>
    <cellStyle name="20% - Accent6 6 4 6 2" xfId="5209" xr:uid="{00000000-0005-0000-0000-000053140000}"/>
    <cellStyle name="20% - Accent6 6 4 7" xfId="5210" xr:uid="{00000000-0005-0000-0000-000054140000}"/>
    <cellStyle name="20% - Accent6 6 4 7 2" xfId="5211" xr:uid="{00000000-0005-0000-0000-000055140000}"/>
    <cellStyle name="20% - Accent6 6 4 8" xfId="5212" xr:uid="{00000000-0005-0000-0000-000056140000}"/>
    <cellStyle name="20% - Accent6 6 5" xfId="5213" xr:uid="{00000000-0005-0000-0000-000057140000}"/>
    <cellStyle name="20% - Accent6 6 5 2" xfId="5214" xr:uid="{00000000-0005-0000-0000-000058140000}"/>
    <cellStyle name="20% - Accent6 6 5 2 2" xfId="5215" xr:uid="{00000000-0005-0000-0000-000059140000}"/>
    <cellStyle name="20% - Accent6 6 5 2 2 2" xfId="5216" xr:uid="{00000000-0005-0000-0000-00005A140000}"/>
    <cellStyle name="20% - Accent6 6 5 2 3" xfId="5217" xr:uid="{00000000-0005-0000-0000-00005B140000}"/>
    <cellStyle name="20% - Accent6 6 5 2 3 2" xfId="5218" xr:uid="{00000000-0005-0000-0000-00005C140000}"/>
    <cellStyle name="20% - Accent6 6 5 2 4" xfId="5219" xr:uid="{00000000-0005-0000-0000-00005D140000}"/>
    <cellStyle name="20% - Accent6 6 5 3" xfId="5220" xr:uid="{00000000-0005-0000-0000-00005E140000}"/>
    <cellStyle name="20% - Accent6 6 5 3 2" xfId="5221" xr:uid="{00000000-0005-0000-0000-00005F140000}"/>
    <cellStyle name="20% - Accent6 6 5 4" xfId="5222" xr:uid="{00000000-0005-0000-0000-000060140000}"/>
    <cellStyle name="20% - Accent6 6 5 4 2" xfId="5223" xr:uid="{00000000-0005-0000-0000-000061140000}"/>
    <cellStyle name="20% - Accent6 6 5 5" xfId="5224" xr:uid="{00000000-0005-0000-0000-000062140000}"/>
    <cellStyle name="20% - Accent6 6 5 5 2" xfId="5225" xr:uid="{00000000-0005-0000-0000-000063140000}"/>
    <cellStyle name="20% - Accent6 6 5 6" xfId="5226" xr:uid="{00000000-0005-0000-0000-000064140000}"/>
    <cellStyle name="20% - Accent6 6 5 6 2" xfId="5227" xr:uid="{00000000-0005-0000-0000-000065140000}"/>
    <cellStyle name="20% - Accent6 6 5 7" xfId="5228" xr:uid="{00000000-0005-0000-0000-000066140000}"/>
    <cellStyle name="20% - Accent6 6 6" xfId="5229" xr:uid="{00000000-0005-0000-0000-000067140000}"/>
    <cellStyle name="20% - Accent6 6 6 2" xfId="5230" xr:uid="{00000000-0005-0000-0000-000068140000}"/>
    <cellStyle name="20% - Accent6 6 6 2 2" xfId="5231" xr:uid="{00000000-0005-0000-0000-000069140000}"/>
    <cellStyle name="20% - Accent6 6 6 3" xfId="5232" xr:uid="{00000000-0005-0000-0000-00006A140000}"/>
    <cellStyle name="20% - Accent6 6 6 3 2" xfId="5233" xr:uid="{00000000-0005-0000-0000-00006B140000}"/>
    <cellStyle name="20% - Accent6 6 6 4" xfId="5234" xr:uid="{00000000-0005-0000-0000-00006C140000}"/>
    <cellStyle name="20% - Accent6 6 6 4 2" xfId="5235" xr:uid="{00000000-0005-0000-0000-00006D140000}"/>
    <cellStyle name="20% - Accent6 6 6 5" xfId="5236" xr:uid="{00000000-0005-0000-0000-00006E140000}"/>
    <cellStyle name="20% - Accent6 6 6 5 2" xfId="5237" xr:uid="{00000000-0005-0000-0000-00006F140000}"/>
    <cellStyle name="20% - Accent6 6 6 6" xfId="5238" xr:uid="{00000000-0005-0000-0000-000070140000}"/>
    <cellStyle name="20% - Accent6 6 7" xfId="5239" xr:uid="{00000000-0005-0000-0000-000071140000}"/>
    <cellStyle name="20% - Accent6 6 7 2" xfId="5240" xr:uid="{00000000-0005-0000-0000-000072140000}"/>
    <cellStyle name="20% - Accent6 6 7 2 2" xfId="5241" xr:uid="{00000000-0005-0000-0000-000073140000}"/>
    <cellStyle name="20% - Accent6 6 7 3" xfId="5242" xr:uid="{00000000-0005-0000-0000-000074140000}"/>
    <cellStyle name="20% - Accent6 6 8" xfId="5243" xr:uid="{00000000-0005-0000-0000-000075140000}"/>
    <cellStyle name="20% - Accent6 6 8 2" xfId="5244" xr:uid="{00000000-0005-0000-0000-000076140000}"/>
    <cellStyle name="20% - Accent6 6 9" xfId="5245" xr:uid="{00000000-0005-0000-0000-000077140000}"/>
    <cellStyle name="20% - Accent6 6 9 2" xfId="5246" xr:uid="{00000000-0005-0000-0000-000078140000}"/>
    <cellStyle name="20% - Accent6 7" xfId="5247" xr:uid="{00000000-0005-0000-0000-000079140000}"/>
    <cellStyle name="20% - Accent6 7 2" xfId="5248" xr:uid="{00000000-0005-0000-0000-00007A140000}"/>
    <cellStyle name="20% - Accent6 8" xfId="5249" xr:uid="{00000000-0005-0000-0000-00007B140000}"/>
    <cellStyle name="20% - Accent6 8 2" xfId="5250" xr:uid="{00000000-0005-0000-0000-00007C140000}"/>
    <cellStyle name="20% - Accent6 8 2 2" xfId="5251" xr:uid="{00000000-0005-0000-0000-00007D140000}"/>
    <cellStyle name="20% - Accent6 8 2 2 2" xfId="5252" xr:uid="{00000000-0005-0000-0000-00007E140000}"/>
    <cellStyle name="20% - Accent6 8 2 2 2 2" xfId="5253" xr:uid="{00000000-0005-0000-0000-00007F140000}"/>
    <cellStyle name="20% - Accent6 8 2 2 2 2 2" xfId="5254" xr:uid="{00000000-0005-0000-0000-000080140000}"/>
    <cellStyle name="20% - Accent6 8 2 2 2 3" xfId="5255" xr:uid="{00000000-0005-0000-0000-000081140000}"/>
    <cellStyle name="20% - Accent6 8 2 2 2 3 2" xfId="5256" xr:uid="{00000000-0005-0000-0000-000082140000}"/>
    <cellStyle name="20% - Accent6 8 2 2 2 4" xfId="5257" xr:uid="{00000000-0005-0000-0000-000083140000}"/>
    <cellStyle name="20% - Accent6 8 2 2 3" xfId="5258" xr:uid="{00000000-0005-0000-0000-000084140000}"/>
    <cellStyle name="20% - Accent6 8 2 2 3 2" xfId="5259" xr:uid="{00000000-0005-0000-0000-000085140000}"/>
    <cellStyle name="20% - Accent6 8 2 2 4" xfId="5260" xr:uid="{00000000-0005-0000-0000-000086140000}"/>
    <cellStyle name="20% - Accent6 8 2 2 4 2" xfId="5261" xr:uid="{00000000-0005-0000-0000-000087140000}"/>
    <cellStyle name="20% - Accent6 8 2 2 5" xfId="5262" xr:uid="{00000000-0005-0000-0000-000088140000}"/>
    <cellStyle name="20% - Accent6 8 2 2 5 2" xfId="5263" xr:uid="{00000000-0005-0000-0000-000089140000}"/>
    <cellStyle name="20% - Accent6 8 2 2 6" xfId="5264" xr:uid="{00000000-0005-0000-0000-00008A140000}"/>
    <cellStyle name="20% - Accent6 8 2 2 6 2" xfId="5265" xr:uid="{00000000-0005-0000-0000-00008B140000}"/>
    <cellStyle name="20% - Accent6 8 2 2 7" xfId="5266" xr:uid="{00000000-0005-0000-0000-00008C140000}"/>
    <cellStyle name="20% - Accent6 8 2 3" xfId="5267" xr:uid="{00000000-0005-0000-0000-00008D140000}"/>
    <cellStyle name="20% - Accent6 8 2 3 2" xfId="5268" xr:uid="{00000000-0005-0000-0000-00008E140000}"/>
    <cellStyle name="20% - Accent6 8 2 3 2 2" xfId="5269" xr:uid="{00000000-0005-0000-0000-00008F140000}"/>
    <cellStyle name="20% - Accent6 8 2 3 3" xfId="5270" xr:uid="{00000000-0005-0000-0000-000090140000}"/>
    <cellStyle name="20% - Accent6 8 2 3 3 2" xfId="5271" xr:uid="{00000000-0005-0000-0000-000091140000}"/>
    <cellStyle name="20% - Accent6 8 2 3 4" xfId="5272" xr:uid="{00000000-0005-0000-0000-000092140000}"/>
    <cellStyle name="20% - Accent6 8 2 3 4 2" xfId="5273" xr:uid="{00000000-0005-0000-0000-000093140000}"/>
    <cellStyle name="20% - Accent6 8 2 3 5" xfId="5274" xr:uid="{00000000-0005-0000-0000-000094140000}"/>
    <cellStyle name="20% - Accent6 8 2 3 5 2" xfId="5275" xr:uid="{00000000-0005-0000-0000-000095140000}"/>
    <cellStyle name="20% - Accent6 8 2 3 6" xfId="5276" xr:uid="{00000000-0005-0000-0000-000096140000}"/>
    <cellStyle name="20% - Accent6 8 2 4" xfId="5277" xr:uid="{00000000-0005-0000-0000-000097140000}"/>
    <cellStyle name="20% - Accent6 8 2 4 2" xfId="5278" xr:uid="{00000000-0005-0000-0000-000098140000}"/>
    <cellStyle name="20% - Accent6 8 2 4 2 2" xfId="5279" xr:uid="{00000000-0005-0000-0000-000099140000}"/>
    <cellStyle name="20% - Accent6 8 2 4 3" xfId="5280" xr:uid="{00000000-0005-0000-0000-00009A140000}"/>
    <cellStyle name="20% - Accent6 8 2 5" xfId="5281" xr:uid="{00000000-0005-0000-0000-00009B140000}"/>
    <cellStyle name="20% - Accent6 8 2 5 2" xfId="5282" xr:uid="{00000000-0005-0000-0000-00009C140000}"/>
    <cellStyle name="20% - Accent6 8 2 6" xfId="5283" xr:uid="{00000000-0005-0000-0000-00009D140000}"/>
    <cellStyle name="20% - Accent6 8 2 6 2" xfId="5284" xr:uid="{00000000-0005-0000-0000-00009E140000}"/>
    <cellStyle name="20% - Accent6 8 2 7" xfId="5285" xr:uid="{00000000-0005-0000-0000-00009F140000}"/>
    <cellStyle name="20% - Accent6 8 2 7 2" xfId="5286" xr:uid="{00000000-0005-0000-0000-0000A0140000}"/>
    <cellStyle name="20% - Accent6 8 2 8" xfId="5287" xr:uid="{00000000-0005-0000-0000-0000A1140000}"/>
    <cellStyle name="20% - Accent6 8 3" xfId="5288" xr:uid="{00000000-0005-0000-0000-0000A2140000}"/>
    <cellStyle name="20% - Accent6 8 3 2" xfId="5289" xr:uid="{00000000-0005-0000-0000-0000A3140000}"/>
    <cellStyle name="20% - Accent6 8 3 2 2" xfId="5290" xr:uid="{00000000-0005-0000-0000-0000A4140000}"/>
    <cellStyle name="20% - Accent6 8 3 2 2 2" xfId="5291" xr:uid="{00000000-0005-0000-0000-0000A5140000}"/>
    <cellStyle name="20% - Accent6 8 3 2 3" xfId="5292" xr:uid="{00000000-0005-0000-0000-0000A6140000}"/>
    <cellStyle name="20% - Accent6 8 3 2 3 2" xfId="5293" xr:uid="{00000000-0005-0000-0000-0000A7140000}"/>
    <cellStyle name="20% - Accent6 8 3 2 4" xfId="5294" xr:uid="{00000000-0005-0000-0000-0000A8140000}"/>
    <cellStyle name="20% - Accent6 8 3 3" xfId="5295" xr:uid="{00000000-0005-0000-0000-0000A9140000}"/>
    <cellStyle name="20% - Accent6 8 3 3 2" xfId="5296" xr:uid="{00000000-0005-0000-0000-0000AA140000}"/>
    <cellStyle name="20% - Accent6 8 3 4" xfId="5297" xr:uid="{00000000-0005-0000-0000-0000AB140000}"/>
    <cellStyle name="20% - Accent6 8 3 4 2" xfId="5298" xr:uid="{00000000-0005-0000-0000-0000AC140000}"/>
    <cellStyle name="20% - Accent6 8 3 5" xfId="5299" xr:uid="{00000000-0005-0000-0000-0000AD140000}"/>
    <cellStyle name="20% - Accent6 8 3 5 2" xfId="5300" xr:uid="{00000000-0005-0000-0000-0000AE140000}"/>
    <cellStyle name="20% - Accent6 8 3 6" xfId="5301" xr:uid="{00000000-0005-0000-0000-0000AF140000}"/>
    <cellStyle name="20% - Accent6 8 3 6 2" xfId="5302" xr:uid="{00000000-0005-0000-0000-0000B0140000}"/>
    <cellStyle name="20% - Accent6 8 3 7" xfId="5303" xr:uid="{00000000-0005-0000-0000-0000B1140000}"/>
    <cellStyle name="20% - Accent6 8 4" xfId="5304" xr:uid="{00000000-0005-0000-0000-0000B2140000}"/>
    <cellStyle name="20% - Accent6 8 4 2" xfId="5305" xr:uid="{00000000-0005-0000-0000-0000B3140000}"/>
    <cellStyle name="20% - Accent6 8 4 2 2" xfId="5306" xr:uid="{00000000-0005-0000-0000-0000B4140000}"/>
    <cellStyle name="20% - Accent6 8 4 3" xfId="5307" xr:uid="{00000000-0005-0000-0000-0000B5140000}"/>
    <cellStyle name="20% - Accent6 8 4 3 2" xfId="5308" xr:uid="{00000000-0005-0000-0000-0000B6140000}"/>
    <cellStyle name="20% - Accent6 8 4 4" xfId="5309" xr:uid="{00000000-0005-0000-0000-0000B7140000}"/>
    <cellStyle name="20% - Accent6 8 4 4 2" xfId="5310" xr:uid="{00000000-0005-0000-0000-0000B8140000}"/>
    <cellStyle name="20% - Accent6 8 4 5" xfId="5311" xr:uid="{00000000-0005-0000-0000-0000B9140000}"/>
    <cellStyle name="20% - Accent6 8 4 5 2" xfId="5312" xr:uid="{00000000-0005-0000-0000-0000BA140000}"/>
    <cellStyle name="20% - Accent6 8 4 6" xfId="5313" xr:uid="{00000000-0005-0000-0000-0000BB140000}"/>
    <cellStyle name="20% - Accent6 8 5" xfId="5314" xr:uid="{00000000-0005-0000-0000-0000BC140000}"/>
    <cellStyle name="20% - Accent6 8 5 2" xfId="5315" xr:uid="{00000000-0005-0000-0000-0000BD140000}"/>
    <cellStyle name="20% - Accent6 8 5 2 2" xfId="5316" xr:uid="{00000000-0005-0000-0000-0000BE140000}"/>
    <cellStyle name="20% - Accent6 8 5 3" xfId="5317" xr:uid="{00000000-0005-0000-0000-0000BF140000}"/>
    <cellStyle name="20% - Accent6 8 6" xfId="5318" xr:uid="{00000000-0005-0000-0000-0000C0140000}"/>
    <cellStyle name="20% - Accent6 8 6 2" xfId="5319" xr:uid="{00000000-0005-0000-0000-0000C1140000}"/>
    <cellStyle name="20% - Accent6 8 7" xfId="5320" xr:uid="{00000000-0005-0000-0000-0000C2140000}"/>
    <cellStyle name="20% - Accent6 8 7 2" xfId="5321" xr:uid="{00000000-0005-0000-0000-0000C3140000}"/>
    <cellStyle name="20% - Accent6 8 8" xfId="5322" xr:uid="{00000000-0005-0000-0000-0000C4140000}"/>
    <cellStyle name="20% - Accent6 8 8 2" xfId="5323" xr:uid="{00000000-0005-0000-0000-0000C5140000}"/>
    <cellStyle name="20% - Accent6 8 9" xfId="5324" xr:uid="{00000000-0005-0000-0000-0000C6140000}"/>
    <cellStyle name="20% - Accent6 9" xfId="5325" xr:uid="{00000000-0005-0000-0000-0000C7140000}"/>
    <cellStyle name="20% - Accent6 9 2" xfId="5326" xr:uid="{00000000-0005-0000-0000-0000C8140000}"/>
    <cellStyle name="20% - Accent6 9 2 2" xfId="5327" xr:uid="{00000000-0005-0000-0000-0000C9140000}"/>
    <cellStyle name="20% - Accent6 9 2 2 2" xfId="5328" xr:uid="{00000000-0005-0000-0000-0000CA140000}"/>
    <cellStyle name="20% - Accent6 9 2 2 2 2" xfId="5329" xr:uid="{00000000-0005-0000-0000-0000CB140000}"/>
    <cellStyle name="20% - Accent6 9 2 2 3" xfId="5330" xr:uid="{00000000-0005-0000-0000-0000CC140000}"/>
    <cellStyle name="20% - Accent6 9 2 3" xfId="5331" xr:uid="{00000000-0005-0000-0000-0000CD140000}"/>
    <cellStyle name="20% - Accent6 9 2 3 2" xfId="5332" xr:uid="{00000000-0005-0000-0000-0000CE140000}"/>
    <cellStyle name="20% - Accent6 9 2 4" xfId="5333" xr:uid="{00000000-0005-0000-0000-0000CF140000}"/>
    <cellStyle name="20% - Accent6 9 3" xfId="5334" xr:uid="{00000000-0005-0000-0000-0000D0140000}"/>
    <cellStyle name="20% - Accent6 9 3 2" xfId="5335" xr:uid="{00000000-0005-0000-0000-0000D1140000}"/>
    <cellStyle name="20% - Accent6 9 3 2 2" xfId="5336" xr:uid="{00000000-0005-0000-0000-0000D2140000}"/>
    <cellStyle name="20% - Accent6 9 3 3" xfId="5337" xr:uid="{00000000-0005-0000-0000-0000D3140000}"/>
    <cellStyle name="20% - Accent6 9 4" xfId="5338" xr:uid="{00000000-0005-0000-0000-0000D4140000}"/>
    <cellStyle name="20% - Accent6 9 4 2" xfId="5339" xr:uid="{00000000-0005-0000-0000-0000D5140000}"/>
    <cellStyle name="20% - Accent6 9 5" xfId="5340" xr:uid="{00000000-0005-0000-0000-0000D6140000}"/>
    <cellStyle name="20% - Accent6 9 5 2" xfId="5341" xr:uid="{00000000-0005-0000-0000-0000D7140000}"/>
    <cellStyle name="20% - Accent6 9 6" xfId="5342" xr:uid="{00000000-0005-0000-0000-0000D8140000}"/>
    <cellStyle name="20% - Accent6 9 6 2" xfId="5343" xr:uid="{00000000-0005-0000-0000-0000D9140000}"/>
    <cellStyle name="20% - Accent6 9 7" xfId="5344" xr:uid="{00000000-0005-0000-0000-0000DA140000}"/>
    <cellStyle name="40% - Accent1 10" xfId="5345" xr:uid="{00000000-0005-0000-0000-0000DB140000}"/>
    <cellStyle name="40% - Accent1 10 2" xfId="5346" xr:uid="{00000000-0005-0000-0000-0000DC140000}"/>
    <cellStyle name="40% - Accent1 10 2 2" xfId="5347" xr:uid="{00000000-0005-0000-0000-0000DD140000}"/>
    <cellStyle name="40% - Accent1 10 2 2 2" xfId="5348" xr:uid="{00000000-0005-0000-0000-0000DE140000}"/>
    <cellStyle name="40% - Accent1 10 2 2 2 2" xfId="5349" xr:uid="{00000000-0005-0000-0000-0000DF140000}"/>
    <cellStyle name="40% - Accent1 10 2 2 3" xfId="5350" xr:uid="{00000000-0005-0000-0000-0000E0140000}"/>
    <cellStyle name="40% - Accent1 10 2 3" xfId="5351" xr:uid="{00000000-0005-0000-0000-0000E1140000}"/>
    <cellStyle name="40% - Accent1 10 2 3 2" xfId="5352" xr:uid="{00000000-0005-0000-0000-0000E2140000}"/>
    <cellStyle name="40% - Accent1 10 2 4" xfId="5353" xr:uid="{00000000-0005-0000-0000-0000E3140000}"/>
    <cellStyle name="40% - Accent1 10 3" xfId="5354" xr:uid="{00000000-0005-0000-0000-0000E4140000}"/>
    <cellStyle name="40% - Accent1 10 3 2" xfId="5355" xr:uid="{00000000-0005-0000-0000-0000E5140000}"/>
    <cellStyle name="40% - Accent1 10 3 2 2" xfId="5356" xr:uid="{00000000-0005-0000-0000-0000E6140000}"/>
    <cellStyle name="40% - Accent1 10 3 3" xfId="5357" xr:uid="{00000000-0005-0000-0000-0000E7140000}"/>
    <cellStyle name="40% - Accent1 10 4" xfId="5358" xr:uid="{00000000-0005-0000-0000-0000E8140000}"/>
    <cellStyle name="40% - Accent1 10 4 2" xfId="5359" xr:uid="{00000000-0005-0000-0000-0000E9140000}"/>
    <cellStyle name="40% - Accent1 10 5" xfId="5360" xr:uid="{00000000-0005-0000-0000-0000EA140000}"/>
    <cellStyle name="40% - Accent1 11" xfId="5361" xr:uid="{00000000-0005-0000-0000-0000EB140000}"/>
    <cellStyle name="40% - Accent1 11 2" xfId="5362" xr:uid="{00000000-0005-0000-0000-0000EC140000}"/>
    <cellStyle name="40% - Accent1 11 2 2" xfId="5363" xr:uid="{00000000-0005-0000-0000-0000ED140000}"/>
    <cellStyle name="40% - Accent1 11 2 2 2" xfId="5364" xr:uid="{00000000-0005-0000-0000-0000EE140000}"/>
    <cellStyle name="40% - Accent1 11 2 2 2 2" xfId="5365" xr:uid="{00000000-0005-0000-0000-0000EF140000}"/>
    <cellStyle name="40% - Accent1 11 2 2 3" xfId="5366" xr:uid="{00000000-0005-0000-0000-0000F0140000}"/>
    <cellStyle name="40% - Accent1 11 2 3" xfId="5367" xr:uid="{00000000-0005-0000-0000-0000F1140000}"/>
    <cellStyle name="40% - Accent1 11 2 3 2" xfId="5368" xr:uid="{00000000-0005-0000-0000-0000F2140000}"/>
    <cellStyle name="40% - Accent1 11 2 4" xfId="5369" xr:uid="{00000000-0005-0000-0000-0000F3140000}"/>
    <cellStyle name="40% - Accent1 11 3" xfId="5370" xr:uid="{00000000-0005-0000-0000-0000F4140000}"/>
    <cellStyle name="40% - Accent1 11 3 2" xfId="5371" xr:uid="{00000000-0005-0000-0000-0000F5140000}"/>
    <cellStyle name="40% - Accent1 11 3 2 2" xfId="5372" xr:uid="{00000000-0005-0000-0000-0000F6140000}"/>
    <cellStyle name="40% - Accent1 11 3 3" xfId="5373" xr:uid="{00000000-0005-0000-0000-0000F7140000}"/>
    <cellStyle name="40% - Accent1 11 4" xfId="5374" xr:uid="{00000000-0005-0000-0000-0000F8140000}"/>
    <cellStyle name="40% - Accent1 11 4 2" xfId="5375" xr:uid="{00000000-0005-0000-0000-0000F9140000}"/>
    <cellStyle name="40% - Accent1 11 5" xfId="5376" xr:uid="{00000000-0005-0000-0000-0000FA140000}"/>
    <cellStyle name="40% - Accent1 12" xfId="5377" xr:uid="{00000000-0005-0000-0000-0000FB140000}"/>
    <cellStyle name="40% - Accent1 12 2" xfId="5378" xr:uid="{00000000-0005-0000-0000-0000FC140000}"/>
    <cellStyle name="40% - Accent1 13" xfId="5379" xr:uid="{00000000-0005-0000-0000-0000FD140000}"/>
    <cellStyle name="40% - Accent1 13 2" xfId="5380" xr:uid="{00000000-0005-0000-0000-0000FE140000}"/>
    <cellStyle name="40% - Accent1 13 2 2" xfId="5381" xr:uid="{00000000-0005-0000-0000-0000FF140000}"/>
    <cellStyle name="40% - Accent1 13 2 2 2" xfId="5382" xr:uid="{00000000-0005-0000-0000-000000150000}"/>
    <cellStyle name="40% - Accent1 13 2 3" xfId="5383" xr:uid="{00000000-0005-0000-0000-000001150000}"/>
    <cellStyle name="40% - Accent1 13 3" xfId="5384" xr:uid="{00000000-0005-0000-0000-000002150000}"/>
    <cellStyle name="40% - Accent1 13 3 2" xfId="5385" xr:uid="{00000000-0005-0000-0000-000003150000}"/>
    <cellStyle name="40% - Accent1 13 4" xfId="5386" xr:uid="{00000000-0005-0000-0000-000004150000}"/>
    <cellStyle name="40% - Accent1 14" xfId="5387" xr:uid="{00000000-0005-0000-0000-000005150000}"/>
    <cellStyle name="40% - Accent1 14 2" xfId="5388" xr:uid="{00000000-0005-0000-0000-000006150000}"/>
    <cellStyle name="40% - Accent1 2" xfId="5389" xr:uid="{00000000-0005-0000-0000-000007150000}"/>
    <cellStyle name="40% - Accent1 2 2" xfId="5390" xr:uid="{00000000-0005-0000-0000-000008150000}"/>
    <cellStyle name="40% - Accent1 2 2 2" xfId="5391" xr:uid="{00000000-0005-0000-0000-000009150000}"/>
    <cellStyle name="40% - Accent1 2 2 3" xfId="5392" xr:uid="{00000000-0005-0000-0000-00000A150000}"/>
    <cellStyle name="40% - Accent1 2 2 3 2" xfId="5393" xr:uid="{00000000-0005-0000-0000-00000B150000}"/>
    <cellStyle name="40% - Accent1 2 3" xfId="5394" xr:uid="{00000000-0005-0000-0000-00000C150000}"/>
    <cellStyle name="40% - Accent1 2 3 2" xfId="5395" xr:uid="{00000000-0005-0000-0000-00000D150000}"/>
    <cellStyle name="40% - Accent1 2 4" xfId="5396" xr:uid="{00000000-0005-0000-0000-00000E150000}"/>
    <cellStyle name="40% - Accent1 2 4 2" xfId="5397" xr:uid="{00000000-0005-0000-0000-00000F150000}"/>
    <cellStyle name="40% - Accent1 2 4 3" xfId="5398" xr:uid="{00000000-0005-0000-0000-000010150000}"/>
    <cellStyle name="40% - Accent1 2 5" xfId="5399" xr:uid="{00000000-0005-0000-0000-000011150000}"/>
    <cellStyle name="40% - Accent1 3" xfId="5400" xr:uid="{00000000-0005-0000-0000-000012150000}"/>
    <cellStyle name="40% - Accent1 3 2" xfId="5401" xr:uid="{00000000-0005-0000-0000-000013150000}"/>
    <cellStyle name="40% - Accent1 3 2 2" xfId="5402" xr:uid="{00000000-0005-0000-0000-000014150000}"/>
    <cellStyle name="40% - Accent1 3 2 2 2" xfId="5403" xr:uid="{00000000-0005-0000-0000-000015150000}"/>
    <cellStyle name="40% - Accent1 3 2 2 2 2" xfId="5404" xr:uid="{00000000-0005-0000-0000-000016150000}"/>
    <cellStyle name="40% - Accent1 3 2 2 3" xfId="5405" xr:uid="{00000000-0005-0000-0000-000017150000}"/>
    <cellStyle name="40% - Accent1 3 2 2 3 2" xfId="5406" xr:uid="{00000000-0005-0000-0000-000018150000}"/>
    <cellStyle name="40% - Accent1 3 2 2 4" xfId="5407" xr:uid="{00000000-0005-0000-0000-000019150000}"/>
    <cellStyle name="40% - Accent1 3 2 3" xfId="5408" xr:uid="{00000000-0005-0000-0000-00001A150000}"/>
    <cellStyle name="40% - Accent1 3 2 3 2" xfId="5409" xr:uid="{00000000-0005-0000-0000-00001B150000}"/>
    <cellStyle name="40% - Accent1 3 2 4" xfId="5410" xr:uid="{00000000-0005-0000-0000-00001C150000}"/>
    <cellStyle name="40% - Accent1 3 2 4 2" xfId="5411" xr:uid="{00000000-0005-0000-0000-00001D150000}"/>
    <cellStyle name="40% - Accent1 3 2 5" xfId="5412" xr:uid="{00000000-0005-0000-0000-00001E150000}"/>
    <cellStyle name="40% - Accent1 3 3" xfId="5413" xr:uid="{00000000-0005-0000-0000-00001F150000}"/>
    <cellStyle name="40% - Accent1 3 3 2" xfId="5414" xr:uid="{00000000-0005-0000-0000-000020150000}"/>
    <cellStyle name="40% - Accent1 3 3 3" xfId="5415" xr:uid="{00000000-0005-0000-0000-000021150000}"/>
    <cellStyle name="40% - Accent1 3 3 3 2" xfId="5416" xr:uid="{00000000-0005-0000-0000-000022150000}"/>
    <cellStyle name="40% - Accent1 3 3 4" xfId="5417" xr:uid="{00000000-0005-0000-0000-000023150000}"/>
    <cellStyle name="40% - Accent1 3 4" xfId="5418" xr:uid="{00000000-0005-0000-0000-000024150000}"/>
    <cellStyle name="40% - Accent1 3 4 2" xfId="5419" xr:uid="{00000000-0005-0000-0000-000025150000}"/>
    <cellStyle name="40% - Accent1 3 5" xfId="5420" xr:uid="{00000000-0005-0000-0000-000026150000}"/>
    <cellStyle name="40% - Accent1 3 5 2" xfId="5421" xr:uid="{00000000-0005-0000-0000-000027150000}"/>
    <cellStyle name="40% - Accent1 3 6" xfId="5422" xr:uid="{00000000-0005-0000-0000-000028150000}"/>
    <cellStyle name="40% - Accent1 3 6 2" xfId="5423" xr:uid="{00000000-0005-0000-0000-000029150000}"/>
    <cellStyle name="40% - Accent1 3 7" xfId="5424" xr:uid="{00000000-0005-0000-0000-00002A150000}"/>
    <cellStyle name="40% - Accent1 3 7 2" xfId="5425" xr:uid="{00000000-0005-0000-0000-00002B150000}"/>
    <cellStyle name="40% - Accent1 3 8" xfId="5426" xr:uid="{00000000-0005-0000-0000-00002C150000}"/>
    <cellStyle name="40% - Accent1 3 8 2" xfId="5427" xr:uid="{00000000-0005-0000-0000-00002D150000}"/>
    <cellStyle name="40% - Accent1 4" xfId="5428" xr:uid="{00000000-0005-0000-0000-00002E150000}"/>
    <cellStyle name="40% - Accent1 4 10" xfId="5429" xr:uid="{00000000-0005-0000-0000-00002F150000}"/>
    <cellStyle name="40% - Accent1 4 10 2" xfId="5430" xr:uid="{00000000-0005-0000-0000-000030150000}"/>
    <cellStyle name="40% - Accent1 4 11" xfId="5431" xr:uid="{00000000-0005-0000-0000-000031150000}"/>
    <cellStyle name="40% - Accent1 4 11 2" xfId="5432" xr:uid="{00000000-0005-0000-0000-000032150000}"/>
    <cellStyle name="40% - Accent1 4 12" xfId="5433" xr:uid="{00000000-0005-0000-0000-000033150000}"/>
    <cellStyle name="40% - Accent1 4 12 2" xfId="5434" xr:uid="{00000000-0005-0000-0000-000034150000}"/>
    <cellStyle name="40% - Accent1 4 13" xfId="5435" xr:uid="{00000000-0005-0000-0000-000035150000}"/>
    <cellStyle name="40% - Accent1 4 2" xfId="5436" xr:uid="{00000000-0005-0000-0000-000036150000}"/>
    <cellStyle name="40% - Accent1 4 2 10" xfId="5437" xr:uid="{00000000-0005-0000-0000-000037150000}"/>
    <cellStyle name="40% - Accent1 4 2 10 2" xfId="5438" xr:uid="{00000000-0005-0000-0000-000038150000}"/>
    <cellStyle name="40% - Accent1 4 2 11" xfId="5439" xr:uid="{00000000-0005-0000-0000-000039150000}"/>
    <cellStyle name="40% - Accent1 4 2 2" xfId="5440" xr:uid="{00000000-0005-0000-0000-00003A150000}"/>
    <cellStyle name="40% - Accent1 4 2 2 10" xfId="5441" xr:uid="{00000000-0005-0000-0000-00003B150000}"/>
    <cellStyle name="40% - Accent1 4 2 2 2" xfId="5442" xr:uid="{00000000-0005-0000-0000-00003C150000}"/>
    <cellStyle name="40% - Accent1 4 2 2 2 2" xfId="5443" xr:uid="{00000000-0005-0000-0000-00003D150000}"/>
    <cellStyle name="40% - Accent1 4 2 2 2 2 2" xfId="5444" xr:uid="{00000000-0005-0000-0000-00003E150000}"/>
    <cellStyle name="40% - Accent1 4 2 2 2 2 2 2" xfId="5445" xr:uid="{00000000-0005-0000-0000-00003F150000}"/>
    <cellStyle name="40% - Accent1 4 2 2 2 2 2 2 2" xfId="5446" xr:uid="{00000000-0005-0000-0000-000040150000}"/>
    <cellStyle name="40% - Accent1 4 2 2 2 2 2 3" xfId="5447" xr:uid="{00000000-0005-0000-0000-000041150000}"/>
    <cellStyle name="40% - Accent1 4 2 2 2 2 2 3 2" xfId="5448" xr:uid="{00000000-0005-0000-0000-000042150000}"/>
    <cellStyle name="40% - Accent1 4 2 2 2 2 2 4" xfId="5449" xr:uid="{00000000-0005-0000-0000-000043150000}"/>
    <cellStyle name="40% - Accent1 4 2 2 2 2 3" xfId="5450" xr:uid="{00000000-0005-0000-0000-000044150000}"/>
    <cellStyle name="40% - Accent1 4 2 2 2 2 3 2" xfId="5451" xr:uid="{00000000-0005-0000-0000-000045150000}"/>
    <cellStyle name="40% - Accent1 4 2 2 2 2 4" xfId="5452" xr:uid="{00000000-0005-0000-0000-000046150000}"/>
    <cellStyle name="40% - Accent1 4 2 2 2 2 4 2" xfId="5453" xr:uid="{00000000-0005-0000-0000-000047150000}"/>
    <cellStyle name="40% - Accent1 4 2 2 2 2 5" xfId="5454" xr:uid="{00000000-0005-0000-0000-000048150000}"/>
    <cellStyle name="40% - Accent1 4 2 2 2 2 5 2" xfId="5455" xr:uid="{00000000-0005-0000-0000-000049150000}"/>
    <cellStyle name="40% - Accent1 4 2 2 2 2 6" xfId="5456" xr:uid="{00000000-0005-0000-0000-00004A150000}"/>
    <cellStyle name="40% - Accent1 4 2 2 2 2 6 2" xfId="5457" xr:uid="{00000000-0005-0000-0000-00004B150000}"/>
    <cellStyle name="40% - Accent1 4 2 2 2 2 7" xfId="5458" xr:uid="{00000000-0005-0000-0000-00004C150000}"/>
    <cellStyle name="40% - Accent1 4 2 2 2 3" xfId="5459" xr:uid="{00000000-0005-0000-0000-00004D150000}"/>
    <cellStyle name="40% - Accent1 4 2 2 2 3 2" xfId="5460" xr:uid="{00000000-0005-0000-0000-00004E150000}"/>
    <cellStyle name="40% - Accent1 4 2 2 2 3 2 2" xfId="5461" xr:uid="{00000000-0005-0000-0000-00004F150000}"/>
    <cellStyle name="40% - Accent1 4 2 2 2 3 3" xfId="5462" xr:uid="{00000000-0005-0000-0000-000050150000}"/>
    <cellStyle name="40% - Accent1 4 2 2 2 3 3 2" xfId="5463" xr:uid="{00000000-0005-0000-0000-000051150000}"/>
    <cellStyle name="40% - Accent1 4 2 2 2 3 4" xfId="5464" xr:uid="{00000000-0005-0000-0000-000052150000}"/>
    <cellStyle name="40% - Accent1 4 2 2 2 3 4 2" xfId="5465" xr:uid="{00000000-0005-0000-0000-000053150000}"/>
    <cellStyle name="40% - Accent1 4 2 2 2 3 5" xfId="5466" xr:uid="{00000000-0005-0000-0000-000054150000}"/>
    <cellStyle name="40% - Accent1 4 2 2 2 3 5 2" xfId="5467" xr:uid="{00000000-0005-0000-0000-000055150000}"/>
    <cellStyle name="40% - Accent1 4 2 2 2 3 6" xfId="5468" xr:uid="{00000000-0005-0000-0000-000056150000}"/>
    <cellStyle name="40% - Accent1 4 2 2 2 4" xfId="5469" xr:uid="{00000000-0005-0000-0000-000057150000}"/>
    <cellStyle name="40% - Accent1 4 2 2 2 4 2" xfId="5470" xr:uid="{00000000-0005-0000-0000-000058150000}"/>
    <cellStyle name="40% - Accent1 4 2 2 2 4 2 2" xfId="5471" xr:uid="{00000000-0005-0000-0000-000059150000}"/>
    <cellStyle name="40% - Accent1 4 2 2 2 4 3" xfId="5472" xr:uid="{00000000-0005-0000-0000-00005A150000}"/>
    <cellStyle name="40% - Accent1 4 2 2 2 5" xfId="5473" xr:uid="{00000000-0005-0000-0000-00005B150000}"/>
    <cellStyle name="40% - Accent1 4 2 2 2 5 2" xfId="5474" xr:uid="{00000000-0005-0000-0000-00005C150000}"/>
    <cellStyle name="40% - Accent1 4 2 2 2 6" xfId="5475" xr:uid="{00000000-0005-0000-0000-00005D150000}"/>
    <cellStyle name="40% - Accent1 4 2 2 2 6 2" xfId="5476" xr:uid="{00000000-0005-0000-0000-00005E150000}"/>
    <cellStyle name="40% - Accent1 4 2 2 2 7" xfId="5477" xr:uid="{00000000-0005-0000-0000-00005F150000}"/>
    <cellStyle name="40% - Accent1 4 2 2 2 7 2" xfId="5478" xr:uid="{00000000-0005-0000-0000-000060150000}"/>
    <cellStyle name="40% - Accent1 4 2 2 2 8" xfId="5479" xr:uid="{00000000-0005-0000-0000-000061150000}"/>
    <cellStyle name="40% - Accent1 4 2 2 3" xfId="5480" xr:uid="{00000000-0005-0000-0000-000062150000}"/>
    <cellStyle name="40% - Accent1 4 2 2 3 2" xfId="5481" xr:uid="{00000000-0005-0000-0000-000063150000}"/>
    <cellStyle name="40% - Accent1 4 2 2 3 2 2" xfId="5482" xr:uid="{00000000-0005-0000-0000-000064150000}"/>
    <cellStyle name="40% - Accent1 4 2 2 3 2 2 2" xfId="5483" xr:uid="{00000000-0005-0000-0000-000065150000}"/>
    <cellStyle name="40% - Accent1 4 2 2 3 2 2 2 2" xfId="5484" xr:uid="{00000000-0005-0000-0000-000066150000}"/>
    <cellStyle name="40% - Accent1 4 2 2 3 2 2 3" xfId="5485" xr:uid="{00000000-0005-0000-0000-000067150000}"/>
    <cellStyle name="40% - Accent1 4 2 2 3 2 2 3 2" xfId="5486" xr:uid="{00000000-0005-0000-0000-000068150000}"/>
    <cellStyle name="40% - Accent1 4 2 2 3 2 2 4" xfId="5487" xr:uid="{00000000-0005-0000-0000-000069150000}"/>
    <cellStyle name="40% - Accent1 4 2 2 3 2 3" xfId="5488" xr:uid="{00000000-0005-0000-0000-00006A150000}"/>
    <cellStyle name="40% - Accent1 4 2 2 3 2 3 2" xfId="5489" xr:uid="{00000000-0005-0000-0000-00006B150000}"/>
    <cellStyle name="40% - Accent1 4 2 2 3 2 4" xfId="5490" xr:uid="{00000000-0005-0000-0000-00006C150000}"/>
    <cellStyle name="40% - Accent1 4 2 2 3 2 4 2" xfId="5491" xr:uid="{00000000-0005-0000-0000-00006D150000}"/>
    <cellStyle name="40% - Accent1 4 2 2 3 2 5" xfId="5492" xr:uid="{00000000-0005-0000-0000-00006E150000}"/>
    <cellStyle name="40% - Accent1 4 2 2 3 2 5 2" xfId="5493" xr:uid="{00000000-0005-0000-0000-00006F150000}"/>
    <cellStyle name="40% - Accent1 4 2 2 3 2 6" xfId="5494" xr:uid="{00000000-0005-0000-0000-000070150000}"/>
    <cellStyle name="40% - Accent1 4 2 2 3 2 6 2" xfId="5495" xr:uid="{00000000-0005-0000-0000-000071150000}"/>
    <cellStyle name="40% - Accent1 4 2 2 3 2 7" xfId="5496" xr:uid="{00000000-0005-0000-0000-000072150000}"/>
    <cellStyle name="40% - Accent1 4 2 2 3 3" xfId="5497" xr:uid="{00000000-0005-0000-0000-000073150000}"/>
    <cellStyle name="40% - Accent1 4 2 2 3 3 2" xfId="5498" xr:uid="{00000000-0005-0000-0000-000074150000}"/>
    <cellStyle name="40% - Accent1 4 2 2 3 3 2 2" xfId="5499" xr:uid="{00000000-0005-0000-0000-000075150000}"/>
    <cellStyle name="40% - Accent1 4 2 2 3 3 3" xfId="5500" xr:uid="{00000000-0005-0000-0000-000076150000}"/>
    <cellStyle name="40% - Accent1 4 2 2 3 3 3 2" xfId="5501" xr:uid="{00000000-0005-0000-0000-000077150000}"/>
    <cellStyle name="40% - Accent1 4 2 2 3 3 4" xfId="5502" xr:uid="{00000000-0005-0000-0000-000078150000}"/>
    <cellStyle name="40% - Accent1 4 2 2 3 3 4 2" xfId="5503" xr:uid="{00000000-0005-0000-0000-000079150000}"/>
    <cellStyle name="40% - Accent1 4 2 2 3 3 5" xfId="5504" xr:uid="{00000000-0005-0000-0000-00007A150000}"/>
    <cellStyle name="40% - Accent1 4 2 2 3 3 5 2" xfId="5505" xr:uid="{00000000-0005-0000-0000-00007B150000}"/>
    <cellStyle name="40% - Accent1 4 2 2 3 3 6" xfId="5506" xr:uid="{00000000-0005-0000-0000-00007C150000}"/>
    <cellStyle name="40% - Accent1 4 2 2 3 4" xfId="5507" xr:uid="{00000000-0005-0000-0000-00007D150000}"/>
    <cellStyle name="40% - Accent1 4 2 2 3 4 2" xfId="5508" xr:uid="{00000000-0005-0000-0000-00007E150000}"/>
    <cellStyle name="40% - Accent1 4 2 2 3 4 2 2" xfId="5509" xr:uid="{00000000-0005-0000-0000-00007F150000}"/>
    <cellStyle name="40% - Accent1 4 2 2 3 4 3" xfId="5510" xr:uid="{00000000-0005-0000-0000-000080150000}"/>
    <cellStyle name="40% - Accent1 4 2 2 3 5" xfId="5511" xr:uid="{00000000-0005-0000-0000-000081150000}"/>
    <cellStyle name="40% - Accent1 4 2 2 3 5 2" xfId="5512" xr:uid="{00000000-0005-0000-0000-000082150000}"/>
    <cellStyle name="40% - Accent1 4 2 2 3 6" xfId="5513" xr:uid="{00000000-0005-0000-0000-000083150000}"/>
    <cellStyle name="40% - Accent1 4 2 2 3 6 2" xfId="5514" xr:uid="{00000000-0005-0000-0000-000084150000}"/>
    <cellStyle name="40% - Accent1 4 2 2 3 7" xfId="5515" xr:uid="{00000000-0005-0000-0000-000085150000}"/>
    <cellStyle name="40% - Accent1 4 2 2 3 7 2" xfId="5516" xr:uid="{00000000-0005-0000-0000-000086150000}"/>
    <cellStyle name="40% - Accent1 4 2 2 3 8" xfId="5517" xr:uid="{00000000-0005-0000-0000-000087150000}"/>
    <cellStyle name="40% - Accent1 4 2 2 4" xfId="5518" xr:uid="{00000000-0005-0000-0000-000088150000}"/>
    <cellStyle name="40% - Accent1 4 2 2 4 2" xfId="5519" xr:uid="{00000000-0005-0000-0000-000089150000}"/>
    <cellStyle name="40% - Accent1 4 2 2 4 2 2" xfId="5520" xr:uid="{00000000-0005-0000-0000-00008A150000}"/>
    <cellStyle name="40% - Accent1 4 2 2 4 2 2 2" xfId="5521" xr:uid="{00000000-0005-0000-0000-00008B150000}"/>
    <cellStyle name="40% - Accent1 4 2 2 4 2 3" xfId="5522" xr:uid="{00000000-0005-0000-0000-00008C150000}"/>
    <cellStyle name="40% - Accent1 4 2 2 4 2 3 2" xfId="5523" xr:uid="{00000000-0005-0000-0000-00008D150000}"/>
    <cellStyle name="40% - Accent1 4 2 2 4 2 4" xfId="5524" xr:uid="{00000000-0005-0000-0000-00008E150000}"/>
    <cellStyle name="40% - Accent1 4 2 2 4 3" xfId="5525" xr:uid="{00000000-0005-0000-0000-00008F150000}"/>
    <cellStyle name="40% - Accent1 4 2 2 4 3 2" xfId="5526" xr:uid="{00000000-0005-0000-0000-000090150000}"/>
    <cellStyle name="40% - Accent1 4 2 2 4 4" xfId="5527" xr:uid="{00000000-0005-0000-0000-000091150000}"/>
    <cellStyle name="40% - Accent1 4 2 2 4 4 2" xfId="5528" xr:uid="{00000000-0005-0000-0000-000092150000}"/>
    <cellStyle name="40% - Accent1 4 2 2 4 5" xfId="5529" xr:uid="{00000000-0005-0000-0000-000093150000}"/>
    <cellStyle name="40% - Accent1 4 2 2 4 5 2" xfId="5530" xr:uid="{00000000-0005-0000-0000-000094150000}"/>
    <cellStyle name="40% - Accent1 4 2 2 4 6" xfId="5531" xr:uid="{00000000-0005-0000-0000-000095150000}"/>
    <cellStyle name="40% - Accent1 4 2 2 4 6 2" xfId="5532" xr:uid="{00000000-0005-0000-0000-000096150000}"/>
    <cellStyle name="40% - Accent1 4 2 2 4 7" xfId="5533" xr:uid="{00000000-0005-0000-0000-000097150000}"/>
    <cellStyle name="40% - Accent1 4 2 2 5" xfId="5534" xr:uid="{00000000-0005-0000-0000-000098150000}"/>
    <cellStyle name="40% - Accent1 4 2 2 5 2" xfId="5535" xr:uid="{00000000-0005-0000-0000-000099150000}"/>
    <cellStyle name="40% - Accent1 4 2 2 5 2 2" xfId="5536" xr:uid="{00000000-0005-0000-0000-00009A150000}"/>
    <cellStyle name="40% - Accent1 4 2 2 5 3" xfId="5537" xr:uid="{00000000-0005-0000-0000-00009B150000}"/>
    <cellStyle name="40% - Accent1 4 2 2 5 3 2" xfId="5538" xr:uid="{00000000-0005-0000-0000-00009C150000}"/>
    <cellStyle name="40% - Accent1 4 2 2 5 4" xfId="5539" xr:uid="{00000000-0005-0000-0000-00009D150000}"/>
    <cellStyle name="40% - Accent1 4 2 2 5 4 2" xfId="5540" xr:uid="{00000000-0005-0000-0000-00009E150000}"/>
    <cellStyle name="40% - Accent1 4 2 2 5 5" xfId="5541" xr:uid="{00000000-0005-0000-0000-00009F150000}"/>
    <cellStyle name="40% - Accent1 4 2 2 5 5 2" xfId="5542" xr:uid="{00000000-0005-0000-0000-0000A0150000}"/>
    <cellStyle name="40% - Accent1 4 2 2 5 6" xfId="5543" xr:uid="{00000000-0005-0000-0000-0000A1150000}"/>
    <cellStyle name="40% - Accent1 4 2 2 6" xfId="5544" xr:uid="{00000000-0005-0000-0000-0000A2150000}"/>
    <cellStyle name="40% - Accent1 4 2 2 6 2" xfId="5545" xr:uid="{00000000-0005-0000-0000-0000A3150000}"/>
    <cellStyle name="40% - Accent1 4 2 2 6 2 2" xfId="5546" xr:uid="{00000000-0005-0000-0000-0000A4150000}"/>
    <cellStyle name="40% - Accent1 4 2 2 6 3" xfId="5547" xr:uid="{00000000-0005-0000-0000-0000A5150000}"/>
    <cellStyle name="40% - Accent1 4 2 2 7" xfId="5548" xr:uid="{00000000-0005-0000-0000-0000A6150000}"/>
    <cellStyle name="40% - Accent1 4 2 2 7 2" xfId="5549" xr:uid="{00000000-0005-0000-0000-0000A7150000}"/>
    <cellStyle name="40% - Accent1 4 2 2 8" xfId="5550" xr:uid="{00000000-0005-0000-0000-0000A8150000}"/>
    <cellStyle name="40% - Accent1 4 2 2 8 2" xfId="5551" xr:uid="{00000000-0005-0000-0000-0000A9150000}"/>
    <cellStyle name="40% - Accent1 4 2 2 9" xfId="5552" xr:uid="{00000000-0005-0000-0000-0000AA150000}"/>
    <cellStyle name="40% - Accent1 4 2 2 9 2" xfId="5553" xr:uid="{00000000-0005-0000-0000-0000AB150000}"/>
    <cellStyle name="40% - Accent1 4 2 3" xfId="5554" xr:uid="{00000000-0005-0000-0000-0000AC150000}"/>
    <cellStyle name="40% - Accent1 4 2 3 2" xfId="5555" xr:uid="{00000000-0005-0000-0000-0000AD150000}"/>
    <cellStyle name="40% - Accent1 4 2 3 2 2" xfId="5556" xr:uid="{00000000-0005-0000-0000-0000AE150000}"/>
    <cellStyle name="40% - Accent1 4 2 3 2 2 2" xfId="5557" xr:uid="{00000000-0005-0000-0000-0000AF150000}"/>
    <cellStyle name="40% - Accent1 4 2 3 2 2 2 2" xfId="5558" xr:uid="{00000000-0005-0000-0000-0000B0150000}"/>
    <cellStyle name="40% - Accent1 4 2 3 2 2 3" xfId="5559" xr:uid="{00000000-0005-0000-0000-0000B1150000}"/>
    <cellStyle name="40% - Accent1 4 2 3 2 2 3 2" xfId="5560" xr:uid="{00000000-0005-0000-0000-0000B2150000}"/>
    <cellStyle name="40% - Accent1 4 2 3 2 2 4" xfId="5561" xr:uid="{00000000-0005-0000-0000-0000B3150000}"/>
    <cellStyle name="40% - Accent1 4 2 3 2 3" xfId="5562" xr:uid="{00000000-0005-0000-0000-0000B4150000}"/>
    <cellStyle name="40% - Accent1 4 2 3 2 3 2" xfId="5563" xr:uid="{00000000-0005-0000-0000-0000B5150000}"/>
    <cellStyle name="40% - Accent1 4 2 3 2 4" xfId="5564" xr:uid="{00000000-0005-0000-0000-0000B6150000}"/>
    <cellStyle name="40% - Accent1 4 2 3 2 4 2" xfId="5565" xr:uid="{00000000-0005-0000-0000-0000B7150000}"/>
    <cellStyle name="40% - Accent1 4 2 3 2 5" xfId="5566" xr:uid="{00000000-0005-0000-0000-0000B8150000}"/>
    <cellStyle name="40% - Accent1 4 2 3 2 5 2" xfId="5567" xr:uid="{00000000-0005-0000-0000-0000B9150000}"/>
    <cellStyle name="40% - Accent1 4 2 3 2 6" xfId="5568" xr:uid="{00000000-0005-0000-0000-0000BA150000}"/>
    <cellStyle name="40% - Accent1 4 2 3 2 6 2" xfId="5569" xr:uid="{00000000-0005-0000-0000-0000BB150000}"/>
    <cellStyle name="40% - Accent1 4 2 3 2 7" xfId="5570" xr:uid="{00000000-0005-0000-0000-0000BC150000}"/>
    <cellStyle name="40% - Accent1 4 2 3 3" xfId="5571" xr:uid="{00000000-0005-0000-0000-0000BD150000}"/>
    <cellStyle name="40% - Accent1 4 2 3 3 2" xfId="5572" xr:uid="{00000000-0005-0000-0000-0000BE150000}"/>
    <cellStyle name="40% - Accent1 4 2 3 3 2 2" xfId="5573" xr:uid="{00000000-0005-0000-0000-0000BF150000}"/>
    <cellStyle name="40% - Accent1 4 2 3 3 3" xfId="5574" xr:uid="{00000000-0005-0000-0000-0000C0150000}"/>
    <cellStyle name="40% - Accent1 4 2 3 3 3 2" xfId="5575" xr:uid="{00000000-0005-0000-0000-0000C1150000}"/>
    <cellStyle name="40% - Accent1 4 2 3 3 4" xfId="5576" xr:uid="{00000000-0005-0000-0000-0000C2150000}"/>
    <cellStyle name="40% - Accent1 4 2 3 3 4 2" xfId="5577" xr:uid="{00000000-0005-0000-0000-0000C3150000}"/>
    <cellStyle name="40% - Accent1 4 2 3 3 5" xfId="5578" xr:uid="{00000000-0005-0000-0000-0000C4150000}"/>
    <cellStyle name="40% - Accent1 4 2 3 3 5 2" xfId="5579" xr:uid="{00000000-0005-0000-0000-0000C5150000}"/>
    <cellStyle name="40% - Accent1 4 2 3 3 6" xfId="5580" xr:uid="{00000000-0005-0000-0000-0000C6150000}"/>
    <cellStyle name="40% - Accent1 4 2 3 4" xfId="5581" xr:uid="{00000000-0005-0000-0000-0000C7150000}"/>
    <cellStyle name="40% - Accent1 4 2 3 4 2" xfId="5582" xr:uid="{00000000-0005-0000-0000-0000C8150000}"/>
    <cellStyle name="40% - Accent1 4 2 3 4 2 2" xfId="5583" xr:uid="{00000000-0005-0000-0000-0000C9150000}"/>
    <cellStyle name="40% - Accent1 4 2 3 4 3" xfId="5584" xr:uid="{00000000-0005-0000-0000-0000CA150000}"/>
    <cellStyle name="40% - Accent1 4 2 3 5" xfId="5585" xr:uid="{00000000-0005-0000-0000-0000CB150000}"/>
    <cellStyle name="40% - Accent1 4 2 3 5 2" xfId="5586" xr:uid="{00000000-0005-0000-0000-0000CC150000}"/>
    <cellStyle name="40% - Accent1 4 2 3 6" xfId="5587" xr:uid="{00000000-0005-0000-0000-0000CD150000}"/>
    <cellStyle name="40% - Accent1 4 2 3 6 2" xfId="5588" xr:uid="{00000000-0005-0000-0000-0000CE150000}"/>
    <cellStyle name="40% - Accent1 4 2 3 7" xfId="5589" xr:uid="{00000000-0005-0000-0000-0000CF150000}"/>
    <cellStyle name="40% - Accent1 4 2 3 7 2" xfId="5590" xr:uid="{00000000-0005-0000-0000-0000D0150000}"/>
    <cellStyle name="40% - Accent1 4 2 3 8" xfId="5591" xr:uid="{00000000-0005-0000-0000-0000D1150000}"/>
    <cellStyle name="40% - Accent1 4 2 4" xfId="5592" xr:uid="{00000000-0005-0000-0000-0000D2150000}"/>
    <cellStyle name="40% - Accent1 4 2 4 2" xfId="5593" xr:uid="{00000000-0005-0000-0000-0000D3150000}"/>
    <cellStyle name="40% - Accent1 4 2 4 2 2" xfId="5594" xr:uid="{00000000-0005-0000-0000-0000D4150000}"/>
    <cellStyle name="40% - Accent1 4 2 4 2 2 2" xfId="5595" xr:uid="{00000000-0005-0000-0000-0000D5150000}"/>
    <cellStyle name="40% - Accent1 4 2 4 2 2 2 2" xfId="5596" xr:uid="{00000000-0005-0000-0000-0000D6150000}"/>
    <cellStyle name="40% - Accent1 4 2 4 2 2 3" xfId="5597" xr:uid="{00000000-0005-0000-0000-0000D7150000}"/>
    <cellStyle name="40% - Accent1 4 2 4 2 2 3 2" xfId="5598" xr:uid="{00000000-0005-0000-0000-0000D8150000}"/>
    <cellStyle name="40% - Accent1 4 2 4 2 2 4" xfId="5599" xr:uid="{00000000-0005-0000-0000-0000D9150000}"/>
    <cellStyle name="40% - Accent1 4 2 4 2 3" xfId="5600" xr:uid="{00000000-0005-0000-0000-0000DA150000}"/>
    <cellStyle name="40% - Accent1 4 2 4 2 3 2" xfId="5601" xr:uid="{00000000-0005-0000-0000-0000DB150000}"/>
    <cellStyle name="40% - Accent1 4 2 4 2 4" xfId="5602" xr:uid="{00000000-0005-0000-0000-0000DC150000}"/>
    <cellStyle name="40% - Accent1 4 2 4 2 4 2" xfId="5603" xr:uid="{00000000-0005-0000-0000-0000DD150000}"/>
    <cellStyle name="40% - Accent1 4 2 4 2 5" xfId="5604" xr:uid="{00000000-0005-0000-0000-0000DE150000}"/>
    <cellStyle name="40% - Accent1 4 2 4 2 5 2" xfId="5605" xr:uid="{00000000-0005-0000-0000-0000DF150000}"/>
    <cellStyle name="40% - Accent1 4 2 4 2 6" xfId="5606" xr:uid="{00000000-0005-0000-0000-0000E0150000}"/>
    <cellStyle name="40% - Accent1 4 2 4 2 6 2" xfId="5607" xr:uid="{00000000-0005-0000-0000-0000E1150000}"/>
    <cellStyle name="40% - Accent1 4 2 4 2 7" xfId="5608" xr:uid="{00000000-0005-0000-0000-0000E2150000}"/>
    <cellStyle name="40% - Accent1 4 2 4 3" xfId="5609" xr:uid="{00000000-0005-0000-0000-0000E3150000}"/>
    <cellStyle name="40% - Accent1 4 2 4 3 2" xfId="5610" xr:uid="{00000000-0005-0000-0000-0000E4150000}"/>
    <cellStyle name="40% - Accent1 4 2 4 3 2 2" xfId="5611" xr:uid="{00000000-0005-0000-0000-0000E5150000}"/>
    <cellStyle name="40% - Accent1 4 2 4 3 3" xfId="5612" xr:uid="{00000000-0005-0000-0000-0000E6150000}"/>
    <cellStyle name="40% - Accent1 4 2 4 3 3 2" xfId="5613" xr:uid="{00000000-0005-0000-0000-0000E7150000}"/>
    <cellStyle name="40% - Accent1 4 2 4 3 4" xfId="5614" xr:uid="{00000000-0005-0000-0000-0000E8150000}"/>
    <cellStyle name="40% - Accent1 4 2 4 3 4 2" xfId="5615" xr:uid="{00000000-0005-0000-0000-0000E9150000}"/>
    <cellStyle name="40% - Accent1 4 2 4 3 5" xfId="5616" xr:uid="{00000000-0005-0000-0000-0000EA150000}"/>
    <cellStyle name="40% - Accent1 4 2 4 3 5 2" xfId="5617" xr:uid="{00000000-0005-0000-0000-0000EB150000}"/>
    <cellStyle name="40% - Accent1 4 2 4 3 6" xfId="5618" xr:uid="{00000000-0005-0000-0000-0000EC150000}"/>
    <cellStyle name="40% - Accent1 4 2 4 4" xfId="5619" xr:uid="{00000000-0005-0000-0000-0000ED150000}"/>
    <cellStyle name="40% - Accent1 4 2 4 4 2" xfId="5620" xr:uid="{00000000-0005-0000-0000-0000EE150000}"/>
    <cellStyle name="40% - Accent1 4 2 4 4 2 2" xfId="5621" xr:uid="{00000000-0005-0000-0000-0000EF150000}"/>
    <cellStyle name="40% - Accent1 4 2 4 4 3" xfId="5622" xr:uid="{00000000-0005-0000-0000-0000F0150000}"/>
    <cellStyle name="40% - Accent1 4 2 4 5" xfId="5623" xr:uid="{00000000-0005-0000-0000-0000F1150000}"/>
    <cellStyle name="40% - Accent1 4 2 4 5 2" xfId="5624" xr:uid="{00000000-0005-0000-0000-0000F2150000}"/>
    <cellStyle name="40% - Accent1 4 2 4 6" xfId="5625" xr:uid="{00000000-0005-0000-0000-0000F3150000}"/>
    <cellStyle name="40% - Accent1 4 2 4 6 2" xfId="5626" xr:uid="{00000000-0005-0000-0000-0000F4150000}"/>
    <cellStyle name="40% - Accent1 4 2 4 7" xfId="5627" xr:uid="{00000000-0005-0000-0000-0000F5150000}"/>
    <cellStyle name="40% - Accent1 4 2 4 7 2" xfId="5628" xr:uid="{00000000-0005-0000-0000-0000F6150000}"/>
    <cellStyle name="40% - Accent1 4 2 4 8" xfId="5629" xr:uid="{00000000-0005-0000-0000-0000F7150000}"/>
    <cellStyle name="40% - Accent1 4 2 5" xfId="5630" xr:uid="{00000000-0005-0000-0000-0000F8150000}"/>
    <cellStyle name="40% - Accent1 4 2 5 2" xfId="5631" xr:uid="{00000000-0005-0000-0000-0000F9150000}"/>
    <cellStyle name="40% - Accent1 4 2 5 2 2" xfId="5632" xr:uid="{00000000-0005-0000-0000-0000FA150000}"/>
    <cellStyle name="40% - Accent1 4 2 5 2 2 2" xfId="5633" xr:uid="{00000000-0005-0000-0000-0000FB150000}"/>
    <cellStyle name="40% - Accent1 4 2 5 2 3" xfId="5634" xr:uid="{00000000-0005-0000-0000-0000FC150000}"/>
    <cellStyle name="40% - Accent1 4 2 5 2 3 2" xfId="5635" xr:uid="{00000000-0005-0000-0000-0000FD150000}"/>
    <cellStyle name="40% - Accent1 4 2 5 2 4" xfId="5636" xr:uid="{00000000-0005-0000-0000-0000FE150000}"/>
    <cellStyle name="40% - Accent1 4 2 5 3" xfId="5637" xr:uid="{00000000-0005-0000-0000-0000FF150000}"/>
    <cellStyle name="40% - Accent1 4 2 5 3 2" xfId="5638" xr:uid="{00000000-0005-0000-0000-000000160000}"/>
    <cellStyle name="40% - Accent1 4 2 5 4" xfId="5639" xr:uid="{00000000-0005-0000-0000-000001160000}"/>
    <cellStyle name="40% - Accent1 4 2 5 4 2" xfId="5640" xr:uid="{00000000-0005-0000-0000-000002160000}"/>
    <cellStyle name="40% - Accent1 4 2 5 5" xfId="5641" xr:uid="{00000000-0005-0000-0000-000003160000}"/>
    <cellStyle name="40% - Accent1 4 2 5 5 2" xfId="5642" xr:uid="{00000000-0005-0000-0000-000004160000}"/>
    <cellStyle name="40% - Accent1 4 2 5 6" xfId="5643" xr:uid="{00000000-0005-0000-0000-000005160000}"/>
    <cellStyle name="40% - Accent1 4 2 5 6 2" xfId="5644" xr:uid="{00000000-0005-0000-0000-000006160000}"/>
    <cellStyle name="40% - Accent1 4 2 5 7" xfId="5645" xr:uid="{00000000-0005-0000-0000-000007160000}"/>
    <cellStyle name="40% - Accent1 4 2 6" xfId="5646" xr:uid="{00000000-0005-0000-0000-000008160000}"/>
    <cellStyle name="40% - Accent1 4 2 6 2" xfId="5647" xr:uid="{00000000-0005-0000-0000-000009160000}"/>
    <cellStyle name="40% - Accent1 4 2 6 2 2" xfId="5648" xr:uid="{00000000-0005-0000-0000-00000A160000}"/>
    <cellStyle name="40% - Accent1 4 2 6 3" xfId="5649" xr:uid="{00000000-0005-0000-0000-00000B160000}"/>
    <cellStyle name="40% - Accent1 4 2 6 3 2" xfId="5650" xr:uid="{00000000-0005-0000-0000-00000C160000}"/>
    <cellStyle name="40% - Accent1 4 2 6 4" xfId="5651" xr:uid="{00000000-0005-0000-0000-00000D160000}"/>
    <cellStyle name="40% - Accent1 4 2 6 4 2" xfId="5652" xr:uid="{00000000-0005-0000-0000-00000E160000}"/>
    <cellStyle name="40% - Accent1 4 2 6 5" xfId="5653" xr:uid="{00000000-0005-0000-0000-00000F160000}"/>
    <cellStyle name="40% - Accent1 4 2 6 5 2" xfId="5654" xr:uid="{00000000-0005-0000-0000-000010160000}"/>
    <cellStyle name="40% - Accent1 4 2 6 6" xfId="5655" xr:uid="{00000000-0005-0000-0000-000011160000}"/>
    <cellStyle name="40% - Accent1 4 2 7" xfId="5656" xr:uid="{00000000-0005-0000-0000-000012160000}"/>
    <cellStyle name="40% - Accent1 4 2 7 2" xfId="5657" xr:uid="{00000000-0005-0000-0000-000013160000}"/>
    <cellStyle name="40% - Accent1 4 2 7 2 2" xfId="5658" xr:uid="{00000000-0005-0000-0000-000014160000}"/>
    <cellStyle name="40% - Accent1 4 2 7 3" xfId="5659" xr:uid="{00000000-0005-0000-0000-000015160000}"/>
    <cellStyle name="40% - Accent1 4 2 8" xfId="5660" xr:uid="{00000000-0005-0000-0000-000016160000}"/>
    <cellStyle name="40% - Accent1 4 2 8 2" xfId="5661" xr:uid="{00000000-0005-0000-0000-000017160000}"/>
    <cellStyle name="40% - Accent1 4 2 9" xfId="5662" xr:uid="{00000000-0005-0000-0000-000018160000}"/>
    <cellStyle name="40% - Accent1 4 2 9 2" xfId="5663" xr:uid="{00000000-0005-0000-0000-000019160000}"/>
    <cellStyle name="40% - Accent1 4 3" xfId="5664" xr:uid="{00000000-0005-0000-0000-00001A160000}"/>
    <cellStyle name="40% - Accent1 4 3 10" xfId="5665" xr:uid="{00000000-0005-0000-0000-00001B160000}"/>
    <cellStyle name="40% - Accent1 4 3 2" xfId="5666" xr:uid="{00000000-0005-0000-0000-00001C160000}"/>
    <cellStyle name="40% - Accent1 4 3 2 2" xfId="5667" xr:uid="{00000000-0005-0000-0000-00001D160000}"/>
    <cellStyle name="40% - Accent1 4 3 2 2 2" xfId="5668" xr:uid="{00000000-0005-0000-0000-00001E160000}"/>
    <cellStyle name="40% - Accent1 4 3 2 2 2 2" xfId="5669" xr:uid="{00000000-0005-0000-0000-00001F160000}"/>
    <cellStyle name="40% - Accent1 4 3 2 2 2 2 2" xfId="5670" xr:uid="{00000000-0005-0000-0000-000020160000}"/>
    <cellStyle name="40% - Accent1 4 3 2 2 2 3" xfId="5671" xr:uid="{00000000-0005-0000-0000-000021160000}"/>
    <cellStyle name="40% - Accent1 4 3 2 2 2 3 2" xfId="5672" xr:uid="{00000000-0005-0000-0000-000022160000}"/>
    <cellStyle name="40% - Accent1 4 3 2 2 2 4" xfId="5673" xr:uid="{00000000-0005-0000-0000-000023160000}"/>
    <cellStyle name="40% - Accent1 4 3 2 2 3" xfId="5674" xr:uid="{00000000-0005-0000-0000-000024160000}"/>
    <cellStyle name="40% - Accent1 4 3 2 2 3 2" xfId="5675" xr:uid="{00000000-0005-0000-0000-000025160000}"/>
    <cellStyle name="40% - Accent1 4 3 2 2 4" xfId="5676" xr:uid="{00000000-0005-0000-0000-000026160000}"/>
    <cellStyle name="40% - Accent1 4 3 2 2 4 2" xfId="5677" xr:uid="{00000000-0005-0000-0000-000027160000}"/>
    <cellStyle name="40% - Accent1 4 3 2 2 5" xfId="5678" xr:uid="{00000000-0005-0000-0000-000028160000}"/>
    <cellStyle name="40% - Accent1 4 3 2 2 5 2" xfId="5679" xr:uid="{00000000-0005-0000-0000-000029160000}"/>
    <cellStyle name="40% - Accent1 4 3 2 2 6" xfId="5680" xr:uid="{00000000-0005-0000-0000-00002A160000}"/>
    <cellStyle name="40% - Accent1 4 3 2 2 6 2" xfId="5681" xr:uid="{00000000-0005-0000-0000-00002B160000}"/>
    <cellStyle name="40% - Accent1 4 3 2 2 7" xfId="5682" xr:uid="{00000000-0005-0000-0000-00002C160000}"/>
    <cellStyle name="40% - Accent1 4 3 2 3" xfId="5683" xr:uid="{00000000-0005-0000-0000-00002D160000}"/>
    <cellStyle name="40% - Accent1 4 3 2 3 2" xfId="5684" xr:uid="{00000000-0005-0000-0000-00002E160000}"/>
    <cellStyle name="40% - Accent1 4 3 2 3 2 2" xfId="5685" xr:uid="{00000000-0005-0000-0000-00002F160000}"/>
    <cellStyle name="40% - Accent1 4 3 2 3 3" xfId="5686" xr:uid="{00000000-0005-0000-0000-000030160000}"/>
    <cellStyle name="40% - Accent1 4 3 2 3 3 2" xfId="5687" xr:uid="{00000000-0005-0000-0000-000031160000}"/>
    <cellStyle name="40% - Accent1 4 3 2 3 4" xfId="5688" xr:uid="{00000000-0005-0000-0000-000032160000}"/>
    <cellStyle name="40% - Accent1 4 3 2 3 4 2" xfId="5689" xr:uid="{00000000-0005-0000-0000-000033160000}"/>
    <cellStyle name="40% - Accent1 4 3 2 3 5" xfId="5690" xr:uid="{00000000-0005-0000-0000-000034160000}"/>
    <cellStyle name="40% - Accent1 4 3 2 3 5 2" xfId="5691" xr:uid="{00000000-0005-0000-0000-000035160000}"/>
    <cellStyle name="40% - Accent1 4 3 2 3 6" xfId="5692" xr:uid="{00000000-0005-0000-0000-000036160000}"/>
    <cellStyle name="40% - Accent1 4 3 2 4" xfId="5693" xr:uid="{00000000-0005-0000-0000-000037160000}"/>
    <cellStyle name="40% - Accent1 4 3 2 4 2" xfId="5694" xr:uid="{00000000-0005-0000-0000-000038160000}"/>
    <cellStyle name="40% - Accent1 4 3 2 4 2 2" xfId="5695" xr:uid="{00000000-0005-0000-0000-000039160000}"/>
    <cellStyle name="40% - Accent1 4 3 2 4 3" xfId="5696" xr:uid="{00000000-0005-0000-0000-00003A160000}"/>
    <cellStyle name="40% - Accent1 4 3 2 5" xfId="5697" xr:uid="{00000000-0005-0000-0000-00003B160000}"/>
    <cellStyle name="40% - Accent1 4 3 2 5 2" xfId="5698" xr:uid="{00000000-0005-0000-0000-00003C160000}"/>
    <cellStyle name="40% - Accent1 4 3 2 6" xfId="5699" xr:uid="{00000000-0005-0000-0000-00003D160000}"/>
    <cellStyle name="40% - Accent1 4 3 2 6 2" xfId="5700" xr:uid="{00000000-0005-0000-0000-00003E160000}"/>
    <cellStyle name="40% - Accent1 4 3 2 7" xfId="5701" xr:uid="{00000000-0005-0000-0000-00003F160000}"/>
    <cellStyle name="40% - Accent1 4 3 2 7 2" xfId="5702" xr:uid="{00000000-0005-0000-0000-000040160000}"/>
    <cellStyle name="40% - Accent1 4 3 2 8" xfId="5703" xr:uid="{00000000-0005-0000-0000-000041160000}"/>
    <cellStyle name="40% - Accent1 4 3 3" xfId="5704" xr:uid="{00000000-0005-0000-0000-000042160000}"/>
    <cellStyle name="40% - Accent1 4 3 3 2" xfId="5705" xr:uid="{00000000-0005-0000-0000-000043160000}"/>
    <cellStyle name="40% - Accent1 4 3 3 2 2" xfId="5706" xr:uid="{00000000-0005-0000-0000-000044160000}"/>
    <cellStyle name="40% - Accent1 4 3 3 2 2 2" xfId="5707" xr:uid="{00000000-0005-0000-0000-000045160000}"/>
    <cellStyle name="40% - Accent1 4 3 3 2 2 2 2" xfId="5708" xr:uid="{00000000-0005-0000-0000-000046160000}"/>
    <cellStyle name="40% - Accent1 4 3 3 2 2 3" xfId="5709" xr:uid="{00000000-0005-0000-0000-000047160000}"/>
    <cellStyle name="40% - Accent1 4 3 3 2 2 3 2" xfId="5710" xr:uid="{00000000-0005-0000-0000-000048160000}"/>
    <cellStyle name="40% - Accent1 4 3 3 2 2 4" xfId="5711" xr:uid="{00000000-0005-0000-0000-000049160000}"/>
    <cellStyle name="40% - Accent1 4 3 3 2 3" xfId="5712" xr:uid="{00000000-0005-0000-0000-00004A160000}"/>
    <cellStyle name="40% - Accent1 4 3 3 2 3 2" xfId="5713" xr:uid="{00000000-0005-0000-0000-00004B160000}"/>
    <cellStyle name="40% - Accent1 4 3 3 2 4" xfId="5714" xr:uid="{00000000-0005-0000-0000-00004C160000}"/>
    <cellStyle name="40% - Accent1 4 3 3 2 4 2" xfId="5715" xr:uid="{00000000-0005-0000-0000-00004D160000}"/>
    <cellStyle name="40% - Accent1 4 3 3 2 5" xfId="5716" xr:uid="{00000000-0005-0000-0000-00004E160000}"/>
    <cellStyle name="40% - Accent1 4 3 3 2 5 2" xfId="5717" xr:uid="{00000000-0005-0000-0000-00004F160000}"/>
    <cellStyle name="40% - Accent1 4 3 3 2 6" xfId="5718" xr:uid="{00000000-0005-0000-0000-000050160000}"/>
    <cellStyle name="40% - Accent1 4 3 3 2 6 2" xfId="5719" xr:uid="{00000000-0005-0000-0000-000051160000}"/>
    <cellStyle name="40% - Accent1 4 3 3 2 7" xfId="5720" xr:uid="{00000000-0005-0000-0000-000052160000}"/>
    <cellStyle name="40% - Accent1 4 3 3 3" xfId="5721" xr:uid="{00000000-0005-0000-0000-000053160000}"/>
    <cellStyle name="40% - Accent1 4 3 3 3 2" xfId="5722" xr:uid="{00000000-0005-0000-0000-000054160000}"/>
    <cellStyle name="40% - Accent1 4 3 3 3 2 2" xfId="5723" xr:uid="{00000000-0005-0000-0000-000055160000}"/>
    <cellStyle name="40% - Accent1 4 3 3 3 3" xfId="5724" xr:uid="{00000000-0005-0000-0000-000056160000}"/>
    <cellStyle name="40% - Accent1 4 3 3 3 3 2" xfId="5725" xr:uid="{00000000-0005-0000-0000-000057160000}"/>
    <cellStyle name="40% - Accent1 4 3 3 3 4" xfId="5726" xr:uid="{00000000-0005-0000-0000-000058160000}"/>
    <cellStyle name="40% - Accent1 4 3 3 3 4 2" xfId="5727" xr:uid="{00000000-0005-0000-0000-000059160000}"/>
    <cellStyle name="40% - Accent1 4 3 3 3 5" xfId="5728" xr:uid="{00000000-0005-0000-0000-00005A160000}"/>
    <cellStyle name="40% - Accent1 4 3 3 3 5 2" xfId="5729" xr:uid="{00000000-0005-0000-0000-00005B160000}"/>
    <cellStyle name="40% - Accent1 4 3 3 3 6" xfId="5730" xr:uid="{00000000-0005-0000-0000-00005C160000}"/>
    <cellStyle name="40% - Accent1 4 3 3 4" xfId="5731" xr:uid="{00000000-0005-0000-0000-00005D160000}"/>
    <cellStyle name="40% - Accent1 4 3 3 4 2" xfId="5732" xr:uid="{00000000-0005-0000-0000-00005E160000}"/>
    <cellStyle name="40% - Accent1 4 3 3 4 2 2" xfId="5733" xr:uid="{00000000-0005-0000-0000-00005F160000}"/>
    <cellStyle name="40% - Accent1 4 3 3 4 3" xfId="5734" xr:uid="{00000000-0005-0000-0000-000060160000}"/>
    <cellStyle name="40% - Accent1 4 3 3 5" xfId="5735" xr:uid="{00000000-0005-0000-0000-000061160000}"/>
    <cellStyle name="40% - Accent1 4 3 3 5 2" xfId="5736" xr:uid="{00000000-0005-0000-0000-000062160000}"/>
    <cellStyle name="40% - Accent1 4 3 3 6" xfId="5737" xr:uid="{00000000-0005-0000-0000-000063160000}"/>
    <cellStyle name="40% - Accent1 4 3 3 6 2" xfId="5738" xr:uid="{00000000-0005-0000-0000-000064160000}"/>
    <cellStyle name="40% - Accent1 4 3 3 7" xfId="5739" xr:uid="{00000000-0005-0000-0000-000065160000}"/>
    <cellStyle name="40% - Accent1 4 3 3 7 2" xfId="5740" xr:uid="{00000000-0005-0000-0000-000066160000}"/>
    <cellStyle name="40% - Accent1 4 3 3 8" xfId="5741" xr:uid="{00000000-0005-0000-0000-000067160000}"/>
    <cellStyle name="40% - Accent1 4 3 4" xfId="5742" xr:uid="{00000000-0005-0000-0000-000068160000}"/>
    <cellStyle name="40% - Accent1 4 3 4 2" xfId="5743" xr:uid="{00000000-0005-0000-0000-000069160000}"/>
    <cellStyle name="40% - Accent1 4 3 4 2 2" xfId="5744" xr:uid="{00000000-0005-0000-0000-00006A160000}"/>
    <cellStyle name="40% - Accent1 4 3 4 2 2 2" xfId="5745" xr:uid="{00000000-0005-0000-0000-00006B160000}"/>
    <cellStyle name="40% - Accent1 4 3 4 2 3" xfId="5746" xr:uid="{00000000-0005-0000-0000-00006C160000}"/>
    <cellStyle name="40% - Accent1 4 3 4 2 3 2" xfId="5747" xr:uid="{00000000-0005-0000-0000-00006D160000}"/>
    <cellStyle name="40% - Accent1 4 3 4 2 4" xfId="5748" xr:uid="{00000000-0005-0000-0000-00006E160000}"/>
    <cellStyle name="40% - Accent1 4 3 4 3" xfId="5749" xr:uid="{00000000-0005-0000-0000-00006F160000}"/>
    <cellStyle name="40% - Accent1 4 3 4 3 2" xfId="5750" xr:uid="{00000000-0005-0000-0000-000070160000}"/>
    <cellStyle name="40% - Accent1 4 3 4 4" xfId="5751" xr:uid="{00000000-0005-0000-0000-000071160000}"/>
    <cellStyle name="40% - Accent1 4 3 4 4 2" xfId="5752" xr:uid="{00000000-0005-0000-0000-000072160000}"/>
    <cellStyle name="40% - Accent1 4 3 4 5" xfId="5753" xr:uid="{00000000-0005-0000-0000-000073160000}"/>
    <cellStyle name="40% - Accent1 4 3 4 5 2" xfId="5754" xr:uid="{00000000-0005-0000-0000-000074160000}"/>
    <cellStyle name="40% - Accent1 4 3 4 6" xfId="5755" xr:uid="{00000000-0005-0000-0000-000075160000}"/>
    <cellStyle name="40% - Accent1 4 3 4 6 2" xfId="5756" xr:uid="{00000000-0005-0000-0000-000076160000}"/>
    <cellStyle name="40% - Accent1 4 3 4 7" xfId="5757" xr:uid="{00000000-0005-0000-0000-000077160000}"/>
    <cellStyle name="40% - Accent1 4 3 5" xfId="5758" xr:uid="{00000000-0005-0000-0000-000078160000}"/>
    <cellStyle name="40% - Accent1 4 3 5 2" xfId="5759" xr:uid="{00000000-0005-0000-0000-000079160000}"/>
    <cellStyle name="40% - Accent1 4 3 5 2 2" xfId="5760" xr:uid="{00000000-0005-0000-0000-00007A160000}"/>
    <cellStyle name="40% - Accent1 4 3 5 3" xfId="5761" xr:uid="{00000000-0005-0000-0000-00007B160000}"/>
    <cellStyle name="40% - Accent1 4 3 5 3 2" xfId="5762" xr:uid="{00000000-0005-0000-0000-00007C160000}"/>
    <cellStyle name="40% - Accent1 4 3 5 4" xfId="5763" xr:uid="{00000000-0005-0000-0000-00007D160000}"/>
    <cellStyle name="40% - Accent1 4 3 5 4 2" xfId="5764" xr:uid="{00000000-0005-0000-0000-00007E160000}"/>
    <cellStyle name="40% - Accent1 4 3 5 5" xfId="5765" xr:uid="{00000000-0005-0000-0000-00007F160000}"/>
    <cellStyle name="40% - Accent1 4 3 5 5 2" xfId="5766" xr:uid="{00000000-0005-0000-0000-000080160000}"/>
    <cellStyle name="40% - Accent1 4 3 5 6" xfId="5767" xr:uid="{00000000-0005-0000-0000-000081160000}"/>
    <cellStyle name="40% - Accent1 4 3 6" xfId="5768" xr:uid="{00000000-0005-0000-0000-000082160000}"/>
    <cellStyle name="40% - Accent1 4 3 6 2" xfId="5769" xr:uid="{00000000-0005-0000-0000-000083160000}"/>
    <cellStyle name="40% - Accent1 4 3 6 2 2" xfId="5770" xr:uid="{00000000-0005-0000-0000-000084160000}"/>
    <cellStyle name="40% - Accent1 4 3 6 3" xfId="5771" xr:uid="{00000000-0005-0000-0000-000085160000}"/>
    <cellStyle name="40% - Accent1 4 3 7" xfId="5772" xr:uid="{00000000-0005-0000-0000-000086160000}"/>
    <cellStyle name="40% - Accent1 4 3 7 2" xfId="5773" xr:uid="{00000000-0005-0000-0000-000087160000}"/>
    <cellStyle name="40% - Accent1 4 3 8" xfId="5774" xr:uid="{00000000-0005-0000-0000-000088160000}"/>
    <cellStyle name="40% - Accent1 4 3 8 2" xfId="5775" xr:uid="{00000000-0005-0000-0000-000089160000}"/>
    <cellStyle name="40% - Accent1 4 3 9" xfId="5776" xr:uid="{00000000-0005-0000-0000-00008A160000}"/>
    <cellStyle name="40% - Accent1 4 3 9 2" xfId="5777" xr:uid="{00000000-0005-0000-0000-00008B160000}"/>
    <cellStyle name="40% - Accent1 4 4" xfId="5778" xr:uid="{00000000-0005-0000-0000-00008C160000}"/>
    <cellStyle name="40% - Accent1 4 4 2" xfId="5779" xr:uid="{00000000-0005-0000-0000-00008D160000}"/>
    <cellStyle name="40% - Accent1 4 4 2 2" xfId="5780" xr:uid="{00000000-0005-0000-0000-00008E160000}"/>
    <cellStyle name="40% - Accent1 4 4 2 2 2" xfId="5781" xr:uid="{00000000-0005-0000-0000-00008F160000}"/>
    <cellStyle name="40% - Accent1 4 4 2 2 2 2" xfId="5782" xr:uid="{00000000-0005-0000-0000-000090160000}"/>
    <cellStyle name="40% - Accent1 4 4 2 2 3" xfId="5783" xr:uid="{00000000-0005-0000-0000-000091160000}"/>
    <cellStyle name="40% - Accent1 4 4 2 2 3 2" xfId="5784" xr:uid="{00000000-0005-0000-0000-000092160000}"/>
    <cellStyle name="40% - Accent1 4 4 2 2 4" xfId="5785" xr:uid="{00000000-0005-0000-0000-000093160000}"/>
    <cellStyle name="40% - Accent1 4 4 2 3" xfId="5786" xr:uid="{00000000-0005-0000-0000-000094160000}"/>
    <cellStyle name="40% - Accent1 4 4 2 3 2" xfId="5787" xr:uid="{00000000-0005-0000-0000-000095160000}"/>
    <cellStyle name="40% - Accent1 4 4 2 4" xfId="5788" xr:uid="{00000000-0005-0000-0000-000096160000}"/>
    <cellStyle name="40% - Accent1 4 4 2 4 2" xfId="5789" xr:uid="{00000000-0005-0000-0000-000097160000}"/>
    <cellStyle name="40% - Accent1 4 4 2 5" xfId="5790" xr:uid="{00000000-0005-0000-0000-000098160000}"/>
    <cellStyle name="40% - Accent1 4 4 2 5 2" xfId="5791" xr:uid="{00000000-0005-0000-0000-000099160000}"/>
    <cellStyle name="40% - Accent1 4 4 2 6" xfId="5792" xr:uid="{00000000-0005-0000-0000-00009A160000}"/>
    <cellStyle name="40% - Accent1 4 4 2 6 2" xfId="5793" xr:uid="{00000000-0005-0000-0000-00009B160000}"/>
    <cellStyle name="40% - Accent1 4 4 2 7" xfId="5794" xr:uid="{00000000-0005-0000-0000-00009C160000}"/>
    <cellStyle name="40% - Accent1 4 4 3" xfId="5795" xr:uid="{00000000-0005-0000-0000-00009D160000}"/>
    <cellStyle name="40% - Accent1 4 4 3 2" xfId="5796" xr:uid="{00000000-0005-0000-0000-00009E160000}"/>
    <cellStyle name="40% - Accent1 4 4 3 2 2" xfId="5797" xr:uid="{00000000-0005-0000-0000-00009F160000}"/>
    <cellStyle name="40% - Accent1 4 4 3 3" xfId="5798" xr:uid="{00000000-0005-0000-0000-0000A0160000}"/>
    <cellStyle name="40% - Accent1 4 4 3 3 2" xfId="5799" xr:uid="{00000000-0005-0000-0000-0000A1160000}"/>
    <cellStyle name="40% - Accent1 4 4 3 4" xfId="5800" xr:uid="{00000000-0005-0000-0000-0000A2160000}"/>
    <cellStyle name="40% - Accent1 4 4 3 4 2" xfId="5801" xr:uid="{00000000-0005-0000-0000-0000A3160000}"/>
    <cellStyle name="40% - Accent1 4 4 3 5" xfId="5802" xr:uid="{00000000-0005-0000-0000-0000A4160000}"/>
    <cellStyle name="40% - Accent1 4 4 3 5 2" xfId="5803" xr:uid="{00000000-0005-0000-0000-0000A5160000}"/>
    <cellStyle name="40% - Accent1 4 4 3 6" xfId="5804" xr:uid="{00000000-0005-0000-0000-0000A6160000}"/>
    <cellStyle name="40% - Accent1 4 4 4" xfId="5805" xr:uid="{00000000-0005-0000-0000-0000A7160000}"/>
    <cellStyle name="40% - Accent1 4 4 4 2" xfId="5806" xr:uid="{00000000-0005-0000-0000-0000A8160000}"/>
    <cellStyle name="40% - Accent1 4 4 4 2 2" xfId="5807" xr:uid="{00000000-0005-0000-0000-0000A9160000}"/>
    <cellStyle name="40% - Accent1 4 4 4 3" xfId="5808" xr:uid="{00000000-0005-0000-0000-0000AA160000}"/>
    <cellStyle name="40% - Accent1 4 4 5" xfId="5809" xr:uid="{00000000-0005-0000-0000-0000AB160000}"/>
    <cellStyle name="40% - Accent1 4 4 5 2" xfId="5810" xr:uid="{00000000-0005-0000-0000-0000AC160000}"/>
    <cellStyle name="40% - Accent1 4 4 6" xfId="5811" xr:uid="{00000000-0005-0000-0000-0000AD160000}"/>
    <cellStyle name="40% - Accent1 4 4 6 2" xfId="5812" xr:uid="{00000000-0005-0000-0000-0000AE160000}"/>
    <cellStyle name="40% - Accent1 4 4 7" xfId="5813" xr:uid="{00000000-0005-0000-0000-0000AF160000}"/>
    <cellStyle name="40% - Accent1 4 4 7 2" xfId="5814" xr:uid="{00000000-0005-0000-0000-0000B0160000}"/>
    <cellStyle name="40% - Accent1 4 4 8" xfId="5815" xr:uid="{00000000-0005-0000-0000-0000B1160000}"/>
    <cellStyle name="40% - Accent1 4 5" xfId="5816" xr:uid="{00000000-0005-0000-0000-0000B2160000}"/>
    <cellStyle name="40% - Accent1 4 5 2" xfId="5817" xr:uid="{00000000-0005-0000-0000-0000B3160000}"/>
    <cellStyle name="40% - Accent1 4 5 2 2" xfId="5818" xr:uid="{00000000-0005-0000-0000-0000B4160000}"/>
    <cellStyle name="40% - Accent1 4 5 2 2 2" xfId="5819" xr:uid="{00000000-0005-0000-0000-0000B5160000}"/>
    <cellStyle name="40% - Accent1 4 5 2 2 2 2" xfId="5820" xr:uid="{00000000-0005-0000-0000-0000B6160000}"/>
    <cellStyle name="40% - Accent1 4 5 2 2 3" xfId="5821" xr:uid="{00000000-0005-0000-0000-0000B7160000}"/>
    <cellStyle name="40% - Accent1 4 5 2 2 3 2" xfId="5822" xr:uid="{00000000-0005-0000-0000-0000B8160000}"/>
    <cellStyle name="40% - Accent1 4 5 2 2 4" xfId="5823" xr:uid="{00000000-0005-0000-0000-0000B9160000}"/>
    <cellStyle name="40% - Accent1 4 5 2 3" xfId="5824" xr:uid="{00000000-0005-0000-0000-0000BA160000}"/>
    <cellStyle name="40% - Accent1 4 5 2 3 2" xfId="5825" xr:uid="{00000000-0005-0000-0000-0000BB160000}"/>
    <cellStyle name="40% - Accent1 4 5 2 4" xfId="5826" xr:uid="{00000000-0005-0000-0000-0000BC160000}"/>
    <cellStyle name="40% - Accent1 4 5 2 4 2" xfId="5827" xr:uid="{00000000-0005-0000-0000-0000BD160000}"/>
    <cellStyle name="40% - Accent1 4 5 2 5" xfId="5828" xr:uid="{00000000-0005-0000-0000-0000BE160000}"/>
    <cellStyle name="40% - Accent1 4 5 2 5 2" xfId="5829" xr:uid="{00000000-0005-0000-0000-0000BF160000}"/>
    <cellStyle name="40% - Accent1 4 5 2 6" xfId="5830" xr:uid="{00000000-0005-0000-0000-0000C0160000}"/>
    <cellStyle name="40% - Accent1 4 5 2 6 2" xfId="5831" xr:uid="{00000000-0005-0000-0000-0000C1160000}"/>
    <cellStyle name="40% - Accent1 4 5 2 7" xfId="5832" xr:uid="{00000000-0005-0000-0000-0000C2160000}"/>
    <cellStyle name="40% - Accent1 4 5 3" xfId="5833" xr:uid="{00000000-0005-0000-0000-0000C3160000}"/>
    <cellStyle name="40% - Accent1 4 5 3 2" xfId="5834" xr:uid="{00000000-0005-0000-0000-0000C4160000}"/>
    <cellStyle name="40% - Accent1 4 5 3 2 2" xfId="5835" xr:uid="{00000000-0005-0000-0000-0000C5160000}"/>
    <cellStyle name="40% - Accent1 4 5 3 3" xfId="5836" xr:uid="{00000000-0005-0000-0000-0000C6160000}"/>
    <cellStyle name="40% - Accent1 4 5 3 3 2" xfId="5837" xr:uid="{00000000-0005-0000-0000-0000C7160000}"/>
    <cellStyle name="40% - Accent1 4 5 3 4" xfId="5838" xr:uid="{00000000-0005-0000-0000-0000C8160000}"/>
    <cellStyle name="40% - Accent1 4 5 3 4 2" xfId="5839" xr:uid="{00000000-0005-0000-0000-0000C9160000}"/>
    <cellStyle name="40% - Accent1 4 5 3 5" xfId="5840" xr:uid="{00000000-0005-0000-0000-0000CA160000}"/>
    <cellStyle name="40% - Accent1 4 5 3 5 2" xfId="5841" xr:uid="{00000000-0005-0000-0000-0000CB160000}"/>
    <cellStyle name="40% - Accent1 4 5 3 6" xfId="5842" xr:uid="{00000000-0005-0000-0000-0000CC160000}"/>
    <cellStyle name="40% - Accent1 4 5 4" xfId="5843" xr:uid="{00000000-0005-0000-0000-0000CD160000}"/>
    <cellStyle name="40% - Accent1 4 5 4 2" xfId="5844" xr:uid="{00000000-0005-0000-0000-0000CE160000}"/>
    <cellStyle name="40% - Accent1 4 5 4 2 2" xfId="5845" xr:uid="{00000000-0005-0000-0000-0000CF160000}"/>
    <cellStyle name="40% - Accent1 4 5 4 3" xfId="5846" xr:uid="{00000000-0005-0000-0000-0000D0160000}"/>
    <cellStyle name="40% - Accent1 4 5 5" xfId="5847" xr:uid="{00000000-0005-0000-0000-0000D1160000}"/>
    <cellStyle name="40% - Accent1 4 5 5 2" xfId="5848" xr:uid="{00000000-0005-0000-0000-0000D2160000}"/>
    <cellStyle name="40% - Accent1 4 5 6" xfId="5849" xr:uid="{00000000-0005-0000-0000-0000D3160000}"/>
    <cellStyle name="40% - Accent1 4 5 6 2" xfId="5850" xr:uid="{00000000-0005-0000-0000-0000D4160000}"/>
    <cellStyle name="40% - Accent1 4 5 7" xfId="5851" xr:uid="{00000000-0005-0000-0000-0000D5160000}"/>
    <cellStyle name="40% - Accent1 4 5 7 2" xfId="5852" xr:uid="{00000000-0005-0000-0000-0000D6160000}"/>
    <cellStyle name="40% - Accent1 4 5 8" xfId="5853" xr:uid="{00000000-0005-0000-0000-0000D7160000}"/>
    <cellStyle name="40% - Accent1 4 6" xfId="5854" xr:uid="{00000000-0005-0000-0000-0000D8160000}"/>
    <cellStyle name="40% - Accent1 4 6 2" xfId="5855" xr:uid="{00000000-0005-0000-0000-0000D9160000}"/>
    <cellStyle name="40% - Accent1 4 6 2 2" xfId="5856" xr:uid="{00000000-0005-0000-0000-0000DA160000}"/>
    <cellStyle name="40% - Accent1 4 6 2 2 2" xfId="5857" xr:uid="{00000000-0005-0000-0000-0000DB160000}"/>
    <cellStyle name="40% - Accent1 4 6 2 3" xfId="5858" xr:uid="{00000000-0005-0000-0000-0000DC160000}"/>
    <cellStyle name="40% - Accent1 4 6 2 3 2" xfId="5859" xr:uid="{00000000-0005-0000-0000-0000DD160000}"/>
    <cellStyle name="40% - Accent1 4 6 2 4" xfId="5860" xr:uid="{00000000-0005-0000-0000-0000DE160000}"/>
    <cellStyle name="40% - Accent1 4 6 3" xfId="5861" xr:uid="{00000000-0005-0000-0000-0000DF160000}"/>
    <cellStyle name="40% - Accent1 4 6 3 2" xfId="5862" xr:uid="{00000000-0005-0000-0000-0000E0160000}"/>
    <cellStyle name="40% - Accent1 4 6 4" xfId="5863" xr:uid="{00000000-0005-0000-0000-0000E1160000}"/>
    <cellStyle name="40% - Accent1 4 6 4 2" xfId="5864" xr:uid="{00000000-0005-0000-0000-0000E2160000}"/>
    <cellStyle name="40% - Accent1 4 6 5" xfId="5865" xr:uid="{00000000-0005-0000-0000-0000E3160000}"/>
    <cellStyle name="40% - Accent1 4 6 5 2" xfId="5866" xr:uid="{00000000-0005-0000-0000-0000E4160000}"/>
    <cellStyle name="40% - Accent1 4 6 6" xfId="5867" xr:uid="{00000000-0005-0000-0000-0000E5160000}"/>
    <cellStyle name="40% - Accent1 4 6 6 2" xfId="5868" xr:uid="{00000000-0005-0000-0000-0000E6160000}"/>
    <cellStyle name="40% - Accent1 4 6 7" xfId="5869" xr:uid="{00000000-0005-0000-0000-0000E7160000}"/>
    <cellStyle name="40% - Accent1 4 7" xfId="5870" xr:uid="{00000000-0005-0000-0000-0000E8160000}"/>
    <cellStyle name="40% - Accent1 4 7 2" xfId="5871" xr:uid="{00000000-0005-0000-0000-0000E9160000}"/>
    <cellStyle name="40% - Accent1 4 7 2 2" xfId="5872" xr:uid="{00000000-0005-0000-0000-0000EA160000}"/>
    <cellStyle name="40% - Accent1 4 7 3" xfId="5873" xr:uid="{00000000-0005-0000-0000-0000EB160000}"/>
    <cellStyle name="40% - Accent1 4 7 3 2" xfId="5874" xr:uid="{00000000-0005-0000-0000-0000EC160000}"/>
    <cellStyle name="40% - Accent1 4 7 4" xfId="5875" xr:uid="{00000000-0005-0000-0000-0000ED160000}"/>
    <cellStyle name="40% - Accent1 4 7 4 2" xfId="5876" xr:uid="{00000000-0005-0000-0000-0000EE160000}"/>
    <cellStyle name="40% - Accent1 4 7 5" xfId="5877" xr:uid="{00000000-0005-0000-0000-0000EF160000}"/>
    <cellStyle name="40% - Accent1 4 7 5 2" xfId="5878" xr:uid="{00000000-0005-0000-0000-0000F0160000}"/>
    <cellStyle name="40% - Accent1 4 7 6" xfId="5879" xr:uid="{00000000-0005-0000-0000-0000F1160000}"/>
    <cellStyle name="40% - Accent1 4 8" xfId="5880" xr:uid="{00000000-0005-0000-0000-0000F2160000}"/>
    <cellStyle name="40% - Accent1 4 8 2" xfId="5881" xr:uid="{00000000-0005-0000-0000-0000F3160000}"/>
    <cellStyle name="40% - Accent1 4 8 2 2" xfId="5882" xr:uid="{00000000-0005-0000-0000-0000F4160000}"/>
    <cellStyle name="40% - Accent1 4 8 3" xfId="5883" xr:uid="{00000000-0005-0000-0000-0000F5160000}"/>
    <cellStyle name="40% - Accent1 4 8 3 2" xfId="5884" xr:uid="{00000000-0005-0000-0000-0000F6160000}"/>
    <cellStyle name="40% - Accent1 4 8 4" xfId="5885" xr:uid="{00000000-0005-0000-0000-0000F7160000}"/>
    <cellStyle name="40% - Accent1 4 9" xfId="5886" xr:uid="{00000000-0005-0000-0000-0000F8160000}"/>
    <cellStyle name="40% - Accent1 4 9 2" xfId="5887" xr:uid="{00000000-0005-0000-0000-0000F9160000}"/>
    <cellStyle name="40% - Accent1 4 9 2 2" xfId="5888" xr:uid="{00000000-0005-0000-0000-0000FA160000}"/>
    <cellStyle name="40% - Accent1 4 9 3" xfId="5889" xr:uid="{00000000-0005-0000-0000-0000FB160000}"/>
    <cellStyle name="40% - Accent1 5" xfId="5890" xr:uid="{00000000-0005-0000-0000-0000FC160000}"/>
    <cellStyle name="40% - Accent1 5 2" xfId="5891" xr:uid="{00000000-0005-0000-0000-0000FD160000}"/>
    <cellStyle name="40% - Accent1 5 2 2" xfId="5892" xr:uid="{00000000-0005-0000-0000-0000FE160000}"/>
    <cellStyle name="40% - Accent1 5 2 2 2" xfId="5893" xr:uid="{00000000-0005-0000-0000-0000FF160000}"/>
    <cellStyle name="40% - Accent1 5 2 3" xfId="5894" xr:uid="{00000000-0005-0000-0000-000000170000}"/>
    <cellStyle name="40% - Accent1 5 3" xfId="5895" xr:uid="{00000000-0005-0000-0000-000001170000}"/>
    <cellStyle name="40% - Accent1 5 3 2" xfId="5896" xr:uid="{00000000-0005-0000-0000-000002170000}"/>
    <cellStyle name="40% - Accent1 5 3 2 2" xfId="5897" xr:uid="{00000000-0005-0000-0000-000003170000}"/>
    <cellStyle name="40% - Accent1 5 3 3" xfId="5898" xr:uid="{00000000-0005-0000-0000-000004170000}"/>
    <cellStyle name="40% - Accent1 5 4" xfId="5899" xr:uid="{00000000-0005-0000-0000-000005170000}"/>
    <cellStyle name="40% - Accent1 6" xfId="5900" xr:uid="{00000000-0005-0000-0000-000006170000}"/>
    <cellStyle name="40% - Accent1 6 10" xfId="5901" xr:uid="{00000000-0005-0000-0000-000007170000}"/>
    <cellStyle name="40% - Accent1 6 10 2" xfId="5902" xr:uid="{00000000-0005-0000-0000-000008170000}"/>
    <cellStyle name="40% - Accent1 6 11" xfId="5903" xr:uid="{00000000-0005-0000-0000-000009170000}"/>
    <cellStyle name="40% - Accent1 6 2" xfId="5904" xr:uid="{00000000-0005-0000-0000-00000A170000}"/>
    <cellStyle name="40% - Accent1 6 2 10" xfId="5905" xr:uid="{00000000-0005-0000-0000-00000B170000}"/>
    <cellStyle name="40% - Accent1 6 2 2" xfId="5906" xr:uid="{00000000-0005-0000-0000-00000C170000}"/>
    <cellStyle name="40% - Accent1 6 2 2 2" xfId="5907" xr:uid="{00000000-0005-0000-0000-00000D170000}"/>
    <cellStyle name="40% - Accent1 6 2 2 2 2" xfId="5908" xr:uid="{00000000-0005-0000-0000-00000E170000}"/>
    <cellStyle name="40% - Accent1 6 2 2 2 2 2" xfId="5909" xr:uid="{00000000-0005-0000-0000-00000F170000}"/>
    <cellStyle name="40% - Accent1 6 2 2 2 2 2 2" xfId="5910" xr:uid="{00000000-0005-0000-0000-000010170000}"/>
    <cellStyle name="40% - Accent1 6 2 2 2 2 3" xfId="5911" xr:uid="{00000000-0005-0000-0000-000011170000}"/>
    <cellStyle name="40% - Accent1 6 2 2 2 2 3 2" xfId="5912" xr:uid="{00000000-0005-0000-0000-000012170000}"/>
    <cellStyle name="40% - Accent1 6 2 2 2 2 4" xfId="5913" xr:uid="{00000000-0005-0000-0000-000013170000}"/>
    <cellStyle name="40% - Accent1 6 2 2 2 3" xfId="5914" xr:uid="{00000000-0005-0000-0000-000014170000}"/>
    <cellStyle name="40% - Accent1 6 2 2 2 3 2" xfId="5915" xr:uid="{00000000-0005-0000-0000-000015170000}"/>
    <cellStyle name="40% - Accent1 6 2 2 2 4" xfId="5916" xr:uid="{00000000-0005-0000-0000-000016170000}"/>
    <cellStyle name="40% - Accent1 6 2 2 2 4 2" xfId="5917" xr:uid="{00000000-0005-0000-0000-000017170000}"/>
    <cellStyle name="40% - Accent1 6 2 2 2 5" xfId="5918" xr:uid="{00000000-0005-0000-0000-000018170000}"/>
    <cellStyle name="40% - Accent1 6 2 2 2 5 2" xfId="5919" xr:uid="{00000000-0005-0000-0000-000019170000}"/>
    <cellStyle name="40% - Accent1 6 2 2 2 6" xfId="5920" xr:uid="{00000000-0005-0000-0000-00001A170000}"/>
    <cellStyle name="40% - Accent1 6 2 2 2 6 2" xfId="5921" xr:uid="{00000000-0005-0000-0000-00001B170000}"/>
    <cellStyle name="40% - Accent1 6 2 2 2 7" xfId="5922" xr:uid="{00000000-0005-0000-0000-00001C170000}"/>
    <cellStyle name="40% - Accent1 6 2 2 3" xfId="5923" xr:uid="{00000000-0005-0000-0000-00001D170000}"/>
    <cellStyle name="40% - Accent1 6 2 2 3 2" xfId="5924" xr:uid="{00000000-0005-0000-0000-00001E170000}"/>
    <cellStyle name="40% - Accent1 6 2 2 3 2 2" xfId="5925" xr:uid="{00000000-0005-0000-0000-00001F170000}"/>
    <cellStyle name="40% - Accent1 6 2 2 3 3" xfId="5926" xr:uid="{00000000-0005-0000-0000-000020170000}"/>
    <cellStyle name="40% - Accent1 6 2 2 3 3 2" xfId="5927" xr:uid="{00000000-0005-0000-0000-000021170000}"/>
    <cellStyle name="40% - Accent1 6 2 2 3 4" xfId="5928" xr:uid="{00000000-0005-0000-0000-000022170000}"/>
    <cellStyle name="40% - Accent1 6 2 2 3 4 2" xfId="5929" xr:uid="{00000000-0005-0000-0000-000023170000}"/>
    <cellStyle name="40% - Accent1 6 2 2 3 5" xfId="5930" xr:uid="{00000000-0005-0000-0000-000024170000}"/>
    <cellStyle name="40% - Accent1 6 2 2 3 5 2" xfId="5931" xr:uid="{00000000-0005-0000-0000-000025170000}"/>
    <cellStyle name="40% - Accent1 6 2 2 3 6" xfId="5932" xr:uid="{00000000-0005-0000-0000-000026170000}"/>
    <cellStyle name="40% - Accent1 6 2 2 4" xfId="5933" xr:uid="{00000000-0005-0000-0000-000027170000}"/>
    <cellStyle name="40% - Accent1 6 2 2 4 2" xfId="5934" xr:uid="{00000000-0005-0000-0000-000028170000}"/>
    <cellStyle name="40% - Accent1 6 2 2 4 2 2" xfId="5935" xr:uid="{00000000-0005-0000-0000-000029170000}"/>
    <cellStyle name="40% - Accent1 6 2 2 4 3" xfId="5936" xr:uid="{00000000-0005-0000-0000-00002A170000}"/>
    <cellStyle name="40% - Accent1 6 2 2 5" xfId="5937" xr:uid="{00000000-0005-0000-0000-00002B170000}"/>
    <cellStyle name="40% - Accent1 6 2 2 5 2" xfId="5938" xr:uid="{00000000-0005-0000-0000-00002C170000}"/>
    <cellStyle name="40% - Accent1 6 2 2 6" xfId="5939" xr:uid="{00000000-0005-0000-0000-00002D170000}"/>
    <cellStyle name="40% - Accent1 6 2 2 6 2" xfId="5940" xr:uid="{00000000-0005-0000-0000-00002E170000}"/>
    <cellStyle name="40% - Accent1 6 2 2 7" xfId="5941" xr:uid="{00000000-0005-0000-0000-00002F170000}"/>
    <cellStyle name="40% - Accent1 6 2 2 7 2" xfId="5942" xr:uid="{00000000-0005-0000-0000-000030170000}"/>
    <cellStyle name="40% - Accent1 6 2 2 8" xfId="5943" xr:uid="{00000000-0005-0000-0000-000031170000}"/>
    <cellStyle name="40% - Accent1 6 2 3" xfId="5944" xr:uid="{00000000-0005-0000-0000-000032170000}"/>
    <cellStyle name="40% - Accent1 6 2 3 2" xfId="5945" xr:uid="{00000000-0005-0000-0000-000033170000}"/>
    <cellStyle name="40% - Accent1 6 2 3 2 2" xfId="5946" xr:uid="{00000000-0005-0000-0000-000034170000}"/>
    <cellStyle name="40% - Accent1 6 2 3 2 2 2" xfId="5947" xr:uid="{00000000-0005-0000-0000-000035170000}"/>
    <cellStyle name="40% - Accent1 6 2 3 2 2 2 2" xfId="5948" xr:uid="{00000000-0005-0000-0000-000036170000}"/>
    <cellStyle name="40% - Accent1 6 2 3 2 2 3" xfId="5949" xr:uid="{00000000-0005-0000-0000-000037170000}"/>
    <cellStyle name="40% - Accent1 6 2 3 2 2 3 2" xfId="5950" xr:uid="{00000000-0005-0000-0000-000038170000}"/>
    <cellStyle name="40% - Accent1 6 2 3 2 2 4" xfId="5951" xr:uid="{00000000-0005-0000-0000-000039170000}"/>
    <cellStyle name="40% - Accent1 6 2 3 2 3" xfId="5952" xr:uid="{00000000-0005-0000-0000-00003A170000}"/>
    <cellStyle name="40% - Accent1 6 2 3 2 3 2" xfId="5953" xr:uid="{00000000-0005-0000-0000-00003B170000}"/>
    <cellStyle name="40% - Accent1 6 2 3 2 4" xfId="5954" xr:uid="{00000000-0005-0000-0000-00003C170000}"/>
    <cellStyle name="40% - Accent1 6 2 3 2 4 2" xfId="5955" xr:uid="{00000000-0005-0000-0000-00003D170000}"/>
    <cellStyle name="40% - Accent1 6 2 3 2 5" xfId="5956" xr:uid="{00000000-0005-0000-0000-00003E170000}"/>
    <cellStyle name="40% - Accent1 6 2 3 2 5 2" xfId="5957" xr:uid="{00000000-0005-0000-0000-00003F170000}"/>
    <cellStyle name="40% - Accent1 6 2 3 2 6" xfId="5958" xr:uid="{00000000-0005-0000-0000-000040170000}"/>
    <cellStyle name="40% - Accent1 6 2 3 2 6 2" xfId="5959" xr:uid="{00000000-0005-0000-0000-000041170000}"/>
    <cellStyle name="40% - Accent1 6 2 3 2 7" xfId="5960" xr:uid="{00000000-0005-0000-0000-000042170000}"/>
    <cellStyle name="40% - Accent1 6 2 3 3" xfId="5961" xr:uid="{00000000-0005-0000-0000-000043170000}"/>
    <cellStyle name="40% - Accent1 6 2 3 3 2" xfId="5962" xr:uid="{00000000-0005-0000-0000-000044170000}"/>
    <cellStyle name="40% - Accent1 6 2 3 3 2 2" xfId="5963" xr:uid="{00000000-0005-0000-0000-000045170000}"/>
    <cellStyle name="40% - Accent1 6 2 3 3 3" xfId="5964" xr:uid="{00000000-0005-0000-0000-000046170000}"/>
    <cellStyle name="40% - Accent1 6 2 3 3 3 2" xfId="5965" xr:uid="{00000000-0005-0000-0000-000047170000}"/>
    <cellStyle name="40% - Accent1 6 2 3 3 4" xfId="5966" xr:uid="{00000000-0005-0000-0000-000048170000}"/>
    <cellStyle name="40% - Accent1 6 2 3 3 4 2" xfId="5967" xr:uid="{00000000-0005-0000-0000-000049170000}"/>
    <cellStyle name="40% - Accent1 6 2 3 3 5" xfId="5968" xr:uid="{00000000-0005-0000-0000-00004A170000}"/>
    <cellStyle name="40% - Accent1 6 2 3 3 5 2" xfId="5969" xr:uid="{00000000-0005-0000-0000-00004B170000}"/>
    <cellStyle name="40% - Accent1 6 2 3 3 6" xfId="5970" xr:uid="{00000000-0005-0000-0000-00004C170000}"/>
    <cellStyle name="40% - Accent1 6 2 3 4" xfId="5971" xr:uid="{00000000-0005-0000-0000-00004D170000}"/>
    <cellStyle name="40% - Accent1 6 2 3 4 2" xfId="5972" xr:uid="{00000000-0005-0000-0000-00004E170000}"/>
    <cellStyle name="40% - Accent1 6 2 3 4 2 2" xfId="5973" xr:uid="{00000000-0005-0000-0000-00004F170000}"/>
    <cellStyle name="40% - Accent1 6 2 3 4 3" xfId="5974" xr:uid="{00000000-0005-0000-0000-000050170000}"/>
    <cellStyle name="40% - Accent1 6 2 3 5" xfId="5975" xr:uid="{00000000-0005-0000-0000-000051170000}"/>
    <cellStyle name="40% - Accent1 6 2 3 5 2" xfId="5976" xr:uid="{00000000-0005-0000-0000-000052170000}"/>
    <cellStyle name="40% - Accent1 6 2 3 6" xfId="5977" xr:uid="{00000000-0005-0000-0000-000053170000}"/>
    <cellStyle name="40% - Accent1 6 2 3 6 2" xfId="5978" xr:uid="{00000000-0005-0000-0000-000054170000}"/>
    <cellStyle name="40% - Accent1 6 2 3 7" xfId="5979" xr:uid="{00000000-0005-0000-0000-000055170000}"/>
    <cellStyle name="40% - Accent1 6 2 3 7 2" xfId="5980" xr:uid="{00000000-0005-0000-0000-000056170000}"/>
    <cellStyle name="40% - Accent1 6 2 3 8" xfId="5981" xr:uid="{00000000-0005-0000-0000-000057170000}"/>
    <cellStyle name="40% - Accent1 6 2 4" xfId="5982" xr:uid="{00000000-0005-0000-0000-000058170000}"/>
    <cellStyle name="40% - Accent1 6 2 4 2" xfId="5983" xr:uid="{00000000-0005-0000-0000-000059170000}"/>
    <cellStyle name="40% - Accent1 6 2 4 2 2" xfId="5984" xr:uid="{00000000-0005-0000-0000-00005A170000}"/>
    <cellStyle name="40% - Accent1 6 2 4 2 2 2" xfId="5985" xr:uid="{00000000-0005-0000-0000-00005B170000}"/>
    <cellStyle name="40% - Accent1 6 2 4 2 3" xfId="5986" xr:uid="{00000000-0005-0000-0000-00005C170000}"/>
    <cellStyle name="40% - Accent1 6 2 4 2 3 2" xfId="5987" xr:uid="{00000000-0005-0000-0000-00005D170000}"/>
    <cellStyle name="40% - Accent1 6 2 4 2 4" xfId="5988" xr:uid="{00000000-0005-0000-0000-00005E170000}"/>
    <cellStyle name="40% - Accent1 6 2 4 3" xfId="5989" xr:uid="{00000000-0005-0000-0000-00005F170000}"/>
    <cellStyle name="40% - Accent1 6 2 4 3 2" xfId="5990" xr:uid="{00000000-0005-0000-0000-000060170000}"/>
    <cellStyle name="40% - Accent1 6 2 4 4" xfId="5991" xr:uid="{00000000-0005-0000-0000-000061170000}"/>
    <cellStyle name="40% - Accent1 6 2 4 4 2" xfId="5992" xr:uid="{00000000-0005-0000-0000-000062170000}"/>
    <cellStyle name="40% - Accent1 6 2 4 5" xfId="5993" xr:uid="{00000000-0005-0000-0000-000063170000}"/>
    <cellStyle name="40% - Accent1 6 2 4 5 2" xfId="5994" xr:uid="{00000000-0005-0000-0000-000064170000}"/>
    <cellStyle name="40% - Accent1 6 2 4 6" xfId="5995" xr:uid="{00000000-0005-0000-0000-000065170000}"/>
    <cellStyle name="40% - Accent1 6 2 4 6 2" xfId="5996" xr:uid="{00000000-0005-0000-0000-000066170000}"/>
    <cellStyle name="40% - Accent1 6 2 4 7" xfId="5997" xr:uid="{00000000-0005-0000-0000-000067170000}"/>
    <cellStyle name="40% - Accent1 6 2 5" xfId="5998" xr:uid="{00000000-0005-0000-0000-000068170000}"/>
    <cellStyle name="40% - Accent1 6 2 5 2" xfId="5999" xr:uid="{00000000-0005-0000-0000-000069170000}"/>
    <cellStyle name="40% - Accent1 6 2 5 2 2" xfId="6000" xr:uid="{00000000-0005-0000-0000-00006A170000}"/>
    <cellStyle name="40% - Accent1 6 2 5 3" xfId="6001" xr:uid="{00000000-0005-0000-0000-00006B170000}"/>
    <cellStyle name="40% - Accent1 6 2 5 3 2" xfId="6002" xr:uid="{00000000-0005-0000-0000-00006C170000}"/>
    <cellStyle name="40% - Accent1 6 2 5 4" xfId="6003" xr:uid="{00000000-0005-0000-0000-00006D170000}"/>
    <cellStyle name="40% - Accent1 6 2 5 4 2" xfId="6004" xr:uid="{00000000-0005-0000-0000-00006E170000}"/>
    <cellStyle name="40% - Accent1 6 2 5 5" xfId="6005" xr:uid="{00000000-0005-0000-0000-00006F170000}"/>
    <cellStyle name="40% - Accent1 6 2 5 5 2" xfId="6006" xr:uid="{00000000-0005-0000-0000-000070170000}"/>
    <cellStyle name="40% - Accent1 6 2 5 6" xfId="6007" xr:uid="{00000000-0005-0000-0000-000071170000}"/>
    <cellStyle name="40% - Accent1 6 2 6" xfId="6008" xr:uid="{00000000-0005-0000-0000-000072170000}"/>
    <cellStyle name="40% - Accent1 6 2 6 2" xfId="6009" xr:uid="{00000000-0005-0000-0000-000073170000}"/>
    <cellStyle name="40% - Accent1 6 2 6 2 2" xfId="6010" xr:uid="{00000000-0005-0000-0000-000074170000}"/>
    <cellStyle name="40% - Accent1 6 2 6 3" xfId="6011" xr:uid="{00000000-0005-0000-0000-000075170000}"/>
    <cellStyle name="40% - Accent1 6 2 7" xfId="6012" xr:uid="{00000000-0005-0000-0000-000076170000}"/>
    <cellStyle name="40% - Accent1 6 2 7 2" xfId="6013" xr:uid="{00000000-0005-0000-0000-000077170000}"/>
    <cellStyle name="40% - Accent1 6 2 8" xfId="6014" xr:uid="{00000000-0005-0000-0000-000078170000}"/>
    <cellStyle name="40% - Accent1 6 2 8 2" xfId="6015" xr:uid="{00000000-0005-0000-0000-000079170000}"/>
    <cellStyle name="40% - Accent1 6 2 9" xfId="6016" xr:uid="{00000000-0005-0000-0000-00007A170000}"/>
    <cellStyle name="40% - Accent1 6 2 9 2" xfId="6017" xr:uid="{00000000-0005-0000-0000-00007B170000}"/>
    <cellStyle name="40% - Accent1 6 3" xfId="6018" xr:uid="{00000000-0005-0000-0000-00007C170000}"/>
    <cellStyle name="40% - Accent1 6 3 2" xfId="6019" xr:uid="{00000000-0005-0000-0000-00007D170000}"/>
    <cellStyle name="40% - Accent1 6 3 2 2" xfId="6020" xr:uid="{00000000-0005-0000-0000-00007E170000}"/>
    <cellStyle name="40% - Accent1 6 3 2 2 2" xfId="6021" xr:uid="{00000000-0005-0000-0000-00007F170000}"/>
    <cellStyle name="40% - Accent1 6 3 2 2 2 2" xfId="6022" xr:uid="{00000000-0005-0000-0000-000080170000}"/>
    <cellStyle name="40% - Accent1 6 3 2 2 3" xfId="6023" xr:uid="{00000000-0005-0000-0000-000081170000}"/>
    <cellStyle name="40% - Accent1 6 3 2 2 3 2" xfId="6024" xr:uid="{00000000-0005-0000-0000-000082170000}"/>
    <cellStyle name="40% - Accent1 6 3 2 2 4" xfId="6025" xr:uid="{00000000-0005-0000-0000-000083170000}"/>
    <cellStyle name="40% - Accent1 6 3 2 3" xfId="6026" xr:uid="{00000000-0005-0000-0000-000084170000}"/>
    <cellStyle name="40% - Accent1 6 3 2 3 2" xfId="6027" xr:uid="{00000000-0005-0000-0000-000085170000}"/>
    <cellStyle name="40% - Accent1 6 3 2 4" xfId="6028" xr:uid="{00000000-0005-0000-0000-000086170000}"/>
    <cellStyle name="40% - Accent1 6 3 2 4 2" xfId="6029" xr:uid="{00000000-0005-0000-0000-000087170000}"/>
    <cellStyle name="40% - Accent1 6 3 2 5" xfId="6030" xr:uid="{00000000-0005-0000-0000-000088170000}"/>
    <cellStyle name="40% - Accent1 6 3 2 5 2" xfId="6031" xr:uid="{00000000-0005-0000-0000-000089170000}"/>
    <cellStyle name="40% - Accent1 6 3 2 6" xfId="6032" xr:uid="{00000000-0005-0000-0000-00008A170000}"/>
    <cellStyle name="40% - Accent1 6 3 2 6 2" xfId="6033" xr:uid="{00000000-0005-0000-0000-00008B170000}"/>
    <cellStyle name="40% - Accent1 6 3 2 7" xfId="6034" xr:uid="{00000000-0005-0000-0000-00008C170000}"/>
    <cellStyle name="40% - Accent1 6 3 3" xfId="6035" xr:uid="{00000000-0005-0000-0000-00008D170000}"/>
    <cellStyle name="40% - Accent1 6 3 3 2" xfId="6036" xr:uid="{00000000-0005-0000-0000-00008E170000}"/>
    <cellStyle name="40% - Accent1 6 3 3 2 2" xfId="6037" xr:uid="{00000000-0005-0000-0000-00008F170000}"/>
    <cellStyle name="40% - Accent1 6 3 3 3" xfId="6038" xr:uid="{00000000-0005-0000-0000-000090170000}"/>
    <cellStyle name="40% - Accent1 6 3 3 3 2" xfId="6039" xr:uid="{00000000-0005-0000-0000-000091170000}"/>
    <cellStyle name="40% - Accent1 6 3 3 4" xfId="6040" xr:uid="{00000000-0005-0000-0000-000092170000}"/>
    <cellStyle name="40% - Accent1 6 3 3 4 2" xfId="6041" xr:uid="{00000000-0005-0000-0000-000093170000}"/>
    <cellStyle name="40% - Accent1 6 3 3 5" xfId="6042" xr:uid="{00000000-0005-0000-0000-000094170000}"/>
    <cellStyle name="40% - Accent1 6 3 3 5 2" xfId="6043" xr:uid="{00000000-0005-0000-0000-000095170000}"/>
    <cellStyle name="40% - Accent1 6 3 3 6" xfId="6044" xr:uid="{00000000-0005-0000-0000-000096170000}"/>
    <cellStyle name="40% - Accent1 6 3 4" xfId="6045" xr:uid="{00000000-0005-0000-0000-000097170000}"/>
    <cellStyle name="40% - Accent1 6 3 4 2" xfId="6046" xr:uid="{00000000-0005-0000-0000-000098170000}"/>
    <cellStyle name="40% - Accent1 6 3 4 2 2" xfId="6047" xr:uid="{00000000-0005-0000-0000-000099170000}"/>
    <cellStyle name="40% - Accent1 6 3 4 3" xfId="6048" xr:uid="{00000000-0005-0000-0000-00009A170000}"/>
    <cellStyle name="40% - Accent1 6 3 5" xfId="6049" xr:uid="{00000000-0005-0000-0000-00009B170000}"/>
    <cellStyle name="40% - Accent1 6 3 5 2" xfId="6050" xr:uid="{00000000-0005-0000-0000-00009C170000}"/>
    <cellStyle name="40% - Accent1 6 3 6" xfId="6051" xr:uid="{00000000-0005-0000-0000-00009D170000}"/>
    <cellStyle name="40% - Accent1 6 3 6 2" xfId="6052" xr:uid="{00000000-0005-0000-0000-00009E170000}"/>
    <cellStyle name="40% - Accent1 6 3 7" xfId="6053" xr:uid="{00000000-0005-0000-0000-00009F170000}"/>
    <cellStyle name="40% - Accent1 6 3 7 2" xfId="6054" xr:uid="{00000000-0005-0000-0000-0000A0170000}"/>
    <cellStyle name="40% - Accent1 6 3 8" xfId="6055" xr:uid="{00000000-0005-0000-0000-0000A1170000}"/>
    <cellStyle name="40% - Accent1 6 4" xfId="6056" xr:uid="{00000000-0005-0000-0000-0000A2170000}"/>
    <cellStyle name="40% - Accent1 6 4 2" xfId="6057" xr:uid="{00000000-0005-0000-0000-0000A3170000}"/>
    <cellStyle name="40% - Accent1 6 4 2 2" xfId="6058" xr:uid="{00000000-0005-0000-0000-0000A4170000}"/>
    <cellStyle name="40% - Accent1 6 4 2 2 2" xfId="6059" xr:uid="{00000000-0005-0000-0000-0000A5170000}"/>
    <cellStyle name="40% - Accent1 6 4 2 2 2 2" xfId="6060" xr:uid="{00000000-0005-0000-0000-0000A6170000}"/>
    <cellStyle name="40% - Accent1 6 4 2 2 3" xfId="6061" xr:uid="{00000000-0005-0000-0000-0000A7170000}"/>
    <cellStyle name="40% - Accent1 6 4 2 2 3 2" xfId="6062" xr:uid="{00000000-0005-0000-0000-0000A8170000}"/>
    <cellStyle name="40% - Accent1 6 4 2 2 4" xfId="6063" xr:uid="{00000000-0005-0000-0000-0000A9170000}"/>
    <cellStyle name="40% - Accent1 6 4 2 3" xfId="6064" xr:uid="{00000000-0005-0000-0000-0000AA170000}"/>
    <cellStyle name="40% - Accent1 6 4 2 3 2" xfId="6065" xr:uid="{00000000-0005-0000-0000-0000AB170000}"/>
    <cellStyle name="40% - Accent1 6 4 2 4" xfId="6066" xr:uid="{00000000-0005-0000-0000-0000AC170000}"/>
    <cellStyle name="40% - Accent1 6 4 2 4 2" xfId="6067" xr:uid="{00000000-0005-0000-0000-0000AD170000}"/>
    <cellStyle name="40% - Accent1 6 4 2 5" xfId="6068" xr:uid="{00000000-0005-0000-0000-0000AE170000}"/>
    <cellStyle name="40% - Accent1 6 4 2 5 2" xfId="6069" xr:uid="{00000000-0005-0000-0000-0000AF170000}"/>
    <cellStyle name="40% - Accent1 6 4 2 6" xfId="6070" xr:uid="{00000000-0005-0000-0000-0000B0170000}"/>
    <cellStyle name="40% - Accent1 6 4 2 6 2" xfId="6071" xr:uid="{00000000-0005-0000-0000-0000B1170000}"/>
    <cellStyle name="40% - Accent1 6 4 2 7" xfId="6072" xr:uid="{00000000-0005-0000-0000-0000B2170000}"/>
    <cellStyle name="40% - Accent1 6 4 3" xfId="6073" xr:uid="{00000000-0005-0000-0000-0000B3170000}"/>
    <cellStyle name="40% - Accent1 6 4 3 2" xfId="6074" xr:uid="{00000000-0005-0000-0000-0000B4170000}"/>
    <cellStyle name="40% - Accent1 6 4 3 2 2" xfId="6075" xr:uid="{00000000-0005-0000-0000-0000B5170000}"/>
    <cellStyle name="40% - Accent1 6 4 3 3" xfId="6076" xr:uid="{00000000-0005-0000-0000-0000B6170000}"/>
    <cellStyle name="40% - Accent1 6 4 3 3 2" xfId="6077" xr:uid="{00000000-0005-0000-0000-0000B7170000}"/>
    <cellStyle name="40% - Accent1 6 4 3 4" xfId="6078" xr:uid="{00000000-0005-0000-0000-0000B8170000}"/>
    <cellStyle name="40% - Accent1 6 4 3 4 2" xfId="6079" xr:uid="{00000000-0005-0000-0000-0000B9170000}"/>
    <cellStyle name="40% - Accent1 6 4 3 5" xfId="6080" xr:uid="{00000000-0005-0000-0000-0000BA170000}"/>
    <cellStyle name="40% - Accent1 6 4 3 5 2" xfId="6081" xr:uid="{00000000-0005-0000-0000-0000BB170000}"/>
    <cellStyle name="40% - Accent1 6 4 3 6" xfId="6082" xr:uid="{00000000-0005-0000-0000-0000BC170000}"/>
    <cellStyle name="40% - Accent1 6 4 4" xfId="6083" xr:uid="{00000000-0005-0000-0000-0000BD170000}"/>
    <cellStyle name="40% - Accent1 6 4 4 2" xfId="6084" xr:uid="{00000000-0005-0000-0000-0000BE170000}"/>
    <cellStyle name="40% - Accent1 6 4 4 2 2" xfId="6085" xr:uid="{00000000-0005-0000-0000-0000BF170000}"/>
    <cellStyle name="40% - Accent1 6 4 4 3" xfId="6086" xr:uid="{00000000-0005-0000-0000-0000C0170000}"/>
    <cellStyle name="40% - Accent1 6 4 5" xfId="6087" xr:uid="{00000000-0005-0000-0000-0000C1170000}"/>
    <cellStyle name="40% - Accent1 6 4 5 2" xfId="6088" xr:uid="{00000000-0005-0000-0000-0000C2170000}"/>
    <cellStyle name="40% - Accent1 6 4 6" xfId="6089" xr:uid="{00000000-0005-0000-0000-0000C3170000}"/>
    <cellStyle name="40% - Accent1 6 4 6 2" xfId="6090" xr:uid="{00000000-0005-0000-0000-0000C4170000}"/>
    <cellStyle name="40% - Accent1 6 4 7" xfId="6091" xr:uid="{00000000-0005-0000-0000-0000C5170000}"/>
    <cellStyle name="40% - Accent1 6 4 7 2" xfId="6092" xr:uid="{00000000-0005-0000-0000-0000C6170000}"/>
    <cellStyle name="40% - Accent1 6 4 8" xfId="6093" xr:uid="{00000000-0005-0000-0000-0000C7170000}"/>
    <cellStyle name="40% - Accent1 6 5" xfId="6094" xr:uid="{00000000-0005-0000-0000-0000C8170000}"/>
    <cellStyle name="40% - Accent1 6 5 2" xfId="6095" xr:uid="{00000000-0005-0000-0000-0000C9170000}"/>
    <cellStyle name="40% - Accent1 6 5 2 2" xfId="6096" xr:uid="{00000000-0005-0000-0000-0000CA170000}"/>
    <cellStyle name="40% - Accent1 6 5 2 2 2" xfId="6097" xr:uid="{00000000-0005-0000-0000-0000CB170000}"/>
    <cellStyle name="40% - Accent1 6 5 2 3" xfId="6098" xr:uid="{00000000-0005-0000-0000-0000CC170000}"/>
    <cellStyle name="40% - Accent1 6 5 2 3 2" xfId="6099" xr:uid="{00000000-0005-0000-0000-0000CD170000}"/>
    <cellStyle name="40% - Accent1 6 5 2 4" xfId="6100" xr:uid="{00000000-0005-0000-0000-0000CE170000}"/>
    <cellStyle name="40% - Accent1 6 5 3" xfId="6101" xr:uid="{00000000-0005-0000-0000-0000CF170000}"/>
    <cellStyle name="40% - Accent1 6 5 3 2" xfId="6102" xr:uid="{00000000-0005-0000-0000-0000D0170000}"/>
    <cellStyle name="40% - Accent1 6 5 4" xfId="6103" xr:uid="{00000000-0005-0000-0000-0000D1170000}"/>
    <cellStyle name="40% - Accent1 6 5 4 2" xfId="6104" xr:uid="{00000000-0005-0000-0000-0000D2170000}"/>
    <cellStyle name="40% - Accent1 6 5 5" xfId="6105" xr:uid="{00000000-0005-0000-0000-0000D3170000}"/>
    <cellStyle name="40% - Accent1 6 5 5 2" xfId="6106" xr:uid="{00000000-0005-0000-0000-0000D4170000}"/>
    <cellStyle name="40% - Accent1 6 5 6" xfId="6107" xr:uid="{00000000-0005-0000-0000-0000D5170000}"/>
    <cellStyle name="40% - Accent1 6 5 6 2" xfId="6108" xr:uid="{00000000-0005-0000-0000-0000D6170000}"/>
    <cellStyle name="40% - Accent1 6 5 7" xfId="6109" xr:uid="{00000000-0005-0000-0000-0000D7170000}"/>
    <cellStyle name="40% - Accent1 6 6" xfId="6110" xr:uid="{00000000-0005-0000-0000-0000D8170000}"/>
    <cellStyle name="40% - Accent1 6 6 2" xfId="6111" xr:uid="{00000000-0005-0000-0000-0000D9170000}"/>
    <cellStyle name="40% - Accent1 6 6 2 2" xfId="6112" xr:uid="{00000000-0005-0000-0000-0000DA170000}"/>
    <cellStyle name="40% - Accent1 6 6 3" xfId="6113" xr:uid="{00000000-0005-0000-0000-0000DB170000}"/>
    <cellStyle name="40% - Accent1 6 6 3 2" xfId="6114" xr:uid="{00000000-0005-0000-0000-0000DC170000}"/>
    <cellStyle name="40% - Accent1 6 6 4" xfId="6115" xr:uid="{00000000-0005-0000-0000-0000DD170000}"/>
    <cellStyle name="40% - Accent1 6 6 4 2" xfId="6116" xr:uid="{00000000-0005-0000-0000-0000DE170000}"/>
    <cellStyle name="40% - Accent1 6 6 5" xfId="6117" xr:uid="{00000000-0005-0000-0000-0000DF170000}"/>
    <cellStyle name="40% - Accent1 6 6 5 2" xfId="6118" xr:uid="{00000000-0005-0000-0000-0000E0170000}"/>
    <cellStyle name="40% - Accent1 6 6 6" xfId="6119" xr:uid="{00000000-0005-0000-0000-0000E1170000}"/>
    <cellStyle name="40% - Accent1 6 7" xfId="6120" xr:uid="{00000000-0005-0000-0000-0000E2170000}"/>
    <cellStyle name="40% - Accent1 6 7 2" xfId="6121" xr:uid="{00000000-0005-0000-0000-0000E3170000}"/>
    <cellStyle name="40% - Accent1 6 7 2 2" xfId="6122" xr:uid="{00000000-0005-0000-0000-0000E4170000}"/>
    <cellStyle name="40% - Accent1 6 7 3" xfId="6123" xr:uid="{00000000-0005-0000-0000-0000E5170000}"/>
    <cellStyle name="40% - Accent1 6 8" xfId="6124" xr:uid="{00000000-0005-0000-0000-0000E6170000}"/>
    <cellStyle name="40% - Accent1 6 8 2" xfId="6125" xr:uid="{00000000-0005-0000-0000-0000E7170000}"/>
    <cellStyle name="40% - Accent1 6 9" xfId="6126" xr:uid="{00000000-0005-0000-0000-0000E8170000}"/>
    <cellStyle name="40% - Accent1 6 9 2" xfId="6127" xr:uid="{00000000-0005-0000-0000-0000E9170000}"/>
    <cellStyle name="40% - Accent1 7" xfId="6128" xr:uid="{00000000-0005-0000-0000-0000EA170000}"/>
    <cellStyle name="40% - Accent1 7 2" xfId="6129" xr:uid="{00000000-0005-0000-0000-0000EB170000}"/>
    <cellStyle name="40% - Accent1 8" xfId="6130" xr:uid="{00000000-0005-0000-0000-0000EC170000}"/>
    <cellStyle name="40% - Accent1 8 2" xfId="6131" xr:uid="{00000000-0005-0000-0000-0000ED170000}"/>
    <cellStyle name="40% - Accent1 8 2 2" xfId="6132" xr:uid="{00000000-0005-0000-0000-0000EE170000}"/>
    <cellStyle name="40% - Accent1 8 2 2 2" xfId="6133" xr:uid="{00000000-0005-0000-0000-0000EF170000}"/>
    <cellStyle name="40% - Accent1 8 2 2 2 2" xfId="6134" xr:uid="{00000000-0005-0000-0000-0000F0170000}"/>
    <cellStyle name="40% - Accent1 8 2 2 2 2 2" xfId="6135" xr:uid="{00000000-0005-0000-0000-0000F1170000}"/>
    <cellStyle name="40% - Accent1 8 2 2 2 3" xfId="6136" xr:uid="{00000000-0005-0000-0000-0000F2170000}"/>
    <cellStyle name="40% - Accent1 8 2 2 2 3 2" xfId="6137" xr:uid="{00000000-0005-0000-0000-0000F3170000}"/>
    <cellStyle name="40% - Accent1 8 2 2 2 4" xfId="6138" xr:uid="{00000000-0005-0000-0000-0000F4170000}"/>
    <cellStyle name="40% - Accent1 8 2 2 3" xfId="6139" xr:uid="{00000000-0005-0000-0000-0000F5170000}"/>
    <cellStyle name="40% - Accent1 8 2 2 3 2" xfId="6140" xr:uid="{00000000-0005-0000-0000-0000F6170000}"/>
    <cellStyle name="40% - Accent1 8 2 2 4" xfId="6141" xr:uid="{00000000-0005-0000-0000-0000F7170000}"/>
    <cellStyle name="40% - Accent1 8 2 2 4 2" xfId="6142" xr:uid="{00000000-0005-0000-0000-0000F8170000}"/>
    <cellStyle name="40% - Accent1 8 2 2 5" xfId="6143" xr:uid="{00000000-0005-0000-0000-0000F9170000}"/>
    <cellStyle name="40% - Accent1 8 2 2 5 2" xfId="6144" xr:uid="{00000000-0005-0000-0000-0000FA170000}"/>
    <cellStyle name="40% - Accent1 8 2 2 6" xfId="6145" xr:uid="{00000000-0005-0000-0000-0000FB170000}"/>
    <cellStyle name="40% - Accent1 8 2 2 6 2" xfId="6146" xr:uid="{00000000-0005-0000-0000-0000FC170000}"/>
    <cellStyle name="40% - Accent1 8 2 2 7" xfId="6147" xr:uid="{00000000-0005-0000-0000-0000FD170000}"/>
    <cellStyle name="40% - Accent1 8 2 3" xfId="6148" xr:uid="{00000000-0005-0000-0000-0000FE170000}"/>
    <cellStyle name="40% - Accent1 8 2 3 2" xfId="6149" xr:uid="{00000000-0005-0000-0000-0000FF170000}"/>
    <cellStyle name="40% - Accent1 8 2 3 2 2" xfId="6150" xr:uid="{00000000-0005-0000-0000-000000180000}"/>
    <cellStyle name="40% - Accent1 8 2 3 3" xfId="6151" xr:uid="{00000000-0005-0000-0000-000001180000}"/>
    <cellStyle name="40% - Accent1 8 2 3 3 2" xfId="6152" xr:uid="{00000000-0005-0000-0000-000002180000}"/>
    <cellStyle name="40% - Accent1 8 2 3 4" xfId="6153" xr:uid="{00000000-0005-0000-0000-000003180000}"/>
    <cellStyle name="40% - Accent1 8 2 3 4 2" xfId="6154" xr:uid="{00000000-0005-0000-0000-000004180000}"/>
    <cellStyle name="40% - Accent1 8 2 3 5" xfId="6155" xr:uid="{00000000-0005-0000-0000-000005180000}"/>
    <cellStyle name="40% - Accent1 8 2 3 5 2" xfId="6156" xr:uid="{00000000-0005-0000-0000-000006180000}"/>
    <cellStyle name="40% - Accent1 8 2 3 6" xfId="6157" xr:uid="{00000000-0005-0000-0000-000007180000}"/>
    <cellStyle name="40% - Accent1 8 2 4" xfId="6158" xr:uid="{00000000-0005-0000-0000-000008180000}"/>
    <cellStyle name="40% - Accent1 8 2 4 2" xfId="6159" xr:uid="{00000000-0005-0000-0000-000009180000}"/>
    <cellStyle name="40% - Accent1 8 2 4 2 2" xfId="6160" xr:uid="{00000000-0005-0000-0000-00000A180000}"/>
    <cellStyle name="40% - Accent1 8 2 4 3" xfId="6161" xr:uid="{00000000-0005-0000-0000-00000B180000}"/>
    <cellStyle name="40% - Accent1 8 2 5" xfId="6162" xr:uid="{00000000-0005-0000-0000-00000C180000}"/>
    <cellStyle name="40% - Accent1 8 2 5 2" xfId="6163" xr:uid="{00000000-0005-0000-0000-00000D180000}"/>
    <cellStyle name="40% - Accent1 8 2 6" xfId="6164" xr:uid="{00000000-0005-0000-0000-00000E180000}"/>
    <cellStyle name="40% - Accent1 8 2 6 2" xfId="6165" xr:uid="{00000000-0005-0000-0000-00000F180000}"/>
    <cellStyle name="40% - Accent1 8 2 7" xfId="6166" xr:uid="{00000000-0005-0000-0000-000010180000}"/>
    <cellStyle name="40% - Accent1 8 2 7 2" xfId="6167" xr:uid="{00000000-0005-0000-0000-000011180000}"/>
    <cellStyle name="40% - Accent1 8 2 8" xfId="6168" xr:uid="{00000000-0005-0000-0000-000012180000}"/>
    <cellStyle name="40% - Accent1 8 3" xfId="6169" xr:uid="{00000000-0005-0000-0000-000013180000}"/>
    <cellStyle name="40% - Accent1 8 3 2" xfId="6170" xr:uid="{00000000-0005-0000-0000-000014180000}"/>
    <cellStyle name="40% - Accent1 8 3 2 2" xfId="6171" xr:uid="{00000000-0005-0000-0000-000015180000}"/>
    <cellStyle name="40% - Accent1 8 3 2 2 2" xfId="6172" xr:uid="{00000000-0005-0000-0000-000016180000}"/>
    <cellStyle name="40% - Accent1 8 3 2 3" xfId="6173" xr:uid="{00000000-0005-0000-0000-000017180000}"/>
    <cellStyle name="40% - Accent1 8 3 2 3 2" xfId="6174" xr:uid="{00000000-0005-0000-0000-000018180000}"/>
    <cellStyle name="40% - Accent1 8 3 2 4" xfId="6175" xr:uid="{00000000-0005-0000-0000-000019180000}"/>
    <cellStyle name="40% - Accent1 8 3 3" xfId="6176" xr:uid="{00000000-0005-0000-0000-00001A180000}"/>
    <cellStyle name="40% - Accent1 8 3 3 2" xfId="6177" xr:uid="{00000000-0005-0000-0000-00001B180000}"/>
    <cellStyle name="40% - Accent1 8 3 4" xfId="6178" xr:uid="{00000000-0005-0000-0000-00001C180000}"/>
    <cellStyle name="40% - Accent1 8 3 4 2" xfId="6179" xr:uid="{00000000-0005-0000-0000-00001D180000}"/>
    <cellStyle name="40% - Accent1 8 3 5" xfId="6180" xr:uid="{00000000-0005-0000-0000-00001E180000}"/>
    <cellStyle name="40% - Accent1 8 3 5 2" xfId="6181" xr:uid="{00000000-0005-0000-0000-00001F180000}"/>
    <cellStyle name="40% - Accent1 8 3 6" xfId="6182" xr:uid="{00000000-0005-0000-0000-000020180000}"/>
    <cellStyle name="40% - Accent1 8 3 6 2" xfId="6183" xr:uid="{00000000-0005-0000-0000-000021180000}"/>
    <cellStyle name="40% - Accent1 8 3 7" xfId="6184" xr:uid="{00000000-0005-0000-0000-000022180000}"/>
    <cellStyle name="40% - Accent1 8 4" xfId="6185" xr:uid="{00000000-0005-0000-0000-000023180000}"/>
    <cellStyle name="40% - Accent1 8 4 2" xfId="6186" xr:uid="{00000000-0005-0000-0000-000024180000}"/>
    <cellStyle name="40% - Accent1 8 4 2 2" xfId="6187" xr:uid="{00000000-0005-0000-0000-000025180000}"/>
    <cellStyle name="40% - Accent1 8 4 3" xfId="6188" xr:uid="{00000000-0005-0000-0000-000026180000}"/>
    <cellStyle name="40% - Accent1 8 4 3 2" xfId="6189" xr:uid="{00000000-0005-0000-0000-000027180000}"/>
    <cellStyle name="40% - Accent1 8 4 4" xfId="6190" xr:uid="{00000000-0005-0000-0000-000028180000}"/>
    <cellStyle name="40% - Accent1 8 4 4 2" xfId="6191" xr:uid="{00000000-0005-0000-0000-000029180000}"/>
    <cellStyle name="40% - Accent1 8 4 5" xfId="6192" xr:uid="{00000000-0005-0000-0000-00002A180000}"/>
    <cellStyle name="40% - Accent1 8 4 5 2" xfId="6193" xr:uid="{00000000-0005-0000-0000-00002B180000}"/>
    <cellStyle name="40% - Accent1 8 4 6" xfId="6194" xr:uid="{00000000-0005-0000-0000-00002C180000}"/>
    <cellStyle name="40% - Accent1 8 5" xfId="6195" xr:uid="{00000000-0005-0000-0000-00002D180000}"/>
    <cellStyle name="40% - Accent1 8 5 2" xfId="6196" xr:uid="{00000000-0005-0000-0000-00002E180000}"/>
    <cellStyle name="40% - Accent1 8 5 2 2" xfId="6197" xr:uid="{00000000-0005-0000-0000-00002F180000}"/>
    <cellStyle name="40% - Accent1 8 5 3" xfId="6198" xr:uid="{00000000-0005-0000-0000-000030180000}"/>
    <cellStyle name="40% - Accent1 8 6" xfId="6199" xr:uid="{00000000-0005-0000-0000-000031180000}"/>
    <cellStyle name="40% - Accent1 8 6 2" xfId="6200" xr:uid="{00000000-0005-0000-0000-000032180000}"/>
    <cellStyle name="40% - Accent1 8 7" xfId="6201" xr:uid="{00000000-0005-0000-0000-000033180000}"/>
    <cellStyle name="40% - Accent1 8 7 2" xfId="6202" xr:uid="{00000000-0005-0000-0000-000034180000}"/>
    <cellStyle name="40% - Accent1 8 8" xfId="6203" xr:uid="{00000000-0005-0000-0000-000035180000}"/>
    <cellStyle name="40% - Accent1 8 8 2" xfId="6204" xr:uid="{00000000-0005-0000-0000-000036180000}"/>
    <cellStyle name="40% - Accent1 8 9" xfId="6205" xr:uid="{00000000-0005-0000-0000-000037180000}"/>
    <cellStyle name="40% - Accent1 9" xfId="6206" xr:uid="{00000000-0005-0000-0000-000038180000}"/>
    <cellStyle name="40% - Accent1 9 2" xfId="6207" xr:uid="{00000000-0005-0000-0000-000039180000}"/>
    <cellStyle name="40% - Accent1 9 2 2" xfId="6208" xr:uid="{00000000-0005-0000-0000-00003A180000}"/>
    <cellStyle name="40% - Accent1 9 2 2 2" xfId="6209" xr:uid="{00000000-0005-0000-0000-00003B180000}"/>
    <cellStyle name="40% - Accent1 9 2 2 2 2" xfId="6210" xr:uid="{00000000-0005-0000-0000-00003C180000}"/>
    <cellStyle name="40% - Accent1 9 2 2 3" xfId="6211" xr:uid="{00000000-0005-0000-0000-00003D180000}"/>
    <cellStyle name="40% - Accent1 9 2 3" xfId="6212" xr:uid="{00000000-0005-0000-0000-00003E180000}"/>
    <cellStyle name="40% - Accent1 9 2 3 2" xfId="6213" xr:uid="{00000000-0005-0000-0000-00003F180000}"/>
    <cellStyle name="40% - Accent1 9 2 4" xfId="6214" xr:uid="{00000000-0005-0000-0000-000040180000}"/>
    <cellStyle name="40% - Accent1 9 3" xfId="6215" xr:uid="{00000000-0005-0000-0000-000041180000}"/>
    <cellStyle name="40% - Accent1 9 3 2" xfId="6216" xr:uid="{00000000-0005-0000-0000-000042180000}"/>
    <cellStyle name="40% - Accent1 9 3 2 2" xfId="6217" xr:uid="{00000000-0005-0000-0000-000043180000}"/>
    <cellStyle name="40% - Accent1 9 3 3" xfId="6218" xr:uid="{00000000-0005-0000-0000-000044180000}"/>
    <cellStyle name="40% - Accent1 9 4" xfId="6219" xr:uid="{00000000-0005-0000-0000-000045180000}"/>
    <cellStyle name="40% - Accent1 9 4 2" xfId="6220" xr:uid="{00000000-0005-0000-0000-000046180000}"/>
    <cellStyle name="40% - Accent1 9 5" xfId="6221" xr:uid="{00000000-0005-0000-0000-000047180000}"/>
    <cellStyle name="40% - Accent1 9 5 2" xfId="6222" xr:uid="{00000000-0005-0000-0000-000048180000}"/>
    <cellStyle name="40% - Accent1 9 6" xfId="6223" xr:uid="{00000000-0005-0000-0000-000049180000}"/>
    <cellStyle name="40% - Accent1 9 6 2" xfId="6224" xr:uid="{00000000-0005-0000-0000-00004A180000}"/>
    <cellStyle name="40% - Accent1 9 7" xfId="6225" xr:uid="{00000000-0005-0000-0000-00004B180000}"/>
    <cellStyle name="40% - Accent2 10" xfId="6226" xr:uid="{00000000-0005-0000-0000-00004C180000}"/>
    <cellStyle name="40% - Accent2 10 2" xfId="6227" xr:uid="{00000000-0005-0000-0000-00004D180000}"/>
    <cellStyle name="40% - Accent2 10 2 2" xfId="6228" xr:uid="{00000000-0005-0000-0000-00004E180000}"/>
    <cellStyle name="40% - Accent2 10 2 2 2" xfId="6229" xr:uid="{00000000-0005-0000-0000-00004F180000}"/>
    <cellStyle name="40% - Accent2 10 2 2 2 2" xfId="6230" xr:uid="{00000000-0005-0000-0000-000050180000}"/>
    <cellStyle name="40% - Accent2 10 2 2 3" xfId="6231" xr:uid="{00000000-0005-0000-0000-000051180000}"/>
    <cellStyle name="40% - Accent2 10 2 3" xfId="6232" xr:uid="{00000000-0005-0000-0000-000052180000}"/>
    <cellStyle name="40% - Accent2 10 2 3 2" xfId="6233" xr:uid="{00000000-0005-0000-0000-000053180000}"/>
    <cellStyle name="40% - Accent2 10 2 4" xfId="6234" xr:uid="{00000000-0005-0000-0000-000054180000}"/>
    <cellStyle name="40% - Accent2 10 3" xfId="6235" xr:uid="{00000000-0005-0000-0000-000055180000}"/>
    <cellStyle name="40% - Accent2 10 3 2" xfId="6236" xr:uid="{00000000-0005-0000-0000-000056180000}"/>
    <cellStyle name="40% - Accent2 10 3 2 2" xfId="6237" xr:uid="{00000000-0005-0000-0000-000057180000}"/>
    <cellStyle name="40% - Accent2 10 3 3" xfId="6238" xr:uid="{00000000-0005-0000-0000-000058180000}"/>
    <cellStyle name="40% - Accent2 10 4" xfId="6239" xr:uid="{00000000-0005-0000-0000-000059180000}"/>
    <cellStyle name="40% - Accent2 10 4 2" xfId="6240" xr:uid="{00000000-0005-0000-0000-00005A180000}"/>
    <cellStyle name="40% - Accent2 10 5" xfId="6241" xr:uid="{00000000-0005-0000-0000-00005B180000}"/>
    <cellStyle name="40% - Accent2 11" xfId="6242" xr:uid="{00000000-0005-0000-0000-00005C180000}"/>
    <cellStyle name="40% - Accent2 11 2" xfId="6243" xr:uid="{00000000-0005-0000-0000-00005D180000}"/>
    <cellStyle name="40% - Accent2 11 2 2" xfId="6244" xr:uid="{00000000-0005-0000-0000-00005E180000}"/>
    <cellStyle name="40% - Accent2 11 2 2 2" xfId="6245" xr:uid="{00000000-0005-0000-0000-00005F180000}"/>
    <cellStyle name="40% - Accent2 11 2 2 2 2" xfId="6246" xr:uid="{00000000-0005-0000-0000-000060180000}"/>
    <cellStyle name="40% - Accent2 11 2 2 3" xfId="6247" xr:uid="{00000000-0005-0000-0000-000061180000}"/>
    <cellStyle name="40% - Accent2 11 2 3" xfId="6248" xr:uid="{00000000-0005-0000-0000-000062180000}"/>
    <cellStyle name="40% - Accent2 11 2 3 2" xfId="6249" xr:uid="{00000000-0005-0000-0000-000063180000}"/>
    <cellStyle name="40% - Accent2 11 2 4" xfId="6250" xr:uid="{00000000-0005-0000-0000-000064180000}"/>
    <cellStyle name="40% - Accent2 11 3" xfId="6251" xr:uid="{00000000-0005-0000-0000-000065180000}"/>
    <cellStyle name="40% - Accent2 11 3 2" xfId="6252" xr:uid="{00000000-0005-0000-0000-000066180000}"/>
    <cellStyle name="40% - Accent2 11 3 2 2" xfId="6253" xr:uid="{00000000-0005-0000-0000-000067180000}"/>
    <cellStyle name="40% - Accent2 11 3 3" xfId="6254" xr:uid="{00000000-0005-0000-0000-000068180000}"/>
    <cellStyle name="40% - Accent2 11 4" xfId="6255" xr:uid="{00000000-0005-0000-0000-000069180000}"/>
    <cellStyle name="40% - Accent2 11 4 2" xfId="6256" xr:uid="{00000000-0005-0000-0000-00006A180000}"/>
    <cellStyle name="40% - Accent2 11 5" xfId="6257" xr:uid="{00000000-0005-0000-0000-00006B180000}"/>
    <cellStyle name="40% - Accent2 12" xfId="6258" xr:uid="{00000000-0005-0000-0000-00006C180000}"/>
    <cellStyle name="40% - Accent2 12 2" xfId="6259" xr:uid="{00000000-0005-0000-0000-00006D180000}"/>
    <cellStyle name="40% - Accent2 13" xfId="6260" xr:uid="{00000000-0005-0000-0000-00006E180000}"/>
    <cellStyle name="40% - Accent2 13 2" xfId="6261" xr:uid="{00000000-0005-0000-0000-00006F180000}"/>
    <cellStyle name="40% - Accent2 13 2 2" xfId="6262" xr:uid="{00000000-0005-0000-0000-000070180000}"/>
    <cellStyle name="40% - Accent2 13 2 2 2" xfId="6263" xr:uid="{00000000-0005-0000-0000-000071180000}"/>
    <cellStyle name="40% - Accent2 13 2 3" xfId="6264" xr:uid="{00000000-0005-0000-0000-000072180000}"/>
    <cellStyle name="40% - Accent2 13 3" xfId="6265" xr:uid="{00000000-0005-0000-0000-000073180000}"/>
    <cellStyle name="40% - Accent2 13 3 2" xfId="6266" xr:uid="{00000000-0005-0000-0000-000074180000}"/>
    <cellStyle name="40% - Accent2 13 4" xfId="6267" xr:uid="{00000000-0005-0000-0000-000075180000}"/>
    <cellStyle name="40% - Accent2 14" xfId="6268" xr:uid="{00000000-0005-0000-0000-000076180000}"/>
    <cellStyle name="40% - Accent2 14 2" xfId="6269" xr:uid="{00000000-0005-0000-0000-000077180000}"/>
    <cellStyle name="40% - Accent2 2" xfId="6270" xr:uid="{00000000-0005-0000-0000-000078180000}"/>
    <cellStyle name="40% - Accent2 2 2" xfId="6271" xr:uid="{00000000-0005-0000-0000-000079180000}"/>
    <cellStyle name="40% - Accent2 2 2 2" xfId="6272" xr:uid="{00000000-0005-0000-0000-00007A180000}"/>
    <cellStyle name="40% - Accent2 2 2 3" xfId="6273" xr:uid="{00000000-0005-0000-0000-00007B180000}"/>
    <cellStyle name="40% - Accent2 2 3" xfId="6274" xr:uid="{00000000-0005-0000-0000-00007C180000}"/>
    <cellStyle name="40% - Accent2 2 3 2" xfId="6275" xr:uid="{00000000-0005-0000-0000-00007D180000}"/>
    <cellStyle name="40% - Accent2 2 4" xfId="6276" xr:uid="{00000000-0005-0000-0000-00007E180000}"/>
    <cellStyle name="40% - Accent2 2 4 2" xfId="6277" xr:uid="{00000000-0005-0000-0000-00007F180000}"/>
    <cellStyle name="40% - Accent2 2 4 3" xfId="6278" xr:uid="{00000000-0005-0000-0000-000080180000}"/>
    <cellStyle name="40% - Accent2 3" xfId="6279" xr:uid="{00000000-0005-0000-0000-000081180000}"/>
    <cellStyle name="40% - Accent2 3 2" xfId="6280" xr:uid="{00000000-0005-0000-0000-000082180000}"/>
    <cellStyle name="40% - Accent2 3 2 2" xfId="6281" xr:uid="{00000000-0005-0000-0000-000083180000}"/>
    <cellStyle name="40% - Accent2 3 2 2 2" xfId="6282" xr:uid="{00000000-0005-0000-0000-000084180000}"/>
    <cellStyle name="40% - Accent2 3 2 2 2 2" xfId="6283" xr:uid="{00000000-0005-0000-0000-000085180000}"/>
    <cellStyle name="40% - Accent2 3 2 2 3" xfId="6284" xr:uid="{00000000-0005-0000-0000-000086180000}"/>
    <cellStyle name="40% - Accent2 3 2 2 3 2" xfId="6285" xr:uid="{00000000-0005-0000-0000-000087180000}"/>
    <cellStyle name="40% - Accent2 3 2 2 4" xfId="6286" xr:uid="{00000000-0005-0000-0000-000088180000}"/>
    <cellStyle name="40% - Accent2 3 2 3" xfId="6287" xr:uid="{00000000-0005-0000-0000-000089180000}"/>
    <cellStyle name="40% - Accent2 3 2 3 2" xfId="6288" xr:uid="{00000000-0005-0000-0000-00008A180000}"/>
    <cellStyle name="40% - Accent2 3 2 4" xfId="6289" xr:uid="{00000000-0005-0000-0000-00008B180000}"/>
    <cellStyle name="40% - Accent2 3 2 4 2" xfId="6290" xr:uid="{00000000-0005-0000-0000-00008C180000}"/>
    <cellStyle name="40% - Accent2 3 2 5" xfId="6291" xr:uid="{00000000-0005-0000-0000-00008D180000}"/>
    <cellStyle name="40% - Accent2 3 3" xfId="6292" xr:uid="{00000000-0005-0000-0000-00008E180000}"/>
    <cellStyle name="40% - Accent2 3 3 2" xfId="6293" xr:uid="{00000000-0005-0000-0000-00008F180000}"/>
    <cellStyle name="40% - Accent2 3 3 2 2" xfId="6294" xr:uid="{00000000-0005-0000-0000-000090180000}"/>
    <cellStyle name="40% - Accent2 3 3 3" xfId="6295" xr:uid="{00000000-0005-0000-0000-000091180000}"/>
    <cellStyle name="40% - Accent2 3 3 3 2" xfId="6296" xr:uid="{00000000-0005-0000-0000-000092180000}"/>
    <cellStyle name="40% - Accent2 3 3 4" xfId="6297" xr:uid="{00000000-0005-0000-0000-000093180000}"/>
    <cellStyle name="40% - Accent2 3 3 4 2" xfId="6298" xr:uid="{00000000-0005-0000-0000-000094180000}"/>
    <cellStyle name="40% - Accent2 3 3 5" xfId="6299" xr:uid="{00000000-0005-0000-0000-000095180000}"/>
    <cellStyle name="40% - Accent2 3 4" xfId="6300" xr:uid="{00000000-0005-0000-0000-000096180000}"/>
    <cellStyle name="40% - Accent2 3 4 2" xfId="6301" xr:uid="{00000000-0005-0000-0000-000097180000}"/>
    <cellStyle name="40% - Accent2 3 4 2 2" xfId="6302" xr:uid="{00000000-0005-0000-0000-000098180000}"/>
    <cellStyle name="40% - Accent2 3 4 3" xfId="6303" xr:uid="{00000000-0005-0000-0000-000099180000}"/>
    <cellStyle name="40% - Accent2 3 4 3 2" xfId="6304" xr:uid="{00000000-0005-0000-0000-00009A180000}"/>
    <cellStyle name="40% - Accent2 3 4 4" xfId="6305" xr:uid="{00000000-0005-0000-0000-00009B180000}"/>
    <cellStyle name="40% - Accent2 3 5" xfId="6306" xr:uid="{00000000-0005-0000-0000-00009C180000}"/>
    <cellStyle name="40% - Accent2 3 5 2" xfId="6307" xr:uid="{00000000-0005-0000-0000-00009D180000}"/>
    <cellStyle name="40% - Accent2 3 6" xfId="6308" xr:uid="{00000000-0005-0000-0000-00009E180000}"/>
    <cellStyle name="40% - Accent2 3 6 2" xfId="6309" xr:uid="{00000000-0005-0000-0000-00009F180000}"/>
    <cellStyle name="40% - Accent2 3 7" xfId="6310" xr:uid="{00000000-0005-0000-0000-0000A0180000}"/>
    <cellStyle name="40% - Accent2 3 7 2" xfId="6311" xr:uid="{00000000-0005-0000-0000-0000A1180000}"/>
    <cellStyle name="40% - Accent2 3 8" xfId="6312" xr:uid="{00000000-0005-0000-0000-0000A2180000}"/>
    <cellStyle name="40% - Accent2 4" xfId="6313" xr:uid="{00000000-0005-0000-0000-0000A3180000}"/>
    <cellStyle name="40% - Accent2 4 10" xfId="6314" xr:uid="{00000000-0005-0000-0000-0000A4180000}"/>
    <cellStyle name="40% - Accent2 4 10 2" xfId="6315" xr:uid="{00000000-0005-0000-0000-0000A5180000}"/>
    <cellStyle name="40% - Accent2 4 11" xfId="6316" xr:uid="{00000000-0005-0000-0000-0000A6180000}"/>
    <cellStyle name="40% - Accent2 4 11 2" xfId="6317" xr:uid="{00000000-0005-0000-0000-0000A7180000}"/>
    <cellStyle name="40% - Accent2 4 12" xfId="6318" xr:uid="{00000000-0005-0000-0000-0000A8180000}"/>
    <cellStyle name="40% - Accent2 4 12 2" xfId="6319" xr:uid="{00000000-0005-0000-0000-0000A9180000}"/>
    <cellStyle name="40% - Accent2 4 13" xfId="6320" xr:uid="{00000000-0005-0000-0000-0000AA180000}"/>
    <cellStyle name="40% - Accent2 4 2" xfId="6321" xr:uid="{00000000-0005-0000-0000-0000AB180000}"/>
    <cellStyle name="40% - Accent2 4 2 10" xfId="6322" xr:uid="{00000000-0005-0000-0000-0000AC180000}"/>
    <cellStyle name="40% - Accent2 4 2 10 2" xfId="6323" xr:uid="{00000000-0005-0000-0000-0000AD180000}"/>
    <cellStyle name="40% - Accent2 4 2 11" xfId="6324" xr:uid="{00000000-0005-0000-0000-0000AE180000}"/>
    <cellStyle name="40% - Accent2 4 2 2" xfId="6325" xr:uid="{00000000-0005-0000-0000-0000AF180000}"/>
    <cellStyle name="40% - Accent2 4 2 2 10" xfId="6326" xr:uid="{00000000-0005-0000-0000-0000B0180000}"/>
    <cellStyle name="40% - Accent2 4 2 2 2" xfId="6327" xr:uid="{00000000-0005-0000-0000-0000B1180000}"/>
    <cellStyle name="40% - Accent2 4 2 2 2 2" xfId="6328" xr:uid="{00000000-0005-0000-0000-0000B2180000}"/>
    <cellStyle name="40% - Accent2 4 2 2 2 2 2" xfId="6329" xr:uid="{00000000-0005-0000-0000-0000B3180000}"/>
    <cellStyle name="40% - Accent2 4 2 2 2 2 2 2" xfId="6330" xr:uid="{00000000-0005-0000-0000-0000B4180000}"/>
    <cellStyle name="40% - Accent2 4 2 2 2 2 2 2 2" xfId="6331" xr:uid="{00000000-0005-0000-0000-0000B5180000}"/>
    <cellStyle name="40% - Accent2 4 2 2 2 2 2 3" xfId="6332" xr:uid="{00000000-0005-0000-0000-0000B6180000}"/>
    <cellStyle name="40% - Accent2 4 2 2 2 2 2 3 2" xfId="6333" xr:uid="{00000000-0005-0000-0000-0000B7180000}"/>
    <cellStyle name="40% - Accent2 4 2 2 2 2 2 4" xfId="6334" xr:uid="{00000000-0005-0000-0000-0000B8180000}"/>
    <cellStyle name="40% - Accent2 4 2 2 2 2 3" xfId="6335" xr:uid="{00000000-0005-0000-0000-0000B9180000}"/>
    <cellStyle name="40% - Accent2 4 2 2 2 2 3 2" xfId="6336" xr:uid="{00000000-0005-0000-0000-0000BA180000}"/>
    <cellStyle name="40% - Accent2 4 2 2 2 2 4" xfId="6337" xr:uid="{00000000-0005-0000-0000-0000BB180000}"/>
    <cellStyle name="40% - Accent2 4 2 2 2 2 4 2" xfId="6338" xr:uid="{00000000-0005-0000-0000-0000BC180000}"/>
    <cellStyle name="40% - Accent2 4 2 2 2 2 5" xfId="6339" xr:uid="{00000000-0005-0000-0000-0000BD180000}"/>
    <cellStyle name="40% - Accent2 4 2 2 2 2 5 2" xfId="6340" xr:uid="{00000000-0005-0000-0000-0000BE180000}"/>
    <cellStyle name="40% - Accent2 4 2 2 2 2 6" xfId="6341" xr:uid="{00000000-0005-0000-0000-0000BF180000}"/>
    <cellStyle name="40% - Accent2 4 2 2 2 2 6 2" xfId="6342" xr:uid="{00000000-0005-0000-0000-0000C0180000}"/>
    <cellStyle name="40% - Accent2 4 2 2 2 2 7" xfId="6343" xr:uid="{00000000-0005-0000-0000-0000C1180000}"/>
    <cellStyle name="40% - Accent2 4 2 2 2 3" xfId="6344" xr:uid="{00000000-0005-0000-0000-0000C2180000}"/>
    <cellStyle name="40% - Accent2 4 2 2 2 3 2" xfId="6345" xr:uid="{00000000-0005-0000-0000-0000C3180000}"/>
    <cellStyle name="40% - Accent2 4 2 2 2 3 2 2" xfId="6346" xr:uid="{00000000-0005-0000-0000-0000C4180000}"/>
    <cellStyle name="40% - Accent2 4 2 2 2 3 3" xfId="6347" xr:uid="{00000000-0005-0000-0000-0000C5180000}"/>
    <cellStyle name="40% - Accent2 4 2 2 2 3 3 2" xfId="6348" xr:uid="{00000000-0005-0000-0000-0000C6180000}"/>
    <cellStyle name="40% - Accent2 4 2 2 2 3 4" xfId="6349" xr:uid="{00000000-0005-0000-0000-0000C7180000}"/>
    <cellStyle name="40% - Accent2 4 2 2 2 3 4 2" xfId="6350" xr:uid="{00000000-0005-0000-0000-0000C8180000}"/>
    <cellStyle name="40% - Accent2 4 2 2 2 3 5" xfId="6351" xr:uid="{00000000-0005-0000-0000-0000C9180000}"/>
    <cellStyle name="40% - Accent2 4 2 2 2 3 5 2" xfId="6352" xr:uid="{00000000-0005-0000-0000-0000CA180000}"/>
    <cellStyle name="40% - Accent2 4 2 2 2 3 6" xfId="6353" xr:uid="{00000000-0005-0000-0000-0000CB180000}"/>
    <cellStyle name="40% - Accent2 4 2 2 2 4" xfId="6354" xr:uid="{00000000-0005-0000-0000-0000CC180000}"/>
    <cellStyle name="40% - Accent2 4 2 2 2 4 2" xfId="6355" xr:uid="{00000000-0005-0000-0000-0000CD180000}"/>
    <cellStyle name="40% - Accent2 4 2 2 2 4 2 2" xfId="6356" xr:uid="{00000000-0005-0000-0000-0000CE180000}"/>
    <cellStyle name="40% - Accent2 4 2 2 2 4 3" xfId="6357" xr:uid="{00000000-0005-0000-0000-0000CF180000}"/>
    <cellStyle name="40% - Accent2 4 2 2 2 5" xfId="6358" xr:uid="{00000000-0005-0000-0000-0000D0180000}"/>
    <cellStyle name="40% - Accent2 4 2 2 2 5 2" xfId="6359" xr:uid="{00000000-0005-0000-0000-0000D1180000}"/>
    <cellStyle name="40% - Accent2 4 2 2 2 6" xfId="6360" xr:uid="{00000000-0005-0000-0000-0000D2180000}"/>
    <cellStyle name="40% - Accent2 4 2 2 2 6 2" xfId="6361" xr:uid="{00000000-0005-0000-0000-0000D3180000}"/>
    <cellStyle name="40% - Accent2 4 2 2 2 7" xfId="6362" xr:uid="{00000000-0005-0000-0000-0000D4180000}"/>
    <cellStyle name="40% - Accent2 4 2 2 2 7 2" xfId="6363" xr:uid="{00000000-0005-0000-0000-0000D5180000}"/>
    <cellStyle name="40% - Accent2 4 2 2 2 8" xfId="6364" xr:uid="{00000000-0005-0000-0000-0000D6180000}"/>
    <cellStyle name="40% - Accent2 4 2 2 3" xfId="6365" xr:uid="{00000000-0005-0000-0000-0000D7180000}"/>
    <cellStyle name="40% - Accent2 4 2 2 3 2" xfId="6366" xr:uid="{00000000-0005-0000-0000-0000D8180000}"/>
    <cellStyle name="40% - Accent2 4 2 2 3 2 2" xfId="6367" xr:uid="{00000000-0005-0000-0000-0000D9180000}"/>
    <cellStyle name="40% - Accent2 4 2 2 3 2 2 2" xfId="6368" xr:uid="{00000000-0005-0000-0000-0000DA180000}"/>
    <cellStyle name="40% - Accent2 4 2 2 3 2 2 2 2" xfId="6369" xr:uid="{00000000-0005-0000-0000-0000DB180000}"/>
    <cellStyle name="40% - Accent2 4 2 2 3 2 2 3" xfId="6370" xr:uid="{00000000-0005-0000-0000-0000DC180000}"/>
    <cellStyle name="40% - Accent2 4 2 2 3 2 2 3 2" xfId="6371" xr:uid="{00000000-0005-0000-0000-0000DD180000}"/>
    <cellStyle name="40% - Accent2 4 2 2 3 2 2 4" xfId="6372" xr:uid="{00000000-0005-0000-0000-0000DE180000}"/>
    <cellStyle name="40% - Accent2 4 2 2 3 2 3" xfId="6373" xr:uid="{00000000-0005-0000-0000-0000DF180000}"/>
    <cellStyle name="40% - Accent2 4 2 2 3 2 3 2" xfId="6374" xr:uid="{00000000-0005-0000-0000-0000E0180000}"/>
    <cellStyle name="40% - Accent2 4 2 2 3 2 4" xfId="6375" xr:uid="{00000000-0005-0000-0000-0000E1180000}"/>
    <cellStyle name="40% - Accent2 4 2 2 3 2 4 2" xfId="6376" xr:uid="{00000000-0005-0000-0000-0000E2180000}"/>
    <cellStyle name="40% - Accent2 4 2 2 3 2 5" xfId="6377" xr:uid="{00000000-0005-0000-0000-0000E3180000}"/>
    <cellStyle name="40% - Accent2 4 2 2 3 2 5 2" xfId="6378" xr:uid="{00000000-0005-0000-0000-0000E4180000}"/>
    <cellStyle name="40% - Accent2 4 2 2 3 2 6" xfId="6379" xr:uid="{00000000-0005-0000-0000-0000E5180000}"/>
    <cellStyle name="40% - Accent2 4 2 2 3 2 6 2" xfId="6380" xr:uid="{00000000-0005-0000-0000-0000E6180000}"/>
    <cellStyle name="40% - Accent2 4 2 2 3 2 7" xfId="6381" xr:uid="{00000000-0005-0000-0000-0000E7180000}"/>
    <cellStyle name="40% - Accent2 4 2 2 3 3" xfId="6382" xr:uid="{00000000-0005-0000-0000-0000E8180000}"/>
    <cellStyle name="40% - Accent2 4 2 2 3 3 2" xfId="6383" xr:uid="{00000000-0005-0000-0000-0000E9180000}"/>
    <cellStyle name="40% - Accent2 4 2 2 3 3 2 2" xfId="6384" xr:uid="{00000000-0005-0000-0000-0000EA180000}"/>
    <cellStyle name="40% - Accent2 4 2 2 3 3 3" xfId="6385" xr:uid="{00000000-0005-0000-0000-0000EB180000}"/>
    <cellStyle name="40% - Accent2 4 2 2 3 3 3 2" xfId="6386" xr:uid="{00000000-0005-0000-0000-0000EC180000}"/>
    <cellStyle name="40% - Accent2 4 2 2 3 3 4" xfId="6387" xr:uid="{00000000-0005-0000-0000-0000ED180000}"/>
    <cellStyle name="40% - Accent2 4 2 2 3 3 4 2" xfId="6388" xr:uid="{00000000-0005-0000-0000-0000EE180000}"/>
    <cellStyle name="40% - Accent2 4 2 2 3 3 5" xfId="6389" xr:uid="{00000000-0005-0000-0000-0000EF180000}"/>
    <cellStyle name="40% - Accent2 4 2 2 3 3 5 2" xfId="6390" xr:uid="{00000000-0005-0000-0000-0000F0180000}"/>
    <cellStyle name="40% - Accent2 4 2 2 3 3 6" xfId="6391" xr:uid="{00000000-0005-0000-0000-0000F1180000}"/>
    <cellStyle name="40% - Accent2 4 2 2 3 4" xfId="6392" xr:uid="{00000000-0005-0000-0000-0000F2180000}"/>
    <cellStyle name="40% - Accent2 4 2 2 3 4 2" xfId="6393" xr:uid="{00000000-0005-0000-0000-0000F3180000}"/>
    <cellStyle name="40% - Accent2 4 2 2 3 4 2 2" xfId="6394" xr:uid="{00000000-0005-0000-0000-0000F4180000}"/>
    <cellStyle name="40% - Accent2 4 2 2 3 4 3" xfId="6395" xr:uid="{00000000-0005-0000-0000-0000F5180000}"/>
    <cellStyle name="40% - Accent2 4 2 2 3 5" xfId="6396" xr:uid="{00000000-0005-0000-0000-0000F6180000}"/>
    <cellStyle name="40% - Accent2 4 2 2 3 5 2" xfId="6397" xr:uid="{00000000-0005-0000-0000-0000F7180000}"/>
    <cellStyle name="40% - Accent2 4 2 2 3 6" xfId="6398" xr:uid="{00000000-0005-0000-0000-0000F8180000}"/>
    <cellStyle name="40% - Accent2 4 2 2 3 6 2" xfId="6399" xr:uid="{00000000-0005-0000-0000-0000F9180000}"/>
    <cellStyle name="40% - Accent2 4 2 2 3 7" xfId="6400" xr:uid="{00000000-0005-0000-0000-0000FA180000}"/>
    <cellStyle name="40% - Accent2 4 2 2 3 7 2" xfId="6401" xr:uid="{00000000-0005-0000-0000-0000FB180000}"/>
    <cellStyle name="40% - Accent2 4 2 2 3 8" xfId="6402" xr:uid="{00000000-0005-0000-0000-0000FC180000}"/>
    <cellStyle name="40% - Accent2 4 2 2 4" xfId="6403" xr:uid="{00000000-0005-0000-0000-0000FD180000}"/>
    <cellStyle name="40% - Accent2 4 2 2 4 2" xfId="6404" xr:uid="{00000000-0005-0000-0000-0000FE180000}"/>
    <cellStyle name="40% - Accent2 4 2 2 4 2 2" xfId="6405" xr:uid="{00000000-0005-0000-0000-0000FF180000}"/>
    <cellStyle name="40% - Accent2 4 2 2 4 2 2 2" xfId="6406" xr:uid="{00000000-0005-0000-0000-000000190000}"/>
    <cellStyle name="40% - Accent2 4 2 2 4 2 3" xfId="6407" xr:uid="{00000000-0005-0000-0000-000001190000}"/>
    <cellStyle name="40% - Accent2 4 2 2 4 2 3 2" xfId="6408" xr:uid="{00000000-0005-0000-0000-000002190000}"/>
    <cellStyle name="40% - Accent2 4 2 2 4 2 4" xfId="6409" xr:uid="{00000000-0005-0000-0000-000003190000}"/>
    <cellStyle name="40% - Accent2 4 2 2 4 3" xfId="6410" xr:uid="{00000000-0005-0000-0000-000004190000}"/>
    <cellStyle name="40% - Accent2 4 2 2 4 3 2" xfId="6411" xr:uid="{00000000-0005-0000-0000-000005190000}"/>
    <cellStyle name="40% - Accent2 4 2 2 4 4" xfId="6412" xr:uid="{00000000-0005-0000-0000-000006190000}"/>
    <cellStyle name="40% - Accent2 4 2 2 4 4 2" xfId="6413" xr:uid="{00000000-0005-0000-0000-000007190000}"/>
    <cellStyle name="40% - Accent2 4 2 2 4 5" xfId="6414" xr:uid="{00000000-0005-0000-0000-000008190000}"/>
    <cellStyle name="40% - Accent2 4 2 2 4 5 2" xfId="6415" xr:uid="{00000000-0005-0000-0000-000009190000}"/>
    <cellStyle name="40% - Accent2 4 2 2 4 6" xfId="6416" xr:uid="{00000000-0005-0000-0000-00000A190000}"/>
    <cellStyle name="40% - Accent2 4 2 2 4 6 2" xfId="6417" xr:uid="{00000000-0005-0000-0000-00000B190000}"/>
    <cellStyle name="40% - Accent2 4 2 2 4 7" xfId="6418" xr:uid="{00000000-0005-0000-0000-00000C190000}"/>
    <cellStyle name="40% - Accent2 4 2 2 5" xfId="6419" xr:uid="{00000000-0005-0000-0000-00000D190000}"/>
    <cellStyle name="40% - Accent2 4 2 2 5 2" xfId="6420" xr:uid="{00000000-0005-0000-0000-00000E190000}"/>
    <cellStyle name="40% - Accent2 4 2 2 5 2 2" xfId="6421" xr:uid="{00000000-0005-0000-0000-00000F190000}"/>
    <cellStyle name="40% - Accent2 4 2 2 5 3" xfId="6422" xr:uid="{00000000-0005-0000-0000-000010190000}"/>
    <cellStyle name="40% - Accent2 4 2 2 5 3 2" xfId="6423" xr:uid="{00000000-0005-0000-0000-000011190000}"/>
    <cellStyle name="40% - Accent2 4 2 2 5 4" xfId="6424" xr:uid="{00000000-0005-0000-0000-000012190000}"/>
    <cellStyle name="40% - Accent2 4 2 2 5 4 2" xfId="6425" xr:uid="{00000000-0005-0000-0000-000013190000}"/>
    <cellStyle name="40% - Accent2 4 2 2 5 5" xfId="6426" xr:uid="{00000000-0005-0000-0000-000014190000}"/>
    <cellStyle name="40% - Accent2 4 2 2 5 5 2" xfId="6427" xr:uid="{00000000-0005-0000-0000-000015190000}"/>
    <cellStyle name="40% - Accent2 4 2 2 5 6" xfId="6428" xr:uid="{00000000-0005-0000-0000-000016190000}"/>
    <cellStyle name="40% - Accent2 4 2 2 6" xfId="6429" xr:uid="{00000000-0005-0000-0000-000017190000}"/>
    <cellStyle name="40% - Accent2 4 2 2 6 2" xfId="6430" xr:uid="{00000000-0005-0000-0000-000018190000}"/>
    <cellStyle name="40% - Accent2 4 2 2 6 2 2" xfId="6431" xr:uid="{00000000-0005-0000-0000-000019190000}"/>
    <cellStyle name="40% - Accent2 4 2 2 6 3" xfId="6432" xr:uid="{00000000-0005-0000-0000-00001A190000}"/>
    <cellStyle name="40% - Accent2 4 2 2 7" xfId="6433" xr:uid="{00000000-0005-0000-0000-00001B190000}"/>
    <cellStyle name="40% - Accent2 4 2 2 7 2" xfId="6434" xr:uid="{00000000-0005-0000-0000-00001C190000}"/>
    <cellStyle name="40% - Accent2 4 2 2 8" xfId="6435" xr:uid="{00000000-0005-0000-0000-00001D190000}"/>
    <cellStyle name="40% - Accent2 4 2 2 8 2" xfId="6436" xr:uid="{00000000-0005-0000-0000-00001E190000}"/>
    <cellStyle name="40% - Accent2 4 2 2 9" xfId="6437" xr:uid="{00000000-0005-0000-0000-00001F190000}"/>
    <cellStyle name="40% - Accent2 4 2 2 9 2" xfId="6438" xr:uid="{00000000-0005-0000-0000-000020190000}"/>
    <cellStyle name="40% - Accent2 4 2 3" xfId="6439" xr:uid="{00000000-0005-0000-0000-000021190000}"/>
    <cellStyle name="40% - Accent2 4 2 3 2" xfId="6440" xr:uid="{00000000-0005-0000-0000-000022190000}"/>
    <cellStyle name="40% - Accent2 4 2 3 2 2" xfId="6441" xr:uid="{00000000-0005-0000-0000-000023190000}"/>
    <cellStyle name="40% - Accent2 4 2 3 2 2 2" xfId="6442" xr:uid="{00000000-0005-0000-0000-000024190000}"/>
    <cellStyle name="40% - Accent2 4 2 3 2 2 2 2" xfId="6443" xr:uid="{00000000-0005-0000-0000-000025190000}"/>
    <cellStyle name="40% - Accent2 4 2 3 2 2 3" xfId="6444" xr:uid="{00000000-0005-0000-0000-000026190000}"/>
    <cellStyle name="40% - Accent2 4 2 3 2 2 3 2" xfId="6445" xr:uid="{00000000-0005-0000-0000-000027190000}"/>
    <cellStyle name="40% - Accent2 4 2 3 2 2 4" xfId="6446" xr:uid="{00000000-0005-0000-0000-000028190000}"/>
    <cellStyle name="40% - Accent2 4 2 3 2 3" xfId="6447" xr:uid="{00000000-0005-0000-0000-000029190000}"/>
    <cellStyle name="40% - Accent2 4 2 3 2 3 2" xfId="6448" xr:uid="{00000000-0005-0000-0000-00002A190000}"/>
    <cellStyle name="40% - Accent2 4 2 3 2 4" xfId="6449" xr:uid="{00000000-0005-0000-0000-00002B190000}"/>
    <cellStyle name="40% - Accent2 4 2 3 2 4 2" xfId="6450" xr:uid="{00000000-0005-0000-0000-00002C190000}"/>
    <cellStyle name="40% - Accent2 4 2 3 2 5" xfId="6451" xr:uid="{00000000-0005-0000-0000-00002D190000}"/>
    <cellStyle name="40% - Accent2 4 2 3 2 5 2" xfId="6452" xr:uid="{00000000-0005-0000-0000-00002E190000}"/>
    <cellStyle name="40% - Accent2 4 2 3 2 6" xfId="6453" xr:uid="{00000000-0005-0000-0000-00002F190000}"/>
    <cellStyle name="40% - Accent2 4 2 3 2 6 2" xfId="6454" xr:uid="{00000000-0005-0000-0000-000030190000}"/>
    <cellStyle name="40% - Accent2 4 2 3 2 7" xfId="6455" xr:uid="{00000000-0005-0000-0000-000031190000}"/>
    <cellStyle name="40% - Accent2 4 2 3 3" xfId="6456" xr:uid="{00000000-0005-0000-0000-000032190000}"/>
    <cellStyle name="40% - Accent2 4 2 3 3 2" xfId="6457" xr:uid="{00000000-0005-0000-0000-000033190000}"/>
    <cellStyle name="40% - Accent2 4 2 3 3 2 2" xfId="6458" xr:uid="{00000000-0005-0000-0000-000034190000}"/>
    <cellStyle name="40% - Accent2 4 2 3 3 3" xfId="6459" xr:uid="{00000000-0005-0000-0000-000035190000}"/>
    <cellStyle name="40% - Accent2 4 2 3 3 3 2" xfId="6460" xr:uid="{00000000-0005-0000-0000-000036190000}"/>
    <cellStyle name="40% - Accent2 4 2 3 3 4" xfId="6461" xr:uid="{00000000-0005-0000-0000-000037190000}"/>
    <cellStyle name="40% - Accent2 4 2 3 3 4 2" xfId="6462" xr:uid="{00000000-0005-0000-0000-000038190000}"/>
    <cellStyle name="40% - Accent2 4 2 3 3 5" xfId="6463" xr:uid="{00000000-0005-0000-0000-000039190000}"/>
    <cellStyle name="40% - Accent2 4 2 3 3 5 2" xfId="6464" xr:uid="{00000000-0005-0000-0000-00003A190000}"/>
    <cellStyle name="40% - Accent2 4 2 3 3 6" xfId="6465" xr:uid="{00000000-0005-0000-0000-00003B190000}"/>
    <cellStyle name="40% - Accent2 4 2 3 4" xfId="6466" xr:uid="{00000000-0005-0000-0000-00003C190000}"/>
    <cellStyle name="40% - Accent2 4 2 3 4 2" xfId="6467" xr:uid="{00000000-0005-0000-0000-00003D190000}"/>
    <cellStyle name="40% - Accent2 4 2 3 4 2 2" xfId="6468" xr:uid="{00000000-0005-0000-0000-00003E190000}"/>
    <cellStyle name="40% - Accent2 4 2 3 4 3" xfId="6469" xr:uid="{00000000-0005-0000-0000-00003F190000}"/>
    <cellStyle name="40% - Accent2 4 2 3 5" xfId="6470" xr:uid="{00000000-0005-0000-0000-000040190000}"/>
    <cellStyle name="40% - Accent2 4 2 3 5 2" xfId="6471" xr:uid="{00000000-0005-0000-0000-000041190000}"/>
    <cellStyle name="40% - Accent2 4 2 3 6" xfId="6472" xr:uid="{00000000-0005-0000-0000-000042190000}"/>
    <cellStyle name="40% - Accent2 4 2 3 6 2" xfId="6473" xr:uid="{00000000-0005-0000-0000-000043190000}"/>
    <cellStyle name="40% - Accent2 4 2 3 7" xfId="6474" xr:uid="{00000000-0005-0000-0000-000044190000}"/>
    <cellStyle name="40% - Accent2 4 2 3 7 2" xfId="6475" xr:uid="{00000000-0005-0000-0000-000045190000}"/>
    <cellStyle name="40% - Accent2 4 2 3 8" xfId="6476" xr:uid="{00000000-0005-0000-0000-000046190000}"/>
    <cellStyle name="40% - Accent2 4 2 4" xfId="6477" xr:uid="{00000000-0005-0000-0000-000047190000}"/>
    <cellStyle name="40% - Accent2 4 2 4 2" xfId="6478" xr:uid="{00000000-0005-0000-0000-000048190000}"/>
    <cellStyle name="40% - Accent2 4 2 4 2 2" xfId="6479" xr:uid="{00000000-0005-0000-0000-000049190000}"/>
    <cellStyle name="40% - Accent2 4 2 4 2 2 2" xfId="6480" xr:uid="{00000000-0005-0000-0000-00004A190000}"/>
    <cellStyle name="40% - Accent2 4 2 4 2 2 2 2" xfId="6481" xr:uid="{00000000-0005-0000-0000-00004B190000}"/>
    <cellStyle name="40% - Accent2 4 2 4 2 2 3" xfId="6482" xr:uid="{00000000-0005-0000-0000-00004C190000}"/>
    <cellStyle name="40% - Accent2 4 2 4 2 2 3 2" xfId="6483" xr:uid="{00000000-0005-0000-0000-00004D190000}"/>
    <cellStyle name="40% - Accent2 4 2 4 2 2 4" xfId="6484" xr:uid="{00000000-0005-0000-0000-00004E190000}"/>
    <cellStyle name="40% - Accent2 4 2 4 2 3" xfId="6485" xr:uid="{00000000-0005-0000-0000-00004F190000}"/>
    <cellStyle name="40% - Accent2 4 2 4 2 3 2" xfId="6486" xr:uid="{00000000-0005-0000-0000-000050190000}"/>
    <cellStyle name="40% - Accent2 4 2 4 2 4" xfId="6487" xr:uid="{00000000-0005-0000-0000-000051190000}"/>
    <cellStyle name="40% - Accent2 4 2 4 2 4 2" xfId="6488" xr:uid="{00000000-0005-0000-0000-000052190000}"/>
    <cellStyle name="40% - Accent2 4 2 4 2 5" xfId="6489" xr:uid="{00000000-0005-0000-0000-000053190000}"/>
    <cellStyle name="40% - Accent2 4 2 4 2 5 2" xfId="6490" xr:uid="{00000000-0005-0000-0000-000054190000}"/>
    <cellStyle name="40% - Accent2 4 2 4 2 6" xfId="6491" xr:uid="{00000000-0005-0000-0000-000055190000}"/>
    <cellStyle name="40% - Accent2 4 2 4 2 6 2" xfId="6492" xr:uid="{00000000-0005-0000-0000-000056190000}"/>
    <cellStyle name="40% - Accent2 4 2 4 2 7" xfId="6493" xr:uid="{00000000-0005-0000-0000-000057190000}"/>
    <cellStyle name="40% - Accent2 4 2 4 3" xfId="6494" xr:uid="{00000000-0005-0000-0000-000058190000}"/>
    <cellStyle name="40% - Accent2 4 2 4 3 2" xfId="6495" xr:uid="{00000000-0005-0000-0000-000059190000}"/>
    <cellStyle name="40% - Accent2 4 2 4 3 2 2" xfId="6496" xr:uid="{00000000-0005-0000-0000-00005A190000}"/>
    <cellStyle name="40% - Accent2 4 2 4 3 3" xfId="6497" xr:uid="{00000000-0005-0000-0000-00005B190000}"/>
    <cellStyle name="40% - Accent2 4 2 4 3 3 2" xfId="6498" xr:uid="{00000000-0005-0000-0000-00005C190000}"/>
    <cellStyle name="40% - Accent2 4 2 4 3 4" xfId="6499" xr:uid="{00000000-0005-0000-0000-00005D190000}"/>
    <cellStyle name="40% - Accent2 4 2 4 3 4 2" xfId="6500" xr:uid="{00000000-0005-0000-0000-00005E190000}"/>
    <cellStyle name="40% - Accent2 4 2 4 3 5" xfId="6501" xr:uid="{00000000-0005-0000-0000-00005F190000}"/>
    <cellStyle name="40% - Accent2 4 2 4 3 5 2" xfId="6502" xr:uid="{00000000-0005-0000-0000-000060190000}"/>
    <cellStyle name="40% - Accent2 4 2 4 3 6" xfId="6503" xr:uid="{00000000-0005-0000-0000-000061190000}"/>
    <cellStyle name="40% - Accent2 4 2 4 4" xfId="6504" xr:uid="{00000000-0005-0000-0000-000062190000}"/>
    <cellStyle name="40% - Accent2 4 2 4 4 2" xfId="6505" xr:uid="{00000000-0005-0000-0000-000063190000}"/>
    <cellStyle name="40% - Accent2 4 2 4 4 2 2" xfId="6506" xr:uid="{00000000-0005-0000-0000-000064190000}"/>
    <cellStyle name="40% - Accent2 4 2 4 4 3" xfId="6507" xr:uid="{00000000-0005-0000-0000-000065190000}"/>
    <cellStyle name="40% - Accent2 4 2 4 5" xfId="6508" xr:uid="{00000000-0005-0000-0000-000066190000}"/>
    <cellStyle name="40% - Accent2 4 2 4 5 2" xfId="6509" xr:uid="{00000000-0005-0000-0000-000067190000}"/>
    <cellStyle name="40% - Accent2 4 2 4 6" xfId="6510" xr:uid="{00000000-0005-0000-0000-000068190000}"/>
    <cellStyle name="40% - Accent2 4 2 4 6 2" xfId="6511" xr:uid="{00000000-0005-0000-0000-000069190000}"/>
    <cellStyle name="40% - Accent2 4 2 4 7" xfId="6512" xr:uid="{00000000-0005-0000-0000-00006A190000}"/>
    <cellStyle name="40% - Accent2 4 2 4 7 2" xfId="6513" xr:uid="{00000000-0005-0000-0000-00006B190000}"/>
    <cellStyle name="40% - Accent2 4 2 4 8" xfId="6514" xr:uid="{00000000-0005-0000-0000-00006C190000}"/>
    <cellStyle name="40% - Accent2 4 2 5" xfId="6515" xr:uid="{00000000-0005-0000-0000-00006D190000}"/>
    <cellStyle name="40% - Accent2 4 2 5 2" xfId="6516" xr:uid="{00000000-0005-0000-0000-00006E190000}"/>
    <cellStyle name="40% - Accent2 4 2 5 2 2" xfId="6517" xr:uid="{00000000-0005-0000-0000-00006F190000}"/>
    <cellStyle name="40% - Accent2 4 2 5 2 2 2" xfId="6518" xr:uid="{00000000-0005-0000-0000-000070190000}"/>
    <cellStyle name="40% - Accent2 4 2 5 2 3" xfId="6519" xr:uid="{00000000-0005-0000-0000-000071190000}"/>
    <cellStyle name="40% - Accent2 4 2 5 2 3 2" xfId="6520" xr:uid="{00000000-0005-0000-0000-000072190000}"/>
    <cellStyle name="40% - Accent2 4 2 5 2 4" xfId="6521" xr:uid="{00000000-0005-0000-0000-000073190000}"/>
    <cellStyle name="40% - Accent2 4 2 5 3" xfId="6522" xr:uid="{00000000-0005-0000-0000-000074190000}"/>
    <cellStyle name="40% - Accent2 4 2 5 3 2" xfId="6523" xr:uid="{00000000-0005-0000-0000-000075190000}"/>
    <cellStyle name="40% - Accent2 4 2 5 4" xfId="6524" xr:uid="{00000000-0005-0000-0000-000076190000}"/>
    <cellStyle name="40% - Accent2 4 2 5 4 2" xfId="6525" xr:uid="{00000000-0005-0000-0000-000077190000}"/>
    <cellStyle name="40% - Accent2 4 2 5 5" xfId="6526" xr:uid="{00000000-0005-0000-0000-000078190000}"/>
    <cellStyle name="40% - Accent2 4 2 5 5 2" xfId="6527" xr:uid="{00000000-0005-0000-0000-000079190000}"/>
    <cellStyle name="40% - Accent2 4 2 5 6" xfId="6528" xr:uid="{00000000-0005-0000-0000-00007A190000}"/>
    <cellStyle name="40% - Accent2 4 2 5 6 2" xfId="6529" xr:uid="{00000000-0005-0000-0000-00007B190000}"/>
    <cellStyle name="40% - Accent2 4 2 5 7" xfId="6530" xr:uid="{00000000-0005-0000-0000-00007C190000}"/>
    <cellStyle name="40% - Accent2 4 2 6" xfId="6531" xr:uid="{00000000-0005-0000-0000-00007D190000}"/>
    <cellStyle name="40% - Accent2 4 2 6 2" xfId="6532" xr:uid="{00000000-0005-0000-0000-00007E190000}"/>
    <cellStyle name="40% - Accent2 4 2 6 2 2" xfId="6533" xr:uid="{00000000-0005-0000-0000-00007F190000}"/>
    <cellStyle name="40% - Accent2 4 2 6 3" xfId="6534" xr:uid="{00000000-0005-0000-0000-000080190000}"/>
    <cellStyle name="40% - Accent2 4 2 6 3 2" xfId="6535" xr:uid="{00000000-0005-0000-0000-000081190000}"/>
    <cellStyle name="40% - Accent2 4 2 6 4" xfId="6536" xr:uid="{00000000-0005-0000-0000-000082190000}"/>
    <cellStyle name="40% - Accent2 4 2 6 4 2" xfId="6537" xr:uid="{00000000-0005-0000-0000-000083190000}"/>
    <cellStyle name="40% - Accent2 4 2 6 5" xfId="6538" xr:uid="{00000000-0005-0000-0000-000084190000}"/>
    <cellStyle name="40% - Accent2 4 2 6 5 2" xfId="6539" xr:uid="{00000000-0005-0000-0000-000085190000}"/>
    <cellStyle name="40% - Accent2 4 2 6 6" xfId="6540" xr:uid="{00000000-0005-0000-0000-000086190000}"/>
    <cellStyle name="40% - Accent2 4 2 7" xfId="6541" xr:uid="{00000000-0005-0000-0000-000087190000}"/>
    <cellStyle name="40% - Accent2 4 2 7 2" xfId="6542" xr:uid="{00000000-0005-0000-0000-000088190000}"/>
    <cellStyle name="40% - Accent2 4 2 7 2 2" xfId="6543" xr:uid="{00000000-0005-0000-0000-000089190000}"/>
    <cellStyle name="40% - Accent2 4 2 7 3" xfId="6544" xr:uid="{00000000-0005-0000-0000-00008A190000}"/>
    <cellStyle name="40% - Accent2 4 2 8" xfId="6545" xr:uid="{00000000-0005-0000-0000-00008B190000}"/>
    <cellStyle name="40% - Accent2 4 2 8 2" xfId="6546" xr:uid="{00000000-0005-0000-0000-00008C190000}"/>
    <cellStyle name="40% - Accent2 4 2 9" xfId="6547" xr:uid="{00000000-0005-0000-0000-00008D190000}"/>
    <cellStyle name="40% - Accent2 4 2 9 2" xfId="6548" xr:uid="{00000000-0005-0000-0000-00008E190000}"/>
    <cellStyle name="40% - Accent2 4 3" xfId="6549" xr:uid="{00000000-0005-0000-0000-00008F190000}"/>
    <cellStyle name="40% - Accent2 4 3 10" xfId="6550" xr:uid="{00000000-0005-0000-0000-000090190000}"/>
    <cellStyle name="40% - Accent2 4 3 2" xfId="6551" xr:uid="{00000000-0005-0000-0000-000091190000}"/>
    <cellStyle name="40% - Accent2 4 3 2 2" xfId="6552" xr:uid="{00000000-0005-0000-0000-000092190000}"/>
    <cellStyle name="40% - Accent2 4 3 2 2 2" xfId="6553" xr:uid="{00000000-0005-0000-0000-000093190000}"/>
    <cellStyle name="40% - Accent2 4 3 2 2 2 2" xfId="6554" xr:uid="{00000000-0005-0000-0000-000094190000}"/>
    <cellStyle name="40% - Accent2 4 3 2 2 2 2 2" xfId="6555" xr:uid="{00000000-0005-0000-0000-000095190000}"/>
    <cellStyle name="40% - Accent2 4 3 2 2 2 3" xfId="6556" xr:uid="{00000000-0005-0000-0000-000096190000}"/>
    <cellStyle name="40% - Accent2 4 3 2 2 2 3 2" xfId="6557" xr:uid="{00000000-0005-0000-0000-000097190000}"/>
    <cellStyle name="40% - Accent2 4 3 2 2 2 4" xfId="6558" xr:uid="{00000000-0005-0000-0000-000098190000}"/>
    <cellStyle name="40% - Accent2 4 3 2 2 3" xfId="6559" xr:uid="{00000000-0005-0000-0000-000099190000}"/>
    <cellStyle name="40% - Accent2 4 3 2 2 3 2" xfId="6560" xr:uid="{00000000-0005-0000-0000-00009A190000}"/>
    <cellStyle name="40% - Accent2 4 3 2 2 4" xfId="6561" xr:uid="{00000000-0005-0000-0000-00009B190000}"/>
    <cellStyle name="40% - Accent2 4 3 2 2 4 2" xfId="6562" xr:uid="{00000000-0005-0000-0000-00009C190000}"/>
    <cellStyle name="40% - Accent2 4 3 2 2 5" xfId="6563" xr:uid="{00000000-0005-0000-0000-00009D190000}"/>
    <cellStyle name="40% - Accent2 4 3 2 2 5 2" xfId="6564" xr:uid="{00000000-0005-0000-0000-00009E190000}"/>
    <cellStyle name="40% - Accent2 4 3 2 2 6" xfId="6565" xr:uid="{00000000-0005-0000-0000-00009F190000}"/>
    <cellStyle name="40% - Accent2 4 3 2 2 6 2" xfId="6566" xr:uid="{00000000-0005-0000-0000-0000A0190000}"/>
    <cellStyle name="40% - Accent2 4 3 2 2 7" xfId="6567" xr:uid="{00000000-0005-0000-0000-0000A1190000}"/>
    <cellStyle name="40% - Accent2 4 3 2 3" xfId="6568" xr:uid="{00000000-0005-0000-0000-0000A2190000}"/>
    <cellStyle name="40% - Accent2 4 3 2 3 2" xfId="6569" xr:uid="{00000000-0005-0000-0000-0000A3190000}"/>
    <cellStyle name="40% - Accent2 4 3 2 3 2 2" xfId="6570" xr:uid="{00000000-0005-0000-0000-0000A4190000}"/>
    <cellStyle name="40% - Accent2 4 3 2 3 3" xfId="6571" xr:uid="{00000000-0005-0000-0000-0000A5190000}"/>
    <cellStyle name="40% - Accent2 4 3 2 3 3 2" xfId="6572" xr:uid="{00000000-0005-0000-0000-0000A6190000}"/>
    <cellStyle name="40% - Accent2 4 3 2 3 4" xfId="6573" xr:uid="{00000000-0005-0000-0000-0000A7190000}"/>
    <cellStyle name="40% - Accent2 4 3 2 3 4 2" xfId="6574" xr:uid="{00000000-0005-0000-0000-0000A8190000}"/>
    <cellStyle name="40% - Accent2 4 3 2 3 5" xfId="6575" xr:uid="{00000000-0005-0000-0000-0000A9190000}"/>
    <cellStyle name="40% - Accent2 4 3 2 3 5 2" xfId="6576" xr:uid="{00000000-0005-0000-0000-0000AA190000}"/>
    <cellStyle name="40% - Accent2 4 3 2 3 6" xfId="6577" xr:uid="{00000000-0005-0000-0000-0000AB190000}"/>
    <cellStyle name="40% - Accent2 4 3 2 4" xfId="6578" xr:uid="{00000000-0005-0000-0000-0000AC190000}"/>
    <cellStyle name="40% - Accent2 4 3 2 4 2" xfId="6579" xr:uid="{00000000-0005-0000-0000-0000AD190000}"/>
    <cellStyle name="40% - Accent2 4 3 2 4 2 2" xfId="6580" xr:uid="{00000000-0005-0000-0000-0000AE190000}"/>
    <cellStyle name="40% - Accent2 4 3 2 4 3" xfId="6581" xr:uid="{00000000-0005-0000-0000-0000AF190000}"/>
    <cellStyle name="40% - Accent2 4 3 2 5" xfId="6582" xr:uid="{00000000-0005-0000-0000-0000B0190000}"/>
    <cellStyle name="40% - Accent2 4 3 2 5 2" xfId="6583" xr:uid="{00000000-0005-0000-0000-0000B1190000}"/>
    <cellStyle name="40% - Accent2 4 3 2 6" xfId="6584" xr:uid="{00000000-0005-0000-0000-0000B2190000}"/>
    <cellStyle name="40% - Accent2 4 3 2 6 2" xfId="6585" xr:uid="{00000000-0005-0000-0000-0000B3190000}"/>
    <cellStyle name="40% - Accent2 4 3 2 7" xfId="6586" xr:uid="{00000000-0005-0000-0000-0000B4190000}"/>
    <cellStyle name="40% - Accent2 4 3 2 7 2" xfId="6587" xr:uid="{00000000-0005-0000-0000-0000B5190000}"/>
    <cellStyle name="40% - Accent2 4 3 2 8" xfId="6588" xr:uid="{00000000-0005-0000-0000-0000B6190000}"/>
    <cellStyle name="40% - Accent2 4 3 3" xfId="6589" xr:uid="{00000000-0005-0000-0000-0000B7190000}"/>
    <cellStyle name="40% - Accent2 4 3 3 2" xfId="6590" xr:uid="{00000000-0005-0000-0000-0000B8190000}"/>
    <cellStyle name="40% - Accent2 4 3 3 2 2" xfId="6591" xr:uid="{00000000-0005-0000-0000-0000B9190000}"/>
    <cellStyle name="40% - Accent2 4 3 3 2 2 2" xfId="6592" xr:uid="{00000000-0005-0000-0000-0000BA190000}"/>
    <cellStyle name="40% - Accent2 4 3 3 2 2 2 2" xfId="6593" xr:uid="{00000000-0005-0000-0000-0000BB190000}"/>
    <cellStyle name="40% - Accent2 4 3 3 2 2 3" xfId="6594" xr:uid="{00000000-0005-0000-0000-0000BC190000}"/>
    <cellStyle name="40% - Accent2 4 3 3 2 2 3 2" xfId="6595" xr:uid="{00000000-0005-0000-0000-0000BD190000}"/>
    <cellStyle name="40% - Accent2 4 3 3 2 2 4" xfId="6596" xr:uid="{00000000-0005-0000-0000-0000BE190000}"/>
    <cellStyle name="40% - Accent2 4 3 3 2 3" xfId="6597" xr:uid="{00000000-0005-0000-0000-0000BF190000}"/>
    <cellStyle name="40% - Accent2 4 3 3 2 3 2" xfId="6598" xr:uid="{00000000-0005-0000-0000-0000C0190000}"/>
    <cellStyle name="40% - Accent2 4 3 3 2 4" xfId="6599" xr:uid="{00000000-0005-0000-0000-0000C1190000}"/>
    <cellStyle name="40% - Accent2 4 3 3 2 4 2" xfId="6600" xr:uid="{00000000-0005-0000-0000-0000C2190000}"/>
    <cellStyle name="40% - Accent2 4 3 3 2 5" xfId="6601" xr:uid="{00000000-0005-0000-0000-0000C3190000}"/>
    <cellStyle name="40% - Accent2 4 3 3 2 5 2" xfId="6602" xr:uid="{00000000-0005-0000-0000-0000C4190000}"/>
    <cellStyle name="40% - Accent2 4 3 3 2 6" xfId="6603" xr:uid="{00000000-0005-0000-0000-0000C5190000}"/>
    <cellStyle name="40% - Accent2 4 3 3 2 6 2" xfId="6604" xr:uid="{00000000-0005-0000-0000-0000C6190000}"/>
    <cellStyle name="40% - Accent2 4 3 3 2 7" xfId="6605" xr:uid="{00000000-0005-0000-0000-0000C7190000}"/>
    <cellStyle name="40% - Accent2 4 3 3 3" xfId="6606" xr:uid="{00000000-0005-0000-0000-0000C8190000}"/>
    <cellStyle name="40% - Accent2 4 3 3 3 2" xfId="6607" xr:uid="{00000000-0005-0000-0000-0000C9190000}"/>
    <cellStyle name="40% - Accent2 4 3 3 3 2 2" xfId="6608" xr:uid="{00000000-0005-0000-0000-0000CA190000}"/>
    <cellStyle name="40% - Accent2 4 3 3 3 3" xfId="6609" xr:uid="{00000000-0005-0000-0000-0000CB190000}"/>
    <cellStyle name="40% - Accent2 4 3 3 3 3 2" xfId="6610" xr:uid="{00000000-0005-0000-0000-0000CC190000}"/>
    <cellStyle name="40% - Accent2 4 3 3 3 4" xfId="6611" xr:uid="{00000000-0005-0000-0000-0000CD190000}"/>
    <cellStyle name="40% - Accent2 4 3 3 3 4 2" xfId="6612" xr:uid="{00000000-0005-0000-0000-0000CE190000}"/>
    <cellStyle name="40% - Accent2 4 3 3 3 5" xfId="6613" xr:uid="{00000000-0005-0000-0000-0000CF190000}"/>
    <cellStyle name="40% - Accent2 4 3 3 3 5 2" xfId="6614" xr:uid="{00000000-0005-0000-0000-0000D0190000}"/>
    <cellStyle name="40% - Accent2 4 3 3 3 6" xfId="6615" xr:uid="{00000000-0005-0000-0000-0000D1190000}"/>
    <cellStyle name="40% - Accent2 4 3 3 4" xfId="6616" xr:uid="{00000000-0005-0000-0000-0000D2190000}"/>
    <cellStyle name="40% - Accent2 4 3 3 4 2" xfId="6617" xr:uid="{00000000-0005-0000-0000-0000D3190000}"/>
    <cellStyle name="40% - Accent2 4 3 3 4 2 2" xfId="6618" xr:uid="{00000000-0005-0000-0000-0000D4190000}"/>
    <cellStyle name="40% - Accent2 4 3 3 4 3" xfId="6619" xr:uid="{00000000-0005-0000-0000-0000D5190000}"/>
    <cellStyle name="40% - Accent2 4 3 3 5" xfId="6620" xr:uid="{00000000-0005-0000-0000-0000D6190000}"/>
    <cellStyle name="40% - Accent2 4 3 3 5 2" xfId="6621" xr:uid="{00000000-0005-0000-0000-0000D7190000}"/>
    <cellStyle name="40% - Accent2 4 3 3 6" xfId="6622" xr:uid="{00000000-0005-0000-0000-0000D8190000}"/>
    <cellStyle name="40% - Accent2 4 3 3 6 2" xfId="6623" xr:uid="{00000000-0005-0000-0000-0000D9190000}"/>
    <cellStyle name="40% - Accent2 4 3 3 7" xfId="6624" xr:uid="{00000000-0005-0000-0000-0000DA190000}"/>
    <cellStyle name="40% - Accent2 4 3 3 7 2" xfId="6625" xr:uid="{00000000-0005-0000-0000-0000DB190000}"/>
    <cellStyle name="40% - Accent2 4 3 3 8" xfId="6626" xr:uid="{00000000-0005-0000-0000-0000DC190000}"/>
    <cellStyle name="40% - Accent2 4 3 4" xfId="6627" xr:uid="{00000000-0005-0000-0000-0000DD190000}"/>
    <cellStyle name="40% - Accent2 4 3 4 2" xfId="6628" xr:uid="{00000000-0005-0000-0000-0000DE190000}"/>
    <cellStyle name="40% - Accent2 4 3 4 2 2" xfId="6629" xr:uid="{00000000-0005-0000-0000-0000DF190000}"/>
    <cellStyle name="40% - Accent2 4 3 4 2 2 2" xfId="6630" xr:uid="{00000000-0005-0000-0000-0000E0190000}"/>
    <cellStyle name="40% - Accent2 4 3 4 2 3" xfId="6631" xr:uid="{00000000-0005-0000-0000-0000E1190000}"/>
    <cellStyle name="40% - Accent2 4 3 4 2 3 2" xfId="6632" xr:uid="{00000000-0005-0000-0000-0000E2190000}"/>
    <cellStyle name="40% - Accent2 4 3 4 2 4" xfId="6633" xr:uid="{00000000-0005-0000-0000-0000E3190000}"/>
    <cellStyle name="40% - Accent2 4 3 4 3" xfId="6634" xr:uid="{00000000-0005-0000-0000-0000E4190000}"/>
    <cellStyle name="40% - Accent2 4 3 4 3 2" xfId="6635" xr:uid="{00000000-0005-0000-0000-0000E5190000}"/>
    <cellStyle name="40% - Accent2 4 3 4 4" xfId="6636" xr:uid="{00000000-0005-0000-0000-0000E6190000}"/>
    <cellStyle name="40% - Accent2 4 3 4 4 2" xfId="6637" xr:uid="{00000000-0005-0000-0000-0000E7190000}"/>
    <cellStyle name="40% - Accent2 4 3 4 5" xfId="6638" xr:uid="{00000000-0005-0000-0000-0000E8190000}"/>
    <cellStyle name="40% - Accent2 4 3 4 5 2" xfId="6639" xr:uid="{00000000-0005-0000-0000-0000E9190000}"/>
    <cellStyle name="40% - Accent2 4 3 4 6" xfId="6640" xr:uid="{00000000-0005-0000-0000-0000EA190000}"/>
    <cellStyle name="40% - Accent2 4 3 4 6 2" xfId="6641" xr:uid="{00000000-0005-0000-0000-0000EB190000}"/>
    <cellStyle name="40% - Accent2 4 3 4 7" xfId="6642" xr:uid="{00000000-0005-0000-0000-0000EC190000}"/>
    <cellStyle name="40% - Accent2 4 3 5" xfId="6643" xr:uid="{00000000-0005-0000-0000-0000ED190000}"/>
    <cellStyle name="40% - Accent2 4 3 5 2" xfId="6644" xr:uid="{00000000-0005-0000-0000-0000EE190000}"/>
    <cellStyle name="40% - Accent2 4 3 5 2 2" xfId="6645" xr:uid="{00000000-0005-0000-0000-0000EF190000}"/>
    <cellStyle name="40% - Accent2 4 3 5 3" xfId="6646" xr:uid="{00000000-0005-0000-0000-0000F0190000}"/>
    <cellStyle name="40% - Accent2 4 3 5 3 2" xfId="6647" xr:uid="{00000000-0005-0000-0000-0000F1190000}"/>
    <cellStyle name="40% - Accent2 4 3 5 4" xfId="6648" xr:uid="{00000000-0005-0000-0000-0000F2190000}"/>
    <cellStyle name="40% - Accent2 4 3 5 4 2" xfId="6649" xr:uid="{00000000-0005-0000-0000-0000F3190000}"/>
    <cellStyle name="40% - Accent2 4 3 5 5" xfId="6650" xr:uid="{00000000-0005-0000-0000-0000F4190000}"/>
    <cellStyle name="40% - Accent2 4 3 5 5 2" xfId="6651" xr:uid="{00000000-0005-0000-0000-0000F5190000}"/>
    <cellStyle name="40% - Accent2 4 3 5 6" xfId="6652" xr:uid="{00000000-0005-0000-0000-0000F6190000}"/>
    <cellStyle name="40% - Accent2 4 3 6" xfId="6653" xr:uid="{00000000-0005-0000-0000-0000F7190000}"/>
    <cellStyle name="40% - Accent2 4 3 6 2" xfId="6654" xr:uid="{00000000-0005-0000-0000-0000F8190000}"/>
    <cellStyle name="40% - Accent2 4 3 6 2 2" xfId="6655" xr:uid="{00000000-0005-0000-0000-0000F9190000}"/>
    <cellStyle name="40% - Accent2 4 3 6 3" xfId="6656" xr:uid="{00000000-0005-0000-0000-0000FA190000}"/>
    <cellStyle name="40% - Accent2 4 3 7" xfId="6657" xr:uid="{00000000-0005-0000-0000-0000FB190000}"/>
    <cellStyle name="40% - Accent2 4 3 7 2" xfId="6658" xr:uid="{00000000-0005-0000-0000-0000FC190000}"/>
    <cellStyle name="40% - Accent2 4 3 8" xfId="6659" xr:uid="{00000000-0005-0000-0000-0000FD190000}"/>
    <cellStyle name="40% - Accent2 4 3 8 2" xfId="6660" xr:uid="{00000000-0005-0000-0000-0000FE190000}"/>
    <cellStyle name="40% - Accent2 4 3 9" xfId="6661" xr:uid="{00000000-0005-0000-0000-0000FF190000}"/>
    <cellStyle name="40% - Accent2 4 3 9 2" xfId="6662" xr:uid="{00000000-0005-0000-0000-0000001A0000}"/>
    <cellStyle name="40% - Accent2 4 4" xfId="6663" xr:uid="{00000000-0005-0000-0000-0000011A0000}"/>
    <cellStyle name="40% - Accent2 4 4 2" xfId="6664" xr:uid="{00000000-0005-0000-0000-0000021A0000}"/>
    <cellStyle name="40% - Accent2 4 4 2 2" xfId="6665" xr:uid="{00000000-0005-0000-0000-0000031A0000}"/>
    <cellStyle name="40% - Accent2 4 4 2 2 2" xfId="6666" xr:uid="{00000000-0005-0000-0000-0000041A0000}"/>
    <cellStyle name="40% - Accent2 4 4 2 2 2 2" xfId="6667" xr:uid="{00000000-0005-0000-0000-0000051A0000}"/>
    <cellStyle name="40% - Accent2 4 4 2 2 3" xfId="6668" xr:uid="{00000000-0005-0000-0000-0000061A0000}"/>
    <cellStyle name="40% - Accent2 4 4 2 2 3 2" xfId="6669" xr:uid="{00000000-0005-0000-0000-0000071A0000}"/>
    <cellStyle name="40% - Accent2 4 4 2 2 4" xfId="6670" xr:uid="{00000000-0005-0000-0000-0000081A0000}"/>
    <cellStyle name="40% - Accent2 4 4 2 3" xfId="6671" xr:uid="{00000000-0005-0000-0000-0000091A0000}"/>
    <cellStyle name="40% - Accent2 4 4 2 3 2" xfId="6672" xr:uid="{00000000-0005-0000-0000-00000A1A0000}"/>
    <cellStyle name="40% - Accent2 4 4 2 4" xfId="6673" xr:uid="{00000000-0005-0000-0000-00000B1A0000}"/>
    <cellStyle name="40% - Accent2 4 4 2 4 2" xfId="6674" xr:uid="{00000000-0005-0000-0000-00000C1A0000}"/>
    <cellStyle name="40% - Accent2 4 4 2 5" xfId="6675" xr:uid="{00000000-0005-0000-0000-00000D1A0000}"/>
    <cellStyle name="40% - Accent2 4 4 2 5 2" xfId="6676" xr:uid="{00000000-0005-0000-0000-00000E1A0000}"/>
    <cellStyle name="40% - Accent2 4 4 2 6" xfId="6677" xr:uid="{00000000-0005-0000-0000-00000F1A0000}"/>
    <cellStyle name="40% - Accent2 4 4 2 6 2" xfId="6678" xr:uid="{00000000-0005-0000-0000-0000101A0000}"/>
    <cellStyle name="40% - Accent2 4 4 2 7" xfId="6679" xr:uid="{00000000-0005-0000-0000-0000111A0000}"/>
    <cellStyle name="40% - Accent2 4 4 3" xfId="6680" xr:uid="{00000000-0005-0000-0000-0000121A0000}"/>
    <cellStyle name="40% - Accent2 4 4 3 2" xfId="6681" xr:uid="{00000000-0005-0000-0000-0000131A0000}"/>
    <cellStyle name="40% - Accent2 4 4 3 2 2" xfId="6682" xr:uid="{00000000-0005-0000-0000-0000141A0000}"/>
    <cellStyle name="40% - Accent2 4 4 3 3" xfId="6683" xr:uid="{00000000-0005-0000-0000-0000151A0000}"/>
    <cellStyle name="40% - Accent2 4 4 3 3 2" xfId="6684" xr:uid="{00000000-0005-0000-0000-0000161A0000}"/>
    <cellStyle name="40% - Accent2 4 4 3 4" xfId="6685" xr:uid="{00000000-0005-0000-0000-0000171A0000}"/>
    <cellStyle name="40% - Accent2 4 4 3 4 2" xfId="6686" xr:uid="{00000000-0005-0000-0000-0000181A0000}"/>
    <cellStyle name="40% - Accent2 4 4 3 5" xfId="6687" xr:uid="{00000000-0005-0000-0000-0000191A0000}"/>
    <cellStyle name="40% - Accent2 4 4 3 5 2" xfId="6688" xr:uid="{00000000-0005-0000-0000-00001A1A0000}"/>
    <cellStyle name="40% - Accent2 4 4 3 6" xfId="6689" xr:uid="{00000000-0005-0000-0000-00001B1A0000}"/>
    <cellStyle name="40% - Accent2 4 4 4" xfId="6690" xr:uid="{00000000-0005-0000-0000-00001C1A0000}"/>
    <cellStyle name="40% - Accent2 4 4 4 2" xfId="6691" xr:uid="{00000000-0005-0000-0000-00001D1A0000}"/>
    <cellStyle name="40% - Accent2 4 4 4 2 2" xfId="6692" xr:uid="{00000000-0005-0000-0000-00001E1A0000}"/>
    <cellStyle name="40% - Accent2 4 4 4 3" xfId="6693" xr:uid="{00000000-0005-0000-0000-00001F1A0000}"/>
    <cellStyle name="40% - Accent2 4 4 5" xfId="6694" xr:uid="{00000000-0005-0000-0000-0000201A0000}"/>
    <cellStyle name="40% - Accent2 4 4 5 2" xfId="6695" xr:uid="{00000000-0005-0000-0000-0000211A0000}"/>
    <cellStyle name="40% - Accent2 4 4 6" xfId="6696" xr:uid="{00000000-0005-0000-0000-0000221A0000}"/>
    <cellStyle name="40% - Accent2 4 4 6 2" xfId="6697" xr:uid="{00000000-0005-0000-0000-0000231A0000}"/>
    <cellStyle name="40% - Accent2 4 4 7" xfId="6698" xr:uid="{00000000-0005-0000-0000-0000241A0000}"/>
    <cellStyle name="40% - Accent2 4 4 7 2" xfId="6699" xr:uid="{00000000-0005-0000-0000-0000251A0000}"/>
    <cellStyle name="40% - Accent2 4 4 8" xfId="6700" xr:uid="{00000000-0005-0000-0000-0000261A0000}"/>
    <cellStyle name="40% - Accent2 4 5" xfId="6701" xr:uid="{00000000-0005-0000-0000-0000271A0000}"/>
    <cellStyle name="40% - Accent2 4 5 2" xfId="6702" xr:uid="{00000000-0005-0000-0000-0000281A0000}"/>
    <cellStyle name="40% - Accent2 4 5 2 2" xfId="6703" xr:uid="{00000000-0005-0000-0000-0000291A0000}"/>
    <cellStyle name="40% - Accent2 4 5 2 2 2" xfId="6704" xr:uid="{00000000-0005-0000-0000-00002A1A0000}"/>
    <cellStyle name="40% - Accent2 4 5 2 2 2 2" xfId="6705" xr:uid="{00000000-0005-0000-0000-00002B1A0000}"/>
    <cellStyle name="40% - Accent2 4 5 2 2 3" xfId="6706" xr:uid="{00000000-0005-0000-0000-00002C1A0000}"/>
    <cellStyle name="40% - Accent2 4 5 2 2 3 2" xfId="6707" xr:uid="{00000000-0005-0000-0000-00002D1A0000}"/>
    <cellStyle name="40% - Accent2 4 5 2 2 4" xfId="6708" xr:uid="{00000000-0005-0000-0000-00002E1A0000}"/>
    <cellStyle name="40% - Accent2 4 5 2 3" xfId="6709" xr:uid="{00000000-0005-0000-0000-00002F1A0000}"/>
    <cellStyle name="40% - Accent2 4 5 2 3 2" xfId="6710" xr:uid="{00000000-0005-0000-0000-0000301A0000}"/>
    <cellStyle name="40% - Accent2 4 5 2 4" xfId="6711" xr:uid="{00000000-0005-0000-0000-0000311A0000}"/>
    <cellStyle name="40% - Accent2 4 5 2 4 2" xfId="6712" xr:uid="{00000000-0005-0000-0000-0000321A0000}"/>
    <cellStyle name="40% - Accent2 4 5 2 5" xfId="6713" xr:uid="{00000000-0005-0000-0000-0000331A0000}"/>
    <cellStyle name="40% - Accent2 4 5 2 5 2" xfId="6714" xr:uid="{00000000-0005-0000-0000-0000341A0000}"/>
    <cellStyle name="40% - Accent2 4 5 2 6" xfId="6715" xr:uid="{00000000-0005-0000-0000-0000351A0000}"/>
    <cellStyle name="40% - Accent2 4 5 2 6 2" xfId="6716" xr:uid="{00000000-0005-0000-0000-0000361A0000}"/>
    <cellStyle name="40% - Accent2 4 5 2 7" xfId="6717" xr:uid="{00000000-0005-0000-0000-0000371A0000}"/>
    <cellStyle name="40% - Accent2 4 5 3" xfId="6718" xr:uid="{00000000-0005-0000-0000-0000381A0000}"/>
    <cellStyle name="40% - Accent2 4 5 3 2" xfId="6719" xr:uid="{00000000-0005-0000-0000-0000391A0000}"/>
    <cellStyle name="40% - Accent2 4 5 3 2 2" xfId="6720" xr:uid="{00000000-0005-0000-0000-00003A1A0000}"/>
    <cellStyle name="40% - Accent2 4 5 3 3" xfId="6721" xr:uid="{00000000-0005-0000-0000-00003B1A0000}"/>
    <cellStyle name="40% - Accent2 4 5 3 3 2" xfId="6722" xr:uid="{00000000-0005-0000-0000-00003C1A0000}"/>
    <cellStyle name="40% - Accent2 4 5 3 4" xfId="6723" xr:uid="{00000000-0005-0000-0000-00003D1A0000}"/>
    <cellStyle name="40% - Accent2 4 5 3 4 2" xfId="6724" xr:uid="{00000000-0005-0000-0000-00003E1A0000}"/>
    <cellStyle name="40% - Accent2 4 5 3 5" xfId="6725" xr:uid="{00000000-0005-0000-0000-00003F1A0000}"/>
    <cellStyle name="40% - Accent2 4 5 3 5 2" xfId="6726" xr:uid="{00000000-0005-0000-0000-0000401A0000}"/>
    <cellStyle name="40% - Accent2 4 5 3 6" xfId="6727" xr:uid="{00000000-0005-0000-0000-0000411A0000}"/>
    <cellStyle name="40% - Accent2 4 5 4" xfId="6728" xr:uid="{00000000-0005-0000-0000-0000421A0000}"/>
    <cellStyle name="40% - Accent2 4 5 4 2" xfId="6729" xr:uid="{00000000-0005-0000-0000-0000431A0000}"/>
    <cellStyle name="40% - Accent2 4 5 4 2 2" xfId="6730" xr:uid="{00000000-0005-0000-0000-0000441A0000}"/>
    <cellStyle name="40% - Accent2 4 5 4 3" xfId="6731" xr:uid="{00000000-0005-0000-0000-0000451A0000}"/>
    <cellStyle name="40% - Accent2 4 5 5" xfId="6732" xr:uid="{00000000-0005-0000-0000-0000461A0000}"/>
    <cellStyle name="40% - Accent2 4 5 5 2" xfId="6733" xr:uid="{00000000-0005-0000-0000-0000471A0000}"/>
    <cellStyle name="40% - Accent2 4 5 6" xfId="6734" xr:uid="{00000000-0005-0000-0000-0000481A0000}"/>
    <cellStyle name="40% - Accent2 4 5 6 2" xfId="6735" xr:uid="{00000000-0005-0000-0000-0000491A0000}"/>
    <cellStyle name="40% - Accent2 4 5 7" xfId="6736" xr:uid="{00000000-0005-0000-0000-00004A1A0000}"/>
    <cellStyle name="40% - Accent2 4 5 7 2" xfId="6737" xr:uid="{00000000-0005-0000-0000-00004B1A0000}"/>
    <cellStyle name="40% - Accent2 4 5 8" xfId="6738" xr:uid="{00000000-0005-0000-0000-00004C1A0000}"/>
    <cellStyle name="40% - Accent2 4 6" xfId="6739" xr:uid="{00000000-0005-0000-0000-00004D1A0000}"/>
    <cellStyle name="40% - Accent2 4 6 2" xfId="6740" xr:uid="{00000000-0005-0000-0000-00004E1A0000}"/>
    <cellStyle name="40% - Accent2 4 6 2 2" xfId="6741" xr:uid="{00000000-0005-0000-0000-00004F1A0000}"/>
    <cellStyle name="40% - Accent2 4 6 2 2 2" xfId="6742" xr:uid="{00000000-0005-0000-0000-0000501A0000}"/>
    <cellStyle name="40% - Accent2 4 6 2 3" xfId="6743" xr:uid="{00000000-0005-0000-0000-0000511A0000}"/>
    <cellStyle name="40% - Accent2 4 6 2 3 2" xfId="6744" xr:uid="{00000000-0005-0000-0000-0000521A0000}"/>
    <cellStyle name="40% - Accent2 4 6 2 4" xfId="6745" xr:uid="{00000000-0005-0000-0000-0000531A0000}"/>
    <cellStyle name="40% - Accent2 4 6 3" xfId="6746" xr:uid="{00000000-0005-0000-0000-0000541A0000}"/>
    <cellStyle name="40% - Accent2 4 6 3 2" xfId="6747" xr:uid="{00000000-0005-0000-0000-0000551A0000}"/>
    <cellStyle name="40% - Accent2 4 6 4" xfId="6748" xr:uid="{00000000-0005-0000-0000-0000561A0000}"/>
    <cellStyle name="40% - Accent2 4 6 4 2" xfId="6749" xr:uid="{00000000-0005-0000-0000-0000571A0000}"/>
    <cellStyle name="40% - Accent2 4 6 5" xfId="6750" xr:uid="{00000000-0005-0000-0000-0000581A0000}"/>
    <cellStyle name="40% - Accent2 4 6 5 2" xfId="6751" xr:uid="{00000000-0005-0000-0000-0000591A0000}"/>
    <cellStyle name="40% - Accent2 4 6 6" xfId="6752" xr:uid="{00000000-0005-0000-0000-00005A1A0000}"/>
    <cellStyle name="40% - Accent2 4 6 6 2" xfId="6753" xr:uid="{00000000-0005-0000-0000-00005B1A0000}"/>
    <cellStyle name="40% - Accent2 4 6 7" xfId="6754" xr:uid="{00000000-0005-0000-0000-00005C1A0000}"/>
    <cellStyle name="40% - Accent2 4 7" xfId="6755" xr:uid="{00000000-0005-0000-0000-00005D1A0000}"/>
    <cellStyle name="40% - Accent2 4 7 2" xfId="6756" xr:uid="{00000000-0005-0000-0000-00005E1A0000}"/>
    <cellStyle name="40% - Accent2 4 7 2 2" xfId="6757" xr:uid="{00000000-0005-0000-0000-00005F1A0000}"/>
    <cellStyle name="40% - Accent2 4 7 3" xfId="6758" xr:uid="{00000000-0005-0000-0000-0000601A0000}"/>
    <cellStyle name="40% - Accent2 4 7 3 2" xfId="6759" xr:uid="{00000000-0005-0000-0000-0000611A0000}"/>
    <cellStyle name="40% - Accent2 4 7 4" xfId="6760" xr:uid="{00000000-0005-0000-0000-0000621A0000}"/>
    <cellStyle name="40% - Accent2 4 7 4 2" xfId="6761" xr:uid="{00000000-0005-0000-0000-0000631A0000}"/>
    <cellStyle name="40% - Accent2 4 7 5" xfId="6762" xr:uid="{00000000-0005-0000-0000-0000641A0000}"/>
    <cellStyle name="40% - Accent2 4 7 5 2" xfId="6763" xr:uid="{00000000-0005-0000-0000-0000651A0000}"/>
    <cellStyle name="40% - Accent2 4 7 6" xfId="6764" xr:uid="{00000000-0005-0000-0000-0000661A0000}"/>
    <cellStyle name="40% - Accent2 4 8" xfId="6765" xr:uid="{00000000-0005-0000-0000-0000671A0000}"/>
    <cellStyle name="40% - Accent2 4 8 2" xfId="6766" xr:uid="{00000000-0005-0000-0000-0000681A0000}"/>
    <cellStyle name="40% - Accent2 4 8 2 2" xfId="6767" xr:uid="{00000000-0005-0000-0000-0000691A0000}"/>
    <cellStyle name="40% - Accent2 4 8 3" xfId="6768" xr:uid="{00000000-0005-0000-0000-00006A1A0000}"/>
    <cellStyle name="40% - Accent2 4 8 3 2" xfId="6769" xr:uid="{00000000-0005-0000-0000-00006B1A0000}"/>
    <cellStyle name="40% - Accent2 4 8 4" xfId="6770" xr:uid="{00000000-0005-0000-0000-00006C1A0000}"/>
    <cellStyle name="40% - Accent2 4 9" xfId="6771" xr:uid="{00000000-0005-0000-0000-00006D1A0000}"/>
    <cellStyle name="40% - Accent2 4 9 2" xfId="6772" xr:uid="{00000000-0005-0000-0000-00006E1A0000}"/>
    <cellStyle name="40% - Accent2 4 9 2 2" xfId="6773" xr:uid="{00000000-0005-0000-0000-00006F1A0000}"/>
    <cellStyle name="40% - Accent2 4 9 3" xfId="6774" xr:uid="{00000000-0005-0000-0000-0000701A0000}"/>
    <cellStyle name="40% - Accent2 5" xfId="6775" xr:uid="{00000000-0005-0000-0000-0000711A0000}"/>
    <cellStyle name="40% - Accent2 5 2" xfId="6776" xr:uid="{00000000-0005-0000-0000-0000721A0000}"/>
    <cellStyle name="40% - Accent2 6" xfId="6777" xr:uid="{00000000-0005-0000-0000-0000731A0000}"/>
    <cellStyle name="40% - Accent2 6 10" xfId="6778" xr:uid="{00000000-0005-0000-0000-0000741A0000}"/>
    <cellStyle name="40% - Accent2 6 10 2" xfId="6779" xr:uid="{00000000-0005-0000-0000-0000751A0000}"/>
    <cellStyle name="40% - Accent2 6 11" xfId="6780" xr:uid="{00000000-0005-0000-0000-0000761A0000}"/>
    <cellStyle name="40% - Accent2 6 2" xfId="6781" xr:uid="{00000000-0005-0000-0000-0000771A0000}"/>
    <cellStyle name="40% - Accent2 6 2 10" xfId="6782" xr:uid="{00000000-0005-0000-0000-0000781A0000}"/>
    <cellStyle name="40% - Accent2 6 2 2" xfId="6783" xr:uid="{00000000-0005-0000-0000-0000791A0000}"/>
    <cellStyle name="40% - Accent2 6 2 2 2" xfId="6784" xr:uid="{00000000-0005-0000-0000-00007A1A0000}"/>
    <cellStyle name="40% - Accent2 6 2 2 2 2" xfId="6785" xr:uid="{00000000-0005-0000-0000-00007B1A0000}"/>
    <cellStyle name="40% - Accent2 6 2 2 2 2 2" xfId="6786" xr:uid="{00000000-0005-0000-0000-00007C1A0000}"/>
    <cellStyle name="40% - Accent2 6 2 2 2 2 2 2" xfId="6787" xr:uid="{00000000-0005-0000-0000-00007D1A0000}"/>
    <cellStyle name="40% - Accent2 6 2 2 2 2 3" xfId="6788" xr:uid="{00000000-0005-0000-0000-00007E1A0000}"/>
    <cellStyle name="40% - Accent2 6 2 2 2 2 3 2" xfId="6789" xr:uid="{00000000-0005-0000-0000-00007F1A0000}"/>
    <cellStyle name="40% - Accent2 6 2 2 2 2 4" xfId="6790" xr:uid="{00000000-0005-0000-0000-0000801A0000}"/>
    <cellStyle name="40% - Accent2 6 2 2 2 3" xfId="6791" xr:uid="{00000000-0005-0000-0000-0000811A0000}"/>
    <cellStyle name="40% - Accent2 6 2 2 2 3 2" xfId="6792" xr:uid="{00000000-0005-0000-0000-0000821A0000}"/>
    <cellStyle name="40% - Accent2 6 2 2 2 4" xfId="6793" xr:uid="{00000000-0005-0000-0000-0000831A0000}"/>
    <cellStyle name="40% - Accent2 6 2 2 2 4 2" xfId="6794" xr:uid="{00000000-0005-0000-0000-0000841A0000}"/>
    <cellStyle name="40% - Accent2 6 2 2 2 5" xfId="6795" xr:uid="{00000000-0005-0000-0000-0000851A0000}"/>
    <cellStyle name="40% - Accent2 6 2 2 2 5 2" xfId="6796" xr:uid="{00000000-0005-0000-0000-0000861A0000}"/>
    <cellStyle name="40% - Accent2 6 2 2 2 6" xfId="6797" xr:uid="{00000000-0005-0000-0000-0000871A0000}"/>
    <cellStyle name="40% - Accent2 6 2 2 2 6 2" xfId="6798" xr:uid="{00000000-0005-0000-0000-0000881A0000}"/>
    <cellStyle name="40% - Accent2 6 2 2 2 7" xfId="6799" xr:uid="{00000000-0005-0000-0000-0000891A0000}"/>
    <cellStyle name="40% - Accent2 6 2 2 3" xfId="6800" xr:uid="{00000000-0005-0000-0000-00008A1A0000}"/>
    <cellStyle name="40% - Accent2 6 2 2 3 2" xfId="6801" xr:uid="{00000000-0005-0000-0000-00008B1A0000}"/>
    <cellStyle name="40% - Accent2 6 2 2 3 2 2" xfId="6802" xr:uid="{00000000-0005-0000-0000-00008C1A0000}"/>
    <cellStyle name="40% - Accent2 6 2 2 3 3" xfId="6803" xr:uid="{00000000-0005-0000-0000-00008D1A0000}"/>
    <cellStyle name="40% - Accent2 6 2 2 3 3 2" xfId="6804" xr:uid="{00000000-0005-0000-0000-00008E1A0000}"/>
    <cellStyle name="40% - Accent2 6 2 2 3 4" xfId="6805" xr:uid="{00000000-0005-0000-0000-00008F1A0000}"/>
    <cellStyle name="40% - Accent2 6 2 2 3 4 2" xfId="6806" xr:uid="{00000000-0005-0000-0000-0000901A0000}"/>
    <cellStyle name="40% - Accent2 6 2 2 3 5" xfId="6807" xr:uid="{00000000-0005-0000-0000-0000911A0000}"/>
    <cellStyle name="40% - Accent2 6 2 2 3 5 2" xfId="6808" xr:uid="{00000000-0005-0000-0000-0000921A0000}"/>
    <cellStyle name="40% - Accent2 6 2 2 3 6" xfId="6809" xr:uid="{00000000-0005-0000-0000-0000931A0000}"/>
    <cellStyle name="40% - Accent2 6 2 2 4" xfId="6810" xr:uid="{00000000-0005-0000-0000-0000941A0000}"/>
    <cellStyle name="40% - Accent2 6 2 2 4 2" xfId="6811" xr:uid="{00000000-0005-0000-0000-0000951A0000}"/>
    <cellStyle name="40% - Accent2 6 2 2 4 2 2" xfId="6812" xr:uid="{00000000-0005-0000-0000-0000961A0000}"/>
    <cellStyle name="40% - Accent2 6 2 2 4 3" xfId="6813" xr:uid="{00000000-0005-0000-0000-0000971A0000}"/>
    <cellStyle name="40% - Accent2 6 2 2 5" xfId="6814" xr:uid="{00000000-0005-0000-0000-0000981A0000}"/>
    <cellStyle name="40% - Accent2 6 2 2 5 2" xfId="6815" xr:uid="{00000000-0005-0000-0000-0000991A0000}"/>
    <cellStyle name="40% - Accent2 6 2 2 6" xfId="6816" xr:uid="{00000000-0005-0000-0000-00009A1A0000}"/>
    <cellStyle name="40% - Accent2 6 2 2 6 2" xfId="6817" xr:uid="{00000000-0005-0000-0000-00009B1A0000}"/>
    <cellStyle name="40% - Accent2 6 2 2 7" xfId="6818" xr:uid="{00000000-0005-0000-0000-00009C1A0000}"/>
    <cellStyle name="40% - Accent2 6 2 2 7 2" xfId="6819" xr:uid="{00000000-0005-0000-0000-00009D1A0000}"/>
    <cellStyle name="40% - Accent2 6 2 2 8" xfId="6820" xr:uid="{00000000-0005-0000-0000-00009E1A0000}"/>
    <cellStyle name="40% - Accent2 6 2 3" xfId="6821" xr:uid="{00000000-0005-0000-0000-00009F1A0000}"/>
    <cellStyle name="40% - Accent2 6 2 3 2" xfId="6822" xr:uid="{00000000-0005-0000-0000-0000A01A0000}"/>
    <cellStyle name="40% - Accent2 6 2 3 2 2" xfId="6823" xr:uid="{00000000-0005-0000-0000-0000A11A0000}"/>
    <cellStyle name="40% - Accent2 6 2 3 2 2 2" xfId="6824" xr:uid="{00000000-0005-0000-0000-0000A21A0000}"/>
    <cellStyle name="40% - Accent2 6 2 3 2 2 2 2" xfId="6825" xr:uid="{00000000-0005-0000-0000-0000A31A0000}"/>
    <cellStyle name="40% - Accent2 6 2 3 2 2 3" xfId="6826" xr:uid="{00000000-0005-0000-0000-0000A41A0000}"/>
    <cellStyle name="40% - Accent2 6 2 3 2 2 3 2" xfId="6827" xr:uid="{00000000-0005-0000-0000-0000A51A0000}"/>
    <cellStyle name="40% - Accent2 6 2 3 2 2 4" xfId="6828" xr:uid="{00000000-0005-0000-0000-0000A61A0000}"/>
    <cellStyle name="40% - Accent2 6 2 3 2 3" xfId="6829" xr:uid="{00000000-0005-0000-0000-0000A71A0000}"/>
    <cellStyle name="40% - Accent2 6 2 3 2 3 2" xfId="6830" xr:uid="{00000000-0005-0000-0000-0000A81A0000}"/>
    <cellStyle name="40% - Accent2 6 2 3 2 4" xfId="6831" xr:uid="{00000000-0005-0000-0000-0000A91A0000}"/>
    <cellStyle name="40% - Accent2 6 2 3 2 4 2" xfId="6832" xr:uid="{00000000-0005-0000-0000-0000AA1A0000}"/>
    <cellStyle name="40% - Accent2 6 2 3 2 5" xfId="6833" xr:uid="{00000000-0005-0000-0000-0000AB1A0000}"/>
    <cellStyle name="40% - Accent2 6 2 3 2 5 2" xfId="6834" xr:uid="{00000000-0005-0000-0000-0000AC1A0000}"/>
    <cellStyle name="40% - Accent2 6 2 3 2 6" xfId="6835" xr:uid="{00000000-0005-0000-0000-0000AD1A0000}"/>
    <cellStyle name="40% - Accent2 6 2 3 2 6 2" xfId="6836" xr:uid="{00000000-0005-0000-0000-0000AE1A0000}"/>
    <cellStyle name="40% - Accent2 6 2 3 2 7" xfId="6837" xr:uid="{00000000-0005-0000-0000-0000AF1A0000}"/>
    <cellStyle name="40% - Accent2 6 2 3 3" xfId="6838" xr:uid="{00000000-0005-0000-0000-0000B01A0000}"/>
    <cellStyle name="40% - Accent2 6 2 3 3 2" xfId="6839" xr:uid="{00000000-0005-0000-0000-0000B11A0000}"/>
    <cellStyle name="40% - Accent2 6 2 3 3 2 2" xfId="6840" xr:uid="{00000000-0005-0000-0000-0000B21A0000}"/>
    <cellStyle name="40% - Accent2 6 2 3 3 3" xfId="6841" xr:uid="{00000000-0005-0000-0000-0000B31A0000}"/>
    <cellStyle name="40% - Accent2 6 2 3 3 3 2" xfId="6842" xr:uid="{00000000-0005-0000-0000-0000B41A0000}"/>
    <cellStyle name="40% - Accent2 6 2 3 3 4" xfId="6843" xr:uid="{00000000-0005-0000-0000-0000B51A0000}"/>
    <cellStyle name="40% - Accent2 6 2 3 3 4 2" xfId="6844" xr:uid="{00000000-0005-0000-0000-0000B61A0000}"/>
    <cellStyle name="40% - Accent2 6 2 3 3 5" xfId="6845" xr:uid="{00000000-0005-0000-0000-0000B71A0000}"/>
    <cellStyle name="40% - Accent2 6 2 3 3 5 2" xfId="6846" xr:uid="{00000000-0005-0000-0000-0000B81A0000}"/>
    <cellStyle name="40% - Accent2 6 2 3 3 6" xfId="6847" xr:uid="{00000000-0005-0000-0000-0000B91A0000}"/>
    <cellStyle name="40% - Accent2 6 2 3 4" xfId="6848" xr:uid="{00000000-0005-0000-0000-0000BA1A0000}"/>
    <cellStyle name="40% - Accent2 6 2 3 4 2" xfId="6849" xr:uid="{00000000-0005-0000-0000-0000BB1A0000}"/>
    <cellStyle name="40% - Accent2 6 2 3 4 2 2" xfId="6850" xr:uid="{00000000-0005-0000-0000-0000BC1A0000}"/>
    <cellStyle name="40% - Accent2 6 2 3 4 3" xfId="6851" xr:uid="{00000000-0005-0000-0000-0000BD1A0000}"/>
    <cellStyle name="40% - Accent2 6 2 3 5" xfId="6852" xr:uid="{00000000-0005-0000-0000-0000BE1A0000}"/>
    <cellStyle name="40% - Accent2 6 2 3 5 2" xfId="6853" xr:uid="{00000000-0005-0000-0000-0000BF1A0000}"/>
    <cellStyle name="40% - Accent2 6 2 3 6" xfId="6854" xr:uid="{00000000-0005-0000-0000-0000C01A0000}"/>
    <cellStyle name="40% - Accent2 6 2 3 6 2" xfId="6855" xr:uid="{00000000-0005-0000-0000-0000C11A0000}"/>
    <cellStyle name="40% - Accent2 6 2 3 7" xfId="6856" xr:uid="{00000000-0005-0000-0000-0000C21A0000}"/>
    <cellStyle name="40% - Accent2 6 2 3 7 2" xfId="6857" xr:uid="{00000000-0005-0000-0000-0000C31A0000}"/>
    <cellStyle name="40% - Accent2 6 2 3 8" xfId="6858" xr:uid="{00000000-0005-0000-0000-0000C41A0000}"/>
    <cellStyle name="40% - Accent2 6 2 4" xfId="6859" xr:uid="{00000000-0005-0000-0000-0000C51A0000}"/>
    <cellStyle name="40% - Accent2 6 2 4 2" xfId="6860" xr:uid="{00000000-0005-0000-0000-0000C61A0000}"/>
    <cellStyle name="40% - Accent2 6 2 4 2 2" xfId="6861" xr:uid="{00000000-0005-0000-0000-0000C71A0000}"/>
    <cellStyle name="40% - Accent2 6 2 4 2 2 2" xfId="6862" xr:uid="{00000000-0005-0000-0000-0000C81A0000}"/>
    <cellStyle name="40% - Accent2 6 2 4 2 3" xfId="6863" xr:uid="{00000000-0005-0000-0000-0000C91A0000}"/>
    <cellStyle name="40% - Accent2 6 2 4 2 3 2" xfId="6864" xr:uid="{00000000-0005-0000-0000-0000CA1A0000}"/>
    <cellStyle name="40% - Accent2 6 2 4 2 4" xfId="6865" xr:uid="{00000000-0005-0000-0000-0000CB1A0000}"/>
    <cellStyle name="40% - Accent2 6 2 4 3" xfId="6866" xr:uid="{00000000-0005-0000-0000-0000CC1A0000}"/>
    <cellStyle name="40% - Accent2 6 2 4 3 2" xfId="6867" xr:uid="{00000000-0005-0000-0000-0000CD1A0000}"/>
    <cellStyle name="40% - Accent2 6 2 4 4" xfId="6868" xr:uid="{00000000-0005-0000-0000-0000CE1A0000}"/>
    <cellStyle name="40% - Accent2 6 2 4 4 2" xfId="6869" xr:uid="{00000000-0005-0000-0000-0000CF1A0000}"/>
    <cellStyle name="40% - Accent2 6 2 4 5" xfId="6870" xr:uid="{00000000-0005-0000-0000-0000D01A0000}"/>
    <cellStyle name="40% - Accent2 6 2 4 5 2" xfId="6871" xr:uid="{00000000-0005-0000-0000-0000D11A0000}"/>
    <cellStyle name="40% - Accent2 6 2 4 6" xfId="6872" xr:uid="{00000000-0005-0000-0000-0000D21A0000}"/>
    <cellStyle name="40% - Accent2 6 2 4 6 2" xfId="6873" xr:uid="{00000000-0005-0000-0000-0000D31A0000}"/>
    <cellStyle name="40% - Accent2 6 2 4 7" xfId="6874" xr:uid="{00000000-0005-0000-0000-0000D41A0000}"/>
    <cellStyle name="40% - Accent2 6 2 5" xfId="6875" xr:uid="{00000000-0005-0000-0000-0000D51A0000}"/>
    <cellStyle name="40% - Accent2 6 2 5 2" xfId="6876" xr:uid="{00000000-0005-0000-0000-0000D61A0000}"/>
    <cellStyle name="40% - Accent2 6 2 5 2 2" xfId="6877" xr:uid="{00000000-0005-0000-0000-0000D71A0000}"/>
    <cellStyle name="40% - Accent2 6 2 5 3" xfId="6878" xr:uid="{00000000-0005-0000-0000-0000D81A0000}"/>
    <cellStyle name="40% - Accent2 6 2 5 3 2" xfId="6879" xr:uid="{00000000-0005-0000-0000-0000D91A0000}"/>
    <cellStyle name="40% - Accent2 6 2 5 4" xfId="6880" xr:uid="{00000000-0005-0000-0000-0000DA1A0000}"/>
    <cellStyle name="40% - Accent2 6 2 5 4 2" xfId="6881" xr:uid="{00000000-0005-0000-0000-0000DB1A0000}"/>
    <cellStyle name="40% - Accent2 6 2 5 5" xfId="6882" xr:uid="{00000000-0005-0000-0000-0000DC1A0000}"/>
    <cellStyle name="40% - Accent2 6 2 5 5 2" xfId="6883" xr:uid="{00000000-0005-0000-0000-0000DD1A0000}"/>
    <cellStyle name="40% - Accent2 6 2 5 6" xfId="6884" xr:uid="{00000000-0005-0000-0000-0000DE1A0000}"/>
    <cellStyle name="40% - Accent2 6 2 6" xfId="6885" xr:uid="{00000000-0005-0000-0000-0000DF1A0000}"/>
    <cellStyle name="40% - Accent2 6 2 6 2" xfId="6886" xr:uid="{00000000-0005-0000-0000-0000E01A0000}"/>
    <cellStyle name="40% - Accent2 6 2 6 2 2" xfId="6887" xr:uid="{00000000-0005-0000-0000-0000E11A0000}"/>
    <cellStyle name="40% - Accent2 6 2 6 3" xfId="6888" xr:uid="{00000000-0005-0000-0000-0000E21A0000}"/>
    <cellStyle name="40% - Accent2 6 2 7" xfId="6889" xr:uid="{00000000-0005-0000-0000-0000E31A0000}"/>
    <cellStyle name="40% - Accent2 6 2 7 2" xfId="6890" xr:uid="{00000000-0005-0000-0000-0000E41A0000}"/>
    <cellStyle name="40% - Accent2 6 2 8" xfId="6891" xr:uid="{00000000-0005-0000-0000-0000E51A0000}"/>
    <cellStyle name="40% - Accent2 6 2 8 2" xfId="6892" xr:uid="{00000000-0005-0000-0000-0000E61A0000}"/>
    <cellStyle name="40% - Accent2 6 2 9" xfId="6893" xr:uid="{00000000-0005-0000-0000-0000E71A0000}"/>
    <cellStyle name="40% - Accent2 6 2 9 2" xfId="6894" xr:uid="{00000000-0005-0000-0000-0000E81A0000}"/>
    <cellStyle name="40% - Accent2 6 3" xfId="6895" xr:uid="{00000000-0005-0000-0000-0000E91A0000}"/>
    <cellStyle name="40% - Accent2 6 3 2" xfId="6896" xr:uid="{00000000-0005-0000-0000-0000EA1A0000}"/>
    <cellStyle name="40% - Accent2 6 3 2 2" xfId="6897" xr:uid="{00000000-0005-0000-0000-0000EB1A0000}"/>
    <cellStyle name="40% - Accent2 6 3 2 2 2" xfId="6898" xr:uid="{00000000-0005-0000-0000-0000EC1A0000}"/>
    <cellStyle name="40% - Accent2 6 3 2 2 2 2" xfId="6899" xr:uid="{00000000-0005-0000-0000-0000ED1A0000}"/>
    <cellStyle name="40% - Accent2 6 3 2 2 3" xfId="6900" xr:uid="{00000000-0005-0000-0000-0000EE1A0000}"/>
    <cellStyle name="40% - Accent2 6 3 2 2 3 2" xfId="6901" xr:uid="{00000000-0005-0000-0000-0000EF1A0000}"/>
    <cellStyle name="40% - Accent2 6 3 2 2 4" xfId="6902" xr:uid="{00000000-0005-0000-0000-0000F01A0000}"/>
    <cellStyle name="40% - Accent2 6 3 2 3" xfId="6903" xr:uid="{00000000-0005-0000-0000-0000F11A0000}"/>
    <cellStyle name="40% - Accent2 6 3 2 3 2" xfId="6904" xr:uid="{00000000-0005-0000-0000-0000F21A0000}"/>
    <cellStyle name="40% - Accent2 6 3 2 4" xfId="6905" xr:uid="{00000000-0005-0000-0000-0000F31A0000}"/>
    <cellStyle name="40% - Accent2 6 3 2 4 2" xfId="6906" xr:uid="{00000000-0005-0000-0000-0000F41A0000}"/>
    <cellStyle name="40% - Accent2 6 3 2 5" xfId="6907" xr:uid="{00000000-0005-0000-0000-0000F51A0000}"/>
    <cellStyle name="40% - Accent2 6 3 2 5 2" xfId="6908" xr:uid="{00000000-0005-0000-0000-0000F61A0000}"/>
    <cellStyle name="40% - Accent2 6 3 2 6" xfId="6909" xr:uid="{00000000-0005-0000-0000-0000F71A0000}"/>
    <cellStyle name="40% - Accent2 6 3 2 6 2" xfId="6910" xr:uid="{00000000-0005-0000-0000-0000F81A0000}"/>
    <cellStyle name="40% - Accent2 6 3 2 7" xfId="6911" xr:uid="{00000000-0005-0000-0000-0000F91A0000}"/>
    <cellStyle name="40% - Accent2 6 3 3" xfId="6912" xr:uid="{00000000-0005-0000-0000-0000FA1A0000}"/>
    <cellStyle name="40% - Accent2 6 3 3 2" xfId="6913" xr:uid="{00000000-0005-0000-0000-0000FB1A0000}"/>
    <cellStyle name="40% - Accent2 6 3 3 2 2" xfId="6914" xr:uid="{00000000-0005-0000-0000-0000FC1A0000}"/>
    <cellStyle name="40% - Accent2 6 3 3 3" xfId="6915" xr:uid="{00000000-0005-0000-0000-0000FD1A0000}"/>
    <cellStyle name="40% - Accent2 6 3 3 3 2" xfId="6916" xr:uid="{00000000-0005-0000-0000-0000FE1A0000}"/>
    <cellStyle name="40% - Accent2 6 3 3 4" xfId="6917" xr:uid="{00000000-0005-0000-0000-0000FF1A0000}"/>
    <cellStyle name="40% - Accent2 6 3 3 4 2" xfId="6918" xr:uid="{00000000-0005-0000-0000-0000001B0000}"/>
    <cellStyle name="40% - Accent2 6 3 3 5" xfId="6919" xr:uid="{00000000-0005-0000-0000-0000011B0000}"/>
    <cellStyle name="40% - Accent2 6 3 3 5 2" xfId="6920" xr:uid="{00000000-0005-0000-0000-0000021B0000}"/>
    <cellStyle name="40% - Accent2 6 3 3 6" xfId="6921" xr:uid="{00000000-0005-0000-0000-0000031B0000}"/>
    <cellStyle name="40% - Accent2 6 3 4" xfId="6922" xr:uid="{00000000-0005-0000-0000-0000041B0000}"/>
    <cellStyle name="40% - Accent2 6 3 4 2" xfId="6923" xr:uid="{00000000-0005-0000-0000-0000051B0000}"/>
    <cellStyle name="40% - Accent2 6 3 4 2 2" xfId="6924" xr:uid="{00000000-0005-0000-0000-0000061B0000}"/>
    <cellStyle name="40% - Accent2 6 3 4 3" xfId="6925" xr:uid="{00000000-0005-0000-0000-0000071B0000}"/>
    <cellStyle name="40% - Accent2 6 3 5" xfId="6926" xr:uid="{00000000-0005-0000-0000-0000081B0000}"/>
    <cellStyle name="40% - Accent2 6 3 5 2" xfId="6927" xr:uid="{00000000-0005-0000-0000-0000091B0000}"/>
    <cellStyle name="40% - Accent2 6 3 6" xfId="6928" xr:uid="{00000000-0005-0000-0000-00000A1B0000}"/>
    <cellStyle name="40% - Accent2 6 3 6 2" xfId="6929" xr:uid="{00000000-0005-0000-0000-00000B1B0000}"/>
    <cellStyle name="40% - Accent2 6 3 7" xfId="6930" xr:uid="{00000000-0005-0000-0000-00000C1B0000}"/>
    <cellStyle name="40% - Accent2 6 3 7 2" xfId="6931" xr:uid="{00000000-0005-0000-0000-00000D1B0000}"/>
    <cellStyle name="40% - Accent2 6 3 8" xfId="6932" xr:uid="{00000000-0005-0000-0000-00000E1B0000}"/>
    <cellStyle name="40% - Accent2 6 4" xfId="6933" xr:uid="{00000000-0005-0000-0000-00000F1B0000}"/>
    <cellStyle name="40% - Accent2 6 4 2" xfId="6934" xr:uid="{00000000-0005-0000-0000-0000101B0000}"/>
    <cellStyle name="40% - Accent2 6 4 2 2" xfId="6935" xr:uid="{00000000-0005-0000-0000-0000111B0000}"/>
    <cellStyle name="40% - Accent2 6 4 2 2 2" xfId="6936" xr:uid="{00000000-0005-0000-0000-0000121B0000}"/>
    <cellStyle name="40% - Accent2 6 4 2 2 2 2" xfId="6937" xr:uid="{00000000-0005-0000-0000-0000131B0000}"/>
    <cellStyle name="40% - Accent2 6 4 2 2 3" xfId="6938" xr:uid="{00000000-0005-0000-0000-0000141B0000}"/>
    <cellStyle name="40% - Accent2 6 4 2 2 3 2" xfId="6939" xr:uid="{00000000-0005-0000-0000-0000151B0000}"/>
    <cellStyle name="40% - Accent2 6 4 2 2 4" xfId="6940" xr:uid="{00000000-0005-0000-0000-0000161B0000}"/>
    <cellStyle name="40% - Accent2 6 4 2 3" xfId="6941" xr:uid="{00000000-0005-0000-0000-0000171B0000}"/>
    <cellStyle name="40% - Accent2 6 4 2 3 2" xfId="6942" xr:uid="{00000000-0005-0000-0000-0000181B0000}"/>
    <cellStyle name="40% - Accent2 6 4 2 4" xfId="6943" xr:uid="{00000000-0005-0000-0000-0000191B0000}"/>
    <cellStyle name="40% - Accent2 6 4 2 4 2" xfId="6944" xr:uid="{00000000-0005-0000-0000-00001A1B0000}"/>
    <cellStyle name="40% - Accent2 6 4 2 5" xfId="6945" xr:uid="{00000000-0005-0000-0000-00001B1B0000}"/>
    <cellStyle name="40% - Accent2 6 4 2 5 2" xfId="6946" xr:uid="{00000000-0005-0000-0000-00001C1B0000}"/>
    <cellStyle name="40% - Accent2 6 4 2 6" xfId="6947" xr:uid="{00000000-0005-0000-0000-00001D1B0000}"/>
    <cellStyle name="40% - Accent2 6 4 2 6 2" xfId="6948" xr:uid="{00000000-0005-0000-0000-00001E1B0000}"/>
    <cellStyle name="40% - Accent2 6 4 2 7" xfId="6949" xr:uid="{00000000-0005-0000-0000-00001F1B0000}"/>
    <cellStyle name="40% - Accent2 6 4 3" xfId="6950" xr:uid="{00000000-0005-0000-0000-0000201B0000}"/>
    <cellStyle name="40% - Accent2 6 4 3 2" xfId="6951" xr:uid="{00000000-0005-0000-0000-0000211B0000}"/>
    <cellStyle name="40% - Accent2 6 4 3 2 2" xfId="6952" xr:uid="{00000000-0005-0000-0000-0000221B0000}"/>
    <cellStyle name="40% - Accent2 6 4 3 3" xfId="6953" xr:uid="{00000000-0005-0000-0000-0000231B0000}"/>
    <cellStyle name="40% - Accent2 6 4 3 3 2" xfId="6954" xr:uid="{00000000-0005-0000-0000-0000241B0000}"/>
    <cellStyle name="40% - Accent2 6 4 3 4" xfId="6955" xr:uid="{00000000-0005-0000-0000-0000251B0000}"/>
    <cellStyle name="40% - Accent2 6 4 3 4 2" xfId="6956" xr:uid="{00000000-0005-0000-0000-0000261B0000}"/>
    <cellStyle name="40% - Accent2 6 4 3 5" xfId="6957" xr:uid="{00000000-0005-0000-0000-0000271B0000}"/>
    <cellStyle name="40% - Accent2 6 4 3 5 2" xfId="6958" xr:uid="{00000000-0005-0000-0000-0000281B0000}"/>
    <cellStyle name="40% - Accent2 6 4 3 6" xfId="6959" xr:uid="{00000000-0005-0000-0000-0000291B0000}"/>
    <cellStyle name="40% - Accent2 6 4 4" xfId="6960" xr:uid="{00000000-0005-0000-0000-00002A1B0000}"/>
    <cellStyle name="40% - Accent2 6 4 4 2" xfId="6961" xr:uid="{00000000-0005-0000-0000-00002B1B0000}"/>
    <cellStyle name="40% - Accent2 6 4 4 2 2" xfId="6962" xr:uid="{00000000-0005-0000-0000-00002C1B0000}"/>
    <cellStyle name="40% - Accent2 6 4 4 3" xfId="6963" xr:uid="{00000000-0005-0000-0000-00002D1B0000}"/>
    <cellStyle name="40% - Accent2 6 4 5" xfId="6964" xr:uid="{00000000-0005-0000-0000-00002E1B0000}"/>
    <cellStyle name="40% - Accent2 6 4 5 2" xfId="6965" xr:uid="{00000000-0005-0000-0000-00002F1B0000}"/>
    <cellStyle name="40% - Accent2 6 4 6" xfId="6966" xr:uid="{00000000-0005-0000-0000-0000301B0000}"/>
    <cellStyle name="40% - Accent2 6 4 6 2" xfId="6967" xr:uid="{00000000-0005-0000-0000-0000311B0000}"/>
    <cellStyle name="40% - Accent2 6 4 7" xfId="6968" xr:uid="{00000000-0005-0000-0000-0000321B0000}"/>
    <cellStyle name="40% - Accent2 6 4 7 2" xfId="6969" xr:uid="{00000000-0005-0000-0000-0000331B0000}"/>
    <cellStyle name="40% - Accent2 6 4 8" xfId="6970" xr:uid="{00000000-0005-0000-0000-0000341B0000}"/>
    <cellStyle name="40% - Accent2 6 5" xfId="6971" xr:uid="{00000000-0005-0000-0000-0000351B0000}"/>
    <cellStyle name="40% - Accent2 6 5 2" xfId="6972" xr:uid="{00000000-0005-0000-0000-0000361B0000}"/>
    <cellStyle name="40% - Accent2 6 5 2 2" xfId="6973" xr:uid="{00000000-0005-0000-0000-0000371B0000}"/>
    <cellStyle name="40% - Accent2 6 5 2 2 2" xfId="6974" xr:uid="{00000000-0005-0000-0000-0000381B0000}"/>
    <cellStyle name="40% - Accent2 6 5 2 3" xfId="6975" xr:uid="{00000000-0005-0000-0000-0000391B0000}"/>
    <cellStyle name="40% - Accent2 6 5 2 3 2" xfId="6976" xr:uid="{00000000-0005-0000-0000-00003A1B0000}"/>
    <cellStyle name="40% - Accent2 6 5 2 4" xfId="6977" xr:uid="{00000000-0005-0000-0000-00003B1B0000}"/>
    <cellStyle name="40% - Accent2 6 5 3" xfId="6978" xr:uid="{00000000-0005-0000-0000-00003C1B0000}"/>
    <cellStyle name="40% - Accent2 6 5 3 2" xfId="6979" xr:uid="{00000000-0005-0000-0000-00003D1B0000}"/>
    <cellStyle name="40% - Accent2 6 5 4" xfId="6980" xr:uid="{00000000-0005-0000-0000-00003E1B0000}"/>
    <cellStyle name="40% - Accent2 6 5 4 2" xfId="6981" xr:uid="{00000000-0005-0000-0000-00003F1B0000}"/>
    <cellStyle name="40% - Accent2 6 5 5" xfId="6982" xr:uid="{00000000-0005-0000-0000-0000401B0000}"/>
    <cellStyle name="40% - Accent2 6 5 5 2" xfId="6983" xr:uid="{00000000-0005-0000-0000-0000411B0000}"/>
    <cellStyle name="40% - Accent2 6 5 6" xfId="6984" xr:uid="{00000000-0005-0000-0000-0000421B0000}"/>
    <cellStyle name="40% - Accent2 6 5 6 2" xfId="6985" xr:uid="{00000000-0005-0000-0000-0000431B0000}"/>
    <cellStyle name="40% - Accent2 6 5 7" xfId="6986" xr:uid="{00000000-0005-0000-0000-0000441B0000}"/>
    <cellStyle name="40% - Accent2 6 6" xfId="6987" xr:uid="{00000000-0005-0000-0000-0000451B0000}"/>
    <cellStyle name="40% - Accent2 6 6 2" xfId="6988" xr:uid="{00000000-0005-0000-0000-0000461B0000}"/>
    <cellStyle name="40% - Accent2 6 6 2 2" xfId="6989" xr:uid="{00000000-0005-0000-0000-0000471B0000}"/>
    <cellStyle name="40% - Accent2 6 6 3" xfId="6990" xr:uid="{00000000-0005-0000-0000-0000481B0000}"/>
    <cellStyle name="40% - Accent2 6 6 3 2" xfId="6991" xr:uid="{00000000-0005-0000-0000-0000491B0000}"/>
    <cellStyle name="40% - Accent2 6 6 4" xfId="6992" xr:uid="{00000000-0005-0000-0000-00004A1B0000}"/>
    <cellStyle name="40% - Accent2 6 6 4 2" xfId="6993" xr:uid="{00000000-0005-0000-0000-00004B1B0000}"/>
    <cellStyle name="40% - Accent2 6 6 5" xfId="6994" xr:uid="{00000000-0005-0000-0000-00004C1B0000}"/>
    <cellStyle name="40% - Accent2 6 6 5 2" xfId="6995" xr:uid="{00000000-0005-0000-0000-00004D1B0000}"/>
    <cellStyle name="40% - Accent2 6 6 6" xfId="6996" xr:uid="{00000000-0005-0000-0000-00004E1B0000}"/>
    <cellStyle name="40% - Accent2 6 7" xfId="6997" xr:uid="{00000000-0005-0000-0000-00004F1B0000}"/>
    <cellStyle name="40% - Accent2 6 7 2" xfId="6998" xr:uid="{00000000-0005-0000-0000-0000501B0000}"/>
    <cellStyle name="40% - Accent2 6 7 2 2" xfId="6999" xr:uid="{00000000-0005-0000-0000-0000511B0000}"/>
    <cellStyle name="40% - Accent2 6 7 3" xfId="7000" xr:uid="{00000000-0005-0000-0000-0000521B0000}"/>
    <cellStyle name="40% - Accent2 6 8" xfId="7001" xr:uid="{00000000-0005-0000-0000-0000531B0000}"/>
    <cellStyle name="40% - Accent2 6 8 2" xfId="7002" xr:uid="{00000000-0005-0000-0000-0000541B0000}"/>
    <cellStyle name="40% - Accent2 6 9" xfId="7003" xr:uid="{00000000-0005-0000-0000-0000551B0000}"/>
    <cellStyle name="40% - Accent2 6 9 2" xfId="7004" xr:uid="{00000000-0005-0000-0000-0000561B0000}"/>
    <cellStyle name="40% - Accent2 7" xfId="7005" xr:uid="{00000000-0005-0000-0000-0000571B0000}"/>
    <cellStyle name="40% - Accent2 7 2" xfId="7006" xr:uid="{00000000-0005-0000-0000-0000581B0000}"/>
    <cellStyle name="40% - Accent2 8" xfId="7007" xr:uid="{00000000-0005-0000-0000-0000591B0000}"/>
    <cellStyle name="40% - Accent2 8 2" xfId="7008" xr:uid="{00000000-0005-0000-0000-00005A1B0000}"/>
    <cellStyle name="40% - Accent2 8 2 2" xfId="7009" xr:uid="{00000000-0005-0000-0000-00005B1B0000}"/>
    <cellStyle name="40% - Accent2 8 2 2 2" xfId="7010" xr:uid="{00000000-0005-0000-0000-00005C1B0000}"/>
    <cellStyle name="40% - Accent2 8 2 2 2 2" xfId="7011" xr:uid="{00000000-0005-0000-0000-00005D1B0000}"/>
    <cellStyle name="40% - Accent2 8 2 2 2 2 2" xfId="7012" xr:uid="{00000000-0005-0000-0000-00005E1B0000}"/>
    <cellStyle name="40% - Accent2 8 2 2 2 3" xfId="7013" xr:uid="{00000000-0005-0000-0000-00005F1B0000}"/>
    <cellStyle name="40% - Accent2 8 2 2 2 3 2" xfId="7014" xr:uid="{00000000-0005-0000-0000-0000601B0000}"/>
    <cellStyle name="40% - Accent2 8 2 2 2 4" xfId="7015" xr:uid="{00000000-0005-0000-0000-0000611B0000}"/>
    <cellStyle name="40% - Accent2 8 2 2 3" xfId="7016" xr:uid="{00000000-0005-0000-0000-0000621B0000}"/>
    <cellStyle name="40% - Accent2 8 2 2 3 2" xfId="7017" xr:uid="{00000000-0005-0000-0000-0000631B0000}"/>
    <cellStyle name="40% - Accent2 8 2 2 4" xfId="7018" xr:uid="{00000000-0005-0000-0000-0000641B0000}"/>
    <cellStyle name="40% - Accent2 8 2 2 4 2" xfId="7019" xr:uid="{00000000-0005-0000-0000-0000651B0000}"/>
    <cellStyle name="40% - Accent2 8 2 2 5" xfId="7020" xr:uid="{00000000-0005-0000-0000-0000661B0000}"/>
    <cellStyle name="40% - Accent2 8 2 2 5 2" xfId="7021" xr:uid="{00000000-0005-0000-0000-0000671B0000}"/>
    <cellStyle name="40% - Accent2 8 2 2 6" xfId="7022" xr:uid="{00000000-0005-0000-0000-0000681B0000}"/>
    <cellStyle name="40% - Accent2 8 2 2 6 2" xfId="7023" xr:uid="{00000000-0005-0000-0000-0000691B0000}"/>
    <cellStyle name="40% - Accent2 8 2 2 7" xfId="7024" xr:uid="{00000000-0005-0000-0000-00006A1B0000}"/>
    <cellStyle name="40% - Accent2 8 2 3" xfId="7025" xr:uid="{00000000-0005-0000-0000-00006B1B0000}"/>
    <cellStyle name="40% - Accent2 8 2 3 2" xfId="7026" xr:uid="{00000000-0005-0000-0000-00006C1B0000}"/>
    <cellStyle name="40% - Accent2 8 2 3 2 2" xfId="7027" xr:uid="{00000000-0005-0000-0000-00006D1B0000}"/>
    <cellStyle name="40% - Accent2 8 2 3 3" xfId="7028" xr:uid="{00000000-0005-0000-0000-00006E1B0000}"/>
    <cellStyle name="40% - Accent2 8 2 3 3 2" xfId="7029" xr:uid="{00000000-0005-0000-0000-00006F1B0000}"/>
    <cellStyle name="40% - Accent2 8 2 3 4" xfId="7030" xr:uid="{00000000-0005-0000-0000-0000701B0000}"/>
    <cellStyle name="40% - Accent2 8 2 3 4 2" xfId="7031" xr:uid="{00000000-0005-0000-0000-0000711B0000}"/>
    <cellStyle name="40% - Accent2 8 2 3 5" xfId="7032" xr:uid="{00000000-0005-0000-0000-0000721B0000}"/>
    <cellStyle name="40% - Accent2 8 2 3 5 2" xfId="7033" xr:uid="{00000000-0005-0000-0000-0000731B0000}"/>
    <cellStyle name="40% - Accent2 8 2 3 6" xfId="7034" xr:uid="{00000000-0005-0000-0000-0000741B0000}"/>
    <cellStyle name="40% - Accent2 8 2 4" xfId="7035" xr:uid="{00000000-0005-0000-0000-0000751B0000}"/>
    <cellStyle name="40% - Accent2 8 2 4 2" xfId="7036" xr:uid="{00000000-0005-0000-0000-0000761B0000}"/>
    <cellStyle name="40% - Accent2 8 2 4 2 2" xfId="7037" xr:uid="{00000000-0005-0000-0000-0000771B0000}"/>
    <cellStyle name="40% - Accent2 8 2 4 3" xfId="7038" xr:uid="{00000000-0005-0000-0000-0000781B0000}"/>
    <cellStyle name="40% - Accent2 8 2 5" xfId="7039" xr:uid="{00000000-0005-0000-0000-0000791B0000}"/>
    <cellStyle name="40% - Accent2 8 2 5 2" xfId="7040" xr:uid="{00000000-0005-0000-0000-00007A1B0000}"/>
    <cellStyle name="40% - Accent2 8 2 6" xfId="7041" xr:uid="{00000000-0005-0000-0000-00007B1B0000}"/>
    <cellStyle name="40% - Accent2 8 2 6 2" xfId="7042" xr:uid="{00000000-0005-0000-0000-00007C1B0000}"/>
    <cellStyle name="40% - Accent2 8 2 7" xfId="7043" xr:uid="{00000000-0005-0000-0000-00007D1B0000}"/>
    <cellStyle name="40% - Accent2 8 2 7 2" xfId="7044" xr:uid="{00000000-0005-0000-0000-00007E1B0000}"/>
    <cellStyle name="40% - Accent2 8 2 8" xfId="7045" xr:uid="{00000000-0005-0000-0000-00007F1B0000}"/>
    <cellStyle name="40% - Accent2 8 3" xfId="7046" xr:uid="{00000000-0005-0000-0000-0000801B0000}"/>
    <cellStyle name="40% - Accent2 8 3 2" xfId="7047" xr:uid="{00000000-0005-0000-0000-0000811B0000}"/>
    <cellStyle name="40% - Accent2 8 3 2 2" xfId="7048" xr:uid="{00000000-0005-0000-0000-0000821B0000}"/>
    <cellStyle name="40% - Accent2 8 3 2 2 2" xfId="7049" xr:uid="{00000000-0005-0000-0000-0000831B0000}"/>
    <cellStyle name="40% - Accent2 8 3 2 3" xfId="7050" xr:uid="{00000000-0005-0000-0000-0000841B0000}"/>
    <cellStyle name="40% - Accent2 8 3 2 3 2" xfId="7051" xr:uid="{00000000-0005-0000-0000-0000851B0000}"/>
    <cellStyle name="40% - Accent2 8 3 2 4" xfId="7052" xr:uid="{00000000-0005-0000-0000-0000861B0000}"/>
    <cellStyle name="40% - Accent2 8 3 3" xfId="7053" xr:uid="{00000000-0005-0000-0000-0000871B0000}"/>
    <cellStyle name="40% - Accent2 8 3 3 2" xfId="7054" xr:uid="{00000000-0005-0000-0000-0000881B0000}"/>
    <cellStyle name="40% - Accent2 8 3 4" xfId="7055" xr:uid="{00000000-0005-0000-0000-0000891B0000}"/>
    <cellStyle name="40% - Accent2 8 3 4 2" xfId="7056" xr:uid="{00000000-0005-0000-0000-00008A1B0000}"/>
    <cellStyle name="40% - Accent2 8 3 5" xfId="7057" xr:uid="{00000000-0005-0000-0000-00008B1B0000}"/>
    <cellStyle name="40% - Accent2 8 3 5 2" xfId="7058" xr:uid="{00000000-0005-0000-0000-00008C1B0000}"/>
    <cellStyle name="40% - Accent2 8 3 6" xfId="7059" xr:uid="{00000000-0005-0000-0000-00008D1B0000}"/>
    <cellStyle name="40% - Accent2 8 3 6 2" xfId="7060" xr:uid="{00000000-0005-0000-0000-00008E1B0000}"/>
    <cellStyle name="40% - Accent2 8 3 7" xfId="7061" xr:uid="{00000000-0005-0000-0000-00008F1B0000}"/>
    <cellStyle name="40% - Accent2 8 4" xfId="7062" xr:uid="{00000000-0005-0000-0000-0000901B0000}"/>
    <cellStyle name="40% - Accent2 8 4 2" xfId="7063" xr:uid="{00000000-0005-0000-0000-0000911B0000}"/>
    <cellStyle name="40% - Accent2 8 4 2 2" xfId="7064" xr:uid="{00000000-0005-0000-0000-0000921B0000}"/>
    <cellStyle name="40% - Accent2 8 4 3" xfId="7065" xr:uid="{00000000-0005-0000-0000-0000931B0000}"/>
    <cellStyle name="40% - Accent2 8 4 3 2" xfId="7066" xr:uid="{00000000-0005-0000-0000-0000941B0000}"/>
    <cellStyle name="40% - Accent2 8 4 4" xfId="7067" xr:uid="{00000000-0005-0000-0000-0000951B0000}"/>
    <cellStyle name="40% - Accent2 8 4 4 2" xfId="7068" xr:uid="{00000000-0005-0000-0000-0000961B0000}"/>
    <cellStyle name="40% - Accent2 8 4 5" xfId="7069" xr:uid="{00000000-0005-0000-0000-0000971B0000}"/>
    <cellStyle name="40% - Accent2 8 4 5 2" xfId="7070" xr:uid="{00000000-0005-0000-0000-0000981B0000}"/>
    <cellStyle name="40% - Accent2 8 4 6" xfId="7071" xr:uid="{00000000-0005-0000-0000-0000991B0000}"/>
    <cellStyle name="40% - Accent2 8 5" xfId="7072" xr:uid="{00000000-0005-0000-0000-00009A1B0000}"/>
    <cellStyle name="40% - Accent2 8 5 2" xfId="7073" xr:uid="{00000000-0005-0000-0000-00009B1B0000}"/>
    <cellStyle name="40% - Accent2 8 5 2 2" xfId="7074" xr:uid="{00000000-0005-0000-0000-00009C1B0000}"/>
    <cellStyle name="40% - Accent2 8 5 3" xfId="7075" xr:uid="{00000000-0005-0000-0000-00009D1B0000}"/>
    <cellStyle name="40% - Accent2 8 6" xfId="7076" xr:uid="{00000000-0005-0000-0000-00009E1B0000}"/>
    <cellStyle name="40% - Accent2 8 6 2" xfId="7077" xr:uid="{00000000-0005-0000-0000-00009F1B0000}"/>
    <cellStyle name="40% - Accent2 8 7" xfId="7078" xr:uid="{00000000-0005-0000-0000-0000A01B0000}"/>
    <cellStyle name="40% - Accent2 8 7 2" xfId="7079" xr:uid="{00000000-0005-0000-0000-0000A11B0000}"/>
    <cellStyle name="40% - Accent2 8 8" xfId="7080" xr:uid="{00000000-0005-0000-0000-0000A21B0000}"/>
    <cellStyle name="40% - Accent2 8 8 2" xfId="7081" xr:uid="{00000000-0005-0000-0000-0000A31B0000}"/>
    <cellStyle name="40% - Accent2 8 9" xfId="7082" xr:uid="{00000000-0005-0000-0000-0000A41B0000}"/>
    <cellStyle name="40% - Accent2 9" xfId="7083" xr:uid="{00000000-0005-0000-0000-0000A51B0000}"/>
    <cellStyle name="40% - Accent2 9 2" xfId="7084" xr:uid="{00000000-0005-0000-0000-0000A61B0000}"/>
    <cellStyle name="40% - Accent2 9 2 2" xfId="7085" xr:uid="{00000000-0005-0000-0000-0000A71B0000}"/>
    <cellStyle name="40% - Accent2 9 2 2 2" xfId="7086" xr:uid="{00000000-0005-0000-0000-0000A81B0000}"/>
    <cellStyle name="40% - Accent2 9 2 2 2 2" xfId="7087" xr:uid="{00000000-0005-0000-0000-0000A91B0000}"/>
    <cellStyle name="40% - Accent2 9 2 2 3" xfId="7088" xr:uid="{00000000-0005-0000-0000-0000AA1B0000}"/>
    <cellStyle name="40% - Accent2 9 2 3" xfId="7089" xr:uid="{00000000-0005-0000-0000-0000AB1B0000}"/>
    <cellStyle name="40% - Accent2 9 2 3 2" xfId="7090" xr:uid="{00000000-0005-0000-0000-0000AC1B0000}"/>
    <cellStyle name="40% - Accent2 9 2 4" xfId="7091" xr:uid="{00000000-0005-0000-0000-0000AD1B0000}"/>
    <cellStyle name="40% - Accent2 9 3" xfId="7092" xr:uid="{00000000-0005-0000-0000-0000AE1B0000}"/>
    <cellStyle name="40% - Accent2 9 3 2" xfId="7093" xr:uid="{00000000-0005-0000-0000-0000AF1B0000}"/>
    <cellStyle name="40% - Accent2 9 3 2 2" xfId="7094" xr:uid="{00000000-0005-0000-0000-0000B01B0000}"/>
    <cellStyle name="40% - Accent2 9 3 3" xfId="7095" xr:uid="{00000000-0005-0000-0000-0000B11B0000}"/>
    <cellStyle name="40% - Accent2 9 4" xfId="7096" xr:uid="{00000000-0005-0000-0000-0000B21B0000}"/>
    <cellStyle name="40% - Accent2 9 4 2" xfId="7097" xr:uid="{00000000-0005-0000-0000-0000B31B0000}"/>
    <cellStyle name="40% - Accent2 9 5" xfId="7098" xr:uid="{00000000-0005-0000-0000-0000B41B0000}"/>
    <cellStyle name="40% - Accent2 9 5 2" xfId="7099" xr:uid="{00000000-0005-0000-0000-0000B51B0000}"/>
    <cellStyle name="40% - Accent2 9 6" xfId="7100" xr:uid="{00000000-0005-0000-0000-0000B61B0000}"/>
    <cellStyle name="40% - Accent2 9 6 2" xfId="7101" xr:uid="{00000000-0005-0000-0000-0000B71B0000}"/>
    <cellStyle name="40% - Accent2 9 7" xfId="7102" xr:uid="{00000000-0005-0000-0000-0000B81B0000}"/>
    <cellStyle name="40% - Accent3 10" xfId="7103" xr:uid="{00000000-0005-0000-0000-0000B91B0000}"/>
    <cellStyle name="40% - Accent3 10 2" xfId="7104" xr:uid="{00000000-0005-0000-0000-0000BA1B0000}"/>
    <cellStyle name="40% - Accent3 10 2 2" xfId="7105" xr:uid="{00000000-0005-0000-0000-0000BB1B0000}"/>
    <cellStyle name="40% - Accent3 10 2 2 2" xfId="7106" xr:uid="{00000000-0005-0000-0000-0000BC1B0000}"/>
    <cellStyle name="40% - Accent3 10 2 2 2 2" xfId="7107" xr:uid="{00000000-0005-0000-0000-0000BD1B0000}"/>
    <cellStyle name="40% - Accent3 10 2 2 3" xfId="7108" xr:uid="{00000000-0005-0000-0000-0000BE1B0000}"/>
    <cellStyle name="40% - Accent3 10 2 3" xfId="7109" xr:uid="{00000000-0005-0000-0000-0000BF1B0000}"/>
    <cellStyle name="40% - Accent3 10 2 3 2" xfId="7110" xr:uid="{00000000-0005-0000-0000-0000C01B0000}"/>
    <cellStyle name="40% - Accent3 10 2 4" xfId="7111" xr:uid="{00000000-0005-0000-0000-0000C11B0000}"/>
    <cellStyle name="40% - Accent3 10 3" xfId="7112" xr:uid="{00000000-0005-0000-0000-0000C21B0000}"/>
    <cellStyle name="40% - Accent3 10 3 2" xfId="7113" xr:uid="{00000000-0005-0000-0000-0000C31B0000}"/>
    <cellStyle name="40% - Accent3 10 3 2 2" xfId="7114" xr:uid="{00000000-0005-0000-0000-0000C41B0000}"/>
    <cellStyle name="40% - Accent3 10 3 3" xfId="7115" xr:uid="{00000000-0005-0000-0000-0000C51B0000}"/>
    <cellStyle name="40% - Accent3 10 4" xfId="7116" xr:uid="{00000000-0005-0000-0000-0000C61B0000}"/>
    <cellStyle name="40% - Accent3 10 4 2" xfId="7117" xr:uid="{00000000-0005-0000-0000-0000C71B0000}"/>
    <cellStyle name="40% - Accent3 10 5" xfId="7118" xr:uid="{00000000-0005-0000-0000-0000C81B0000}"/>
    <cellStyle name="40% - Accent3 11" xfId="7119" xr:uid="{00000000-0005-0000-0000-0000C91B0000}"/>
    <cellStyle name="40% - Accent3 11 2" xfId="7120" xr:uid="{00000000-0005-0000-0000-0000CA1B0000}"/>
    <cellStyle name="40% - Accent3 11 2 2" xfId="7121" xr:uid="{00000000-0005-0000-0000-0000CB1B0000}"/>
    <cellStyle name="40% - Accent3 11 2 2 2" xfId="7122" xr:uid="{00000000-0005-0000-0000-0000CC1B0000}"/>
    <cellStyle name="40% - Accent3 11 2 2 2 2" xfId="7123" xr:uid="{00000000-0005-0000-0000-0000CD1B0000}"/>
    <cellStyle name="40% - Accent3 11 2 2 3" xfId="7124" xr:uid="{00000000-0005-0000-0000-0000CE1B0000}"/>
    <cellStyle name="40% - Accent3 11 2 3" xfId="7125" xr:uid="{00000000-0005-0000-0000-0000CF1B0000}"/>
    <cellStyle name="40% - Accent3 11 2 3 2" xfId="7126" xr:uid="{00000000-0005-0000-0000-0000D01B0000}"/>
    <cellStyle name="40% - Accent3 11 2 4" xfId="7127" xr:uid="{00000000-0005-0000-0000-0000D11B0000}"/>
    <cellStyle name="40% - Accent3 11 3" xfId="7128" xr:uid="{00000000-0005-0000-0000-0000D21B0000}"/>
    <cellStyle name="40% - Accent3 11 3 2" xfId="7129" xr:uid="{00000000-0005-0000-0000-0000D31B0000}"/>
    <cellStyle name="40% - Accent3 11 3 2 2" xfId="7130" xr:uid="{00000000-0005-0000-0000-0000D41B0000}"/>
    <cellStyle name="40% - Accent3 11 3 3" xfId="7131" xr:uid="{00000000-0005-0000-0000-0000D51B0000}"/>
    <cellStyle name="40% - Accent3 11 4" xfId="7132" xr:uid="{00000000-0005-0000-0000-0000D61B0000}"/>
    <cellStyle name="40% - Accent3 11 4 2" xfId="7133" xr:uid="{00000000-0005-0000-0000-0000D71B0000}"/>
    <cellStyle name="40% - Accent3 11 5" xfId="7134" xr:uid="{00000000-0005-0000-0000-0000D81B0000}"/>
    <cellStyle name="40% - Accent3 12" xfId="7135" xr:uid="{00000000-0005-0000-0000-0000D91B0000}"/>
    <cellStyle name="40% - Accent3 12 2" xfId="7136" xr:uid="{00000000-0005-0000-0000-0000DA1B0000}"/>
    <cellStyle name="40% - Accent3 13" xfId="7137" xr:uid="{00000000-0005-0000-0000-0000DB1B0000}"/>
    <cellStyle name="40% - Accent3 13 2" xfId="7138" xr:uid="{00000000-0005-0000-0000-0000DC1B0000}"/>
    <cellStyle name="40% - Accent3 13 2 2" xfId="7139" xr:uid="{00000000-0005-0000-0000-0000DD1B0000}"/>
    <cellStyle name="40% - Accent3 13 2 2 2" xfId="7140" xr:uid="{00000000-0005-0000-0000-0000DE1B0000}"/>
    <cellStyle name="40% - Accent3 13 2 3" xfId="7141" xr:uid="{00000000-0005-0000-0000-0000DF1B0000}"/>
    <cellStyle name="40% - Accent3 13 3" xfId="7142" xr:uid="{00000000-0005-0000-0000-0000E01B0000}"/>
    <cellStyle name="40% - Accent3 13 3 2" xfId="7143" xr:uid="{00000000-0005-0000-0000-0000E11B0000}"/>
    <cellStyle name="40% - Accent3 13 4" xfId="7144" xr:uid="{00000000-0005-0000-0000-0000E21B0000}"/>
    <cellStyle name="40% - Accent3 14" xfId="7145" xr:uid="{00000000-0005-0000-0000-0000E31B0000}"/>
    <cellStyle name="40% - Accent3 14 2" xfId="7146" xr:uid="{00000000-0005-0000-0000-0000E41B0000}"/>
    <cellStyle name="40% - Accent3 2" xfId="7147" xr:uid="{00000000-0005-0000-0000-0000E51B0000}"/>
    <cellStyle name="40% - Accent3 2 2" xfId="7148" xr:uid="{00000000-0005-0000-0000-0000E61B0000}"/>
    <cellStyle name="40% - Accent3 2 2 2" xfId="7149" xr:uid="{00000000-0005-0000-0000-0000E71B0000}"/>
    <cellStyle name="40% - Accent3 2 2 3" xfId="7150" xr:uid="{00000000-0005-0000-0000-0000E81B0000}"/>
    <cellStyle name="40% - Accent3 2 2 3 2" xfId="7151" xr:uid="{00000000-0005-0000-0000-0000E91B0000}"/>
    <cellStyle name="40% - Accent3 2 3" xfId="7152" xr:uid="{00000000-0005-0000-0000-0000EA1B0000}"/>
    <cellStyle name="40% - Accent3 2 3 2" xfId="7153" xr:uid="{00000000-0005-0000-0000-0000EB1B0000}"/>
    <cellStyle name="40% - Accent3 2 4" xfId="7154" xr:uid="{00000000-0005-0000-0000-0000EC1B0000}"/>
    <cellStyle name="40% - Accent3 2 4 2" xfId="7155" xr:uid="{00000000-0005-0000-0000-0000ED1B0000}"/>
    <cellStyle name="40% - Accent3 2 4 3" xfId="7156" xr:uid="{00000000-0005-0000-0000-0000EE1B0000}"/>
    <cellStyle name="40% - Accent3 2 5" xfId="7157" xr:uid="{00000000-0005-0000-0000-0000EF1B0000}"/>
    <cellStyle name="40% - Accent3 3" xfId="7158" xr:uid="{00000000-0005-0000-0000-0000F01B0000}"/>
    <cellStyle name="40% - Accent3 3 2" xfId="7159" xr:uid="{00000000-0005-0000-0000-0000F11B0000}"/>
    <cellStyle name="40% - Accent3 3 2 2" xfId="7160" xr:uid="{00000000-0005-0000-0000-0000F21B0000}"/>
    <cellStyle name="40% - Accent3 3 2 2 2" xfId="7161" xr:uid="{00000000-0005-0000-0000-0000F31B0000}"/>
    <cellStyle name="40% - Accent3 3 2 2 2 2" xfId="7162" xr:uid="{00000000-0005-0000-0000-0000F41B0000}"/>
    <cellStyle name="40% - Accent3 3 2 2 3" xfId="7163" xr:uid="{00000000-0005-0000-0000-0000F51B0000}"/>
    <cellStyle name="40% - Accent3 3 2 2 3 2" xfId="7164" xr:uid="{00000000-0005-0000-0000-0000F61B0000}"/>
    <cellStyle name="40% - Accent3 3 2 2 4" xfId="7165" xr:uid="{00000000-0005-0000-0000-0000F71B0000}"/>
    <cellStyle name="40% - Accent3 3 2 3" xfId="7166" xr:uid="{00000000-0005-0000-0000-0000F81B0000}"/>
    <cellStyle name="40% - Accent3 3 2 3 2" xfId="7167" xr:uid="{00000000-0005-0000-0000-0000F91B0000}"/>
    <cellStyle name="40% - Accent3 3 2 4" xfId="7168" xr:uid="{00000000-0005-0000-0000-0000FA1B0000}"/>
    <cellStyle name="40% - Accent3 3 2 4 2" xfId="7169" xr:uid="{00000000-0005-0000-0000-0000FB1B0000}"/>
    <cellStyle name="40% - Accent3 3 2 5" xfId="7170" xr:uid="{00000000-0005-0000-0000-0000FC1B0000}"/>
    <cellStyle name="40% - Accent3 3 3" xfId="7171" xr:uid="{00000000-0005-0000-0000-0000FD1B0000}"/>
    <cellStyle name="40% - Accent3 3 3 2" xfId="7172" xr:uid="{00000000-0005-0000-0000-0000FE1B0000}"/>
    <cellStyle name="40% - Accent3 3 3 3" xfId="7173" xr:uid="{00000000-0005-0000-0000-0000FF1B0000}"/>
    <cellStyle name="40% - Accent3 3 3 3 2" xfId="7174" xr:uid="{00000000-0005-0000-0000-0000001C0000}"/>
    <cellStyle name="40% - Accent3 3 3 4" xfId="7175" xr:uid="{00000000-0005-0000-0000-0000011C0000}"/>
    <cellStyle name="40% - Accent3 3 4" xfId="7176" xr:uid="{00000000-0005-0000-0000-0000021C0000}"/>
    <cellStyle name="40% - Accent3 3 4 2" xfId="7177" xr:uid="{00000000-0005-0000-0000-0000031C0000}"/>
    <cellStyle name="40% - Accent3 3 5" xfId="7178" xr:uid="{00000000-0005-0000-0000-0000041C0000}"/>
    <cellStyle name="40% - Accent3 3 5 2" xfId="7179" xr:uid="{00000000-0005-0000-0000-0000051C0000}"/>
    <cellStyle name="40% - Accent3 3 6" xfId="7180" xr:uid="{00000000-0005-0000-0000-0000061C0000}"/>
    <cellStyle name="40% - Accent3 3 6 2" xfId="7181" xr:uid="{00000000-0005-0000-0000-0000071C0000}"/>
    <cellStyle name="40% - Accent3 3 7" xfId="7182" xr:uid="{00000000-0005-0000-0000-0000081C0000}"/>
    <cellStyle name="40% - Accent3 3 7 2" xfId="7183" xr:uid="{00000000-0005-0000-0000-0000091C0000}"/>
    <cellStyle name="40% - Accent3 3 8" xfId="7184" xr:uid="{00000000-0005-0000-0000-00000A1C0000}"/>
    <cellStyle name="40% - Accent3 3 8 2" xfId="7185" xr:uid="{00000000-0005-0000-0000-00000B1C0000}"/>
    <cellStyle name="40% - Accent3 4" xfId="7186" xr:uid="{00000000-0005-0000-0000-00000C1C0000}"/>
    <cellStyle name="40% - Accent3 4 10" xfId="7187" xr:uid="{00000000-0005-0000-0000-00000D1C0000}"/>
    <cellStyle name="40% - Accent3 4 10 2" xfId="7188" xr:uid="{00000000-0005-0000-0000-00000E1C0000}"/>
    <cellStyle name="40% - Accent3 4 11" xfId="7189" xr:uid="{00000000-0005-0000-0000-00000F1C0000}"/>
    <cellStyle name="40% - Accent3 4 11 2" xfId="7190" xr:uid="{00000000-0005-0000-0000-0000101C0000}"/>
    <cellStyle name="40% - Accent3 4 12" xfId="7191" xr:uid="{00000000-0005-0000-0000-0000111C0000}"/>
    <cellStyle name="40% - Accent3 4 12 2" xfId="7192" xr:uid="{00000000-0005-0000-0000-0000121C0000}"/>
    <cellStyle name="40% - Accent3 4 13" xfId="7193" xr:uid="{00000000-0005-0000-0000-0000131C0000}"/>
    <cellStyle name="40% - Accent3 4 2" xfId="7194" xr:uid="{00000000-0005-0000-0000-0000141C0000}"/>
    <cellStyle name="40% - Accent3 4 2 10" xfId="7195" xr:uid="{00000000-0005-0000-0000-0000151C0000}"/>
    <cellStyle name="40% - Accent3 4 2 10 2" xfId="7196" xr:uid="{00000000-0005-0000-0000-0000161C0000}"/>
    <cellStyle name="40% - Accent3 4 2 11" xfId="7197" xr:uid="{00000000-0005-0000-0000-0000171C0000}"/>
    <cellStyle name="40% - Accent3 4 2 2" xfId="7198" xr:uid="{00000000-0005-0000-0000-0000181C0000}"/>
    <cellStyle name="40% - Accent3 4 2 2 10" xfId="7199" xr:uid="{00000000-0005-0000-0000-0000191C0000}"/>
    <cellStyle name="40% - Accent3 4 2 2 2" xfId="7200" xr:uid="{00000000-0005-0000-0000-00001A1C0000}"/>
    <cellStyle name="40% - Accent3 4 2 2 2 2" xfId="7201" xr:uid="{00000000-0005-0000-0000-00001B1C0000}"/>
    <cellStyle name="40% - Accent3 4 2 2 2 2 2" xfId="7202" xr:uid="{00000000-0005-0000-0000-00001C1C0000}"/>
    <cellStyle name="40% - Accent3 4 2 2 2 2 2 2" xfId="7203" xr:uid="{00000000-0005-0000-0000-00001D1C0000}"/>
    <cellStyle name="40% - Accent3 4 2 2 2 2 2 2 2" xfId="7204" xr:uid="{00000000-0005-0000-0000-00001E1C0000}"/>
    <cellStyle name="40% - Accent3 4 2 2 2 2 2 3" xfId="7205" xr:uid="{00000000-0005-0000-0000-00001F1C0000}"/>
    <cellStyle name="40% - Accent3 4 2 2 2 2 2 3 2" xfId="7206" xr:uid="{00000000-0005-0000-0000-0000201C0000}"/>
    <cellStyle name="40% - Accent3 4 2 2 2 2 2 4" xfId="7207" xr:uid="{00000000-0005-0000-0000-0000211C0000}"/>
    <cellStyle name="40% - Accent3 4 2 2 2 2 3" xfId="7208" xr:uid="{00000000-0005-0000-0000-0000221C0000}"/>
    <cellStyle name="40% - Accent3 4 2 2 2 2 3 2" xfId="7209" xr:uid="{00000000-0005-0000-0000-0000231C0000}"/>
    <cellStyle name="40% - Accent3 4 2 2 2 2 4" xfId="7210" xr:uid="{00000000-0005-0000-0000-0000241C0000}"/>
    <cellStyle name="40% - Accent3 4 2 2 2 2 4 2" xfId="7211" xr:uid="{00000000-0005-0000-0000-0000251C0000}"/>
    <cellStyle name="40% - Accent3 4 2 2 2 2 5" xfId="7212" xr:uid="{00000000-0005-0000-0000-0000261C0000}"/>
    <cellStyle name="40% - Accent3 4 2 2 2 2 5 2" xfId="7213" xr:uid="{00000000-0005-0000-0000-0000271C0000}"/>
    <cellStyle name="40% - Accent3 4 2 2 2 2 6" xfId="7214" xr:uid="{00000000-0005-0000-0000-0000281C0000}"/>
    <cellStyle name="40% - Accent3 4 2 2 2 2 6 2" xfId="7215" xr:uid="{00000000-0005-0000-0000-0000291C0000}"/>
    <cellStyle name="40% - Accent3 4 2 2 2 2 7" xfId="7216" xr:uid="{00000000-0005-0000-0000-00002A1C0000}"/>
    <cellStyle name="40% - Accent3 4 2 2 2 3" xfId="7217" xr:uid="{00000000-0005-0000-0000-00002B1C0000}"/>
    <cellStyle name="40% - Accent3 4 2 2 2 3 2" xfId="7218" xr:uid="{00000000-0005-0000-0000-00002C1C0000}"/>
    <cellStyle name="40% - Accent3 4 2 2 2 3 2 2" xfId="7219" xr:uid="{00000000-0005-0000-0000-00002D1C0000}"/>
    <cellStyle name="40% - Accent3 4 2 2 2 3 3" xfId="7220" xr:uid="{00000000-0005-0000-0000-00002E1C0000}"/>
    <cellStyle name="40% - Accent3 4 2 2 2 3 3 2" xfId="7221" xr:uid="{00000000-0005-0000-0000-00002F1C0000}"/>
    <cellStyle name="40% - Accent3 4 2 2 2 3 4" xfId="7222" xr:uid="{00000000-0005-0000-0000-0000301C0000}"/>
    <cellStyle name="40% - Accent3 4 2 2 2 3 4 2" xfId="7223" xr:uid="{00000000-0005-0000-0000-0000311C0000}"/>
    <cellStyle name="40% - Accent3 4 2 2 2 3 5" xfId="7224" xr:uid="{00000000-0005-0000-0000-0000321C0000}"/>
    <cellStyle name="40% - Accent3 4 2 2 2 3 5 2" xfId="7225" xr:uid="{00000000-0005-0000-0000-0000331C0000}"/>
    <cellStyle name="40% - Accent3 4 2 2 2 3 6" xfId="7226" xr:uid="{00000000-0005-0000-0000-0000341C0000}"/>
    <cellStyle name="40% - Accent3 4 2 2 2 4" xfId="7227" xr:uid="{00000000-0005-0000-0000-0000351C0000}"/>
    <cellStyle name="40% - Accent3 4 2 2 2 4 2" xfId="7228" xr:uid="{00000000-0005-0000-0000-0000361C0000}"/>
    <cellStyle name="40% - Accent3 4 2 2 2 4 2 2" xfId="7229" xr:uid="{00000000-0005-0000-0000-0000371C0000}"/>
    <cellStyle name="40% - Accent3 4 2 2 2 4 3" xfId="7230" xr:uid="{00000000-0005-0000-0000-0000381C0000}"/>
    <cellStyle name="40% - Accent3 4 2 2 2 5" xfId="7231" xr:uid="{00000000-0005-0000-0000-0000391C0000}"/>
    <cellStyle name="40% - Accent3 4 2 2 2 5 2" xfId="7232" xr:uid="{00000000-0005-0000-0000-00003A1C0000}"/>
    <cellStyle name="40% - Accent3 4 2 2 2 6" xfId="7233" xr:uid="{00000000-0005-0000-0000-00003B1C0000}"/>
    <cellStyle name="40% - Accent3 4 2 2 2 6 2" xfId="7234" xr:uid="{00000000-0005-0000-0000-00003C1C0000}"/>
    <cellStyle name="40% - Accent3 4 2 2 2 7" xfId="7235" xr:uid="{00000000-0005-0000-0000-00003D1C0000}"/>
    <cellStyle name="40% - Accent3 4 2 2 2 7 2" xfId="7236" xr:uid="{00000000-0005-0000-0000-00003E1C0000}"/>
    <cellStyle name="40% - Accent3 4 2 2 2 8" xfId="7237" xr:uid="{00000000-0005-0000-0000-00003F1C0000}"/>
    <cellStyle name="40% - Accent3 4 2 2 3" xfId="7238" xr:uid="{00000000-0005-0000-0000-0000401C0000}"/>
    <cellStyle name="40% - Accent3 4 2 2 3 2" xfId="7239" xr:uid="{00000000-0005-0000-0000-0000411C0000}"/>
    <cellStyle name="40% - Accent3 4 2 2 3 2 2" xfId="7240" xr:uid="{00000000-0005-0000-0000-0000421C0000}"/>
    <cellStyle name="40% - Accent3 4 2 2 3 2 2 2" xfId="7241" xr:uid="{00000000-0005-0000-0000-0000431C0000}"/>
    <cellStyle name="40% - Accent3 4 2 2 3 2 2 2 2" xfId="7242" xr:uid="{00000000-0005-0000-0000-0000441C0000}"/>
    <cellStyle name="40% - Accent3 4 2 2 3 2 2 3" xfId="7243" xr:uid="{00000000-0005-0000-0000-0000451C0000}"/>
    <cellStyle name="40% - Accent3 4 2 2 3 2 2 3 2" xfId="7244" xr:uid="{00000000-0005-0000-0000-0000461C0000}"/>
    <cellStyle name="40% - Accent3 4 2 2 3 2 2 4" xfId="7245" xr:uid="{00000000-0005-0000-0000-0000471C0000}"/>
    <cellStyle name="40% - Accent3 4 2 2 3 2 3" xfId="7246" xr:uid="{00000000-0005-0000-0000-0000481C0000}"/>
    <cellStyle name="40% - Accent3 4 2 2 3 2 3 2" xfId="7247" xr:uid="{00000000-0005-0000-0000-0000491C0000}"/>
    <cellStyle name="40% - Accent3 4 2 2 3 2 4" xfId="7248" xr:uid="{00000000-0005-0000-0000-00004A1C0000}"/>
    <cellStyle name="40% - Accent3 4 2 2 3 2 4 2" xfId="7249" xr:uid="{00000000-0005-0000-0000-00004B1C0000}"/>
    <cellStyle name="40% - Accent3 4 2 2 3 2 5" xfId="7250" xr:uid="{00000000-0005-0000-0000-00004C1C0000}"/>
    <cellStyle name="40% - Accent3 4 2 2 3 2 5 2" xfId="7251" xr:uid="{00000000-0005-0000-0000-00004D1C0000}"/>
    <cellStyle name="40% - Accent3 4 2 2 3 2 6" xfId="7252" xr:uid="{00000000-0005-0000-0000-00004E1C0000}"/>
    <cellStyle name="40% - Accent3 4 2 2 3 2 6 2" xfId="7253" xr:uid="{00000000-0005-0000-0000-00004F1C0000}"/>
    <cellStyle name="40% - Accent3 4 2 2 3 2 7" xfId="7254" xr:uid="{00000000-0005-0000-0000-0000501C0000}"/>
    <cellStyle name="40% - Accent3 4 2 2 3 3" xfId="7255" xr:uid="{00000000-0005-0000-0000-0000511C0000}"/>
    <cellStyle name="40% - Accent3 4 2 2 3 3 2" xfId="7256" xr:uid="{00000000-0005-0000-0000-0000521C0000}"/>
    <cellStyle name="40% - Accent3 4 2 2 3 3 2 2" xfId="7257" xr:uid="{00000000-0005-0000-0000-0000531C0000}"/>
    <cellStyle name="40% - Accent3 4 2 2 3 3 3" xfId="7258" xr:uid="{00000000-0005-0000-0000-0000541C0000}"/>
    <cellStyle name="40% - Accent3 4 2 2 3 3 3 2" xfId="7259" xr:uid="{00000000-0005-0000-0000-0000551C0000}"/>
    <cellStyle name="40% - Accent3 4 2 2 3 3 4" xfId="7260" xr:uid="{00000000-0005-0000-0000-0000561C0000}"/>
    <cellStyle name="40% - Accent3 4 2 2 3 3 4 2" xfId="7261" xr:uid="{00000000-0005-0000-0000-0000571C0000}"/>
    <cellStyle name="40% - Accent3 4 2 2 3 3 5" xfId="7262" xr:uid="{00000000-0005-0000-0000-0000581C0000}"/>
    <cellStyle name="40% - Accent3 4 2 2 3 3 5 2" xfId="7263" xr:uid="{00000000-0005-0000-0000-0000591C0000}"/>
    <cellStyle name="40% - Accent3 4 2 2 3 3 6" xfId="7264" xr:uid="{00000000-0005-0000-0000-00005A1C0000}"/>
    <cellStyle name="40% - Accent3 4 2 2 3 4" xfId="7265" xr:uid="{00000000-0005-0000-0000-00005B1C0000}"/>
    <cellStyle name="40% - Accent3 4 2 2 3 4 2" xfId="7266" xr:uid="{00000000-0005-0000-0000-00005C1C0000}"/>
    <cellStyle name="40% - Accent3 4 2 2 3 4 2 2" xfId="7267" xr:uid="{00000000-0005-0000-0000-00005D1C0000}"/>
    <cellStyle name="40% - Accent3 4 2 2 3 4 3" xfId="7268" xr:uid="{00000000-0005-0000-0000-00005E1C0000}"/>
    <cellStyle name="40% - Accent3 4 2 2 3 5" xfId="7269" xr:uid="{00000000-0005-0000-0000-00005F1C0000}"/>
    <cellStyle name="40% - Accent3 4 2 2 3 5 2" xfId="7270" xr:uid="{00000000-0005-0000-0000-0000601C0000}"/>
    <cellStyle name="40% - Accent3 4 2 2 3 6" xfId="7271" xr:uid="{00000000-0005-0000-0000-0000611C0000}"/>
    <cellStyle name="40% - Accent3 4 2 2 3 6 2" xfId="7272" xr:uid="{00000000-0005-0000-0000-0000621C0000}"/>
    <cellStyle name="40% - Accent3 4 2 2 3 7" xfId="7273" xr:uid="{00000000-0005-0000-0000-0000631C0000}"/>
    <cellStyle name="40% - Accent3 4 2 2 3 7 2" xfId="7274" xr:uid="{00000000-0005-0000-0000-0000641C0000}"/>
    <cellStyle name="40% - Accent3 4 2 2 3 8" xfId="7275" xr:uid="{00000000-0005-0000-0000-0000651C0000}"/>
    <cellStyle name="40% - Accent3 4 2 2 4" xfId="7276" xr:uid="{00000000-0005-0000-0000-0000661C0000}"/>
    <cellStyle name="40% - Accent3 4 2 2 4 2" xfId="7277" xr:uid="{00000000-0005-0000-0000-0000671C0000}"/>
    <cellStyle name="40% - Accent3 4 2 2 4 2 2" xfId="7278" xr:uid="{00000000-0005-0000-0000-0000681C0000}"/>
    <cellStyle name="40% - Accent3 4 2 2 4 2 2 2" xfId="7279" xr:uid="{00000000-0005-0000-0000-0000691C0000}"/>
    <cellStyle name="40% - Accent3 4 2 2 4 2 3" xfId="7280" xr:uid="{00000000-0005-0000-0000-00006A1C0000}"/>
    <cellStyle name="40% - Accent3 4 2 2 4 2 3 2" xfId="7281" xr:uid="{00000000-0005-0000-0000-00006B1C0000}"/>
    <cellStyle name="40% - Accent3 4 2 2 4 2 4" xfId="7282" xr:uid="{00000000-0005-0000-0000-00006C1C0000}"/>
    <cellStyle name="40% - Accent3 4 2 2 4 3" xfId="7283" xr:uid="{00000000-0005-0000-0000-00006D1C0000}"/>
    <cellStyle name="40% - Accent3 4 2 2 4 3 2" xfId="7284" xr:uid="{00000000-0005-0000-0000-00006E1C0000}"/>
    <cellStyle name="40% - Accent3 4 2 2 4 4" xfId="7285" xr:uid="{00000000-0005-0000-0000-00006F1C0000}"/>
    <cellStyle name="40% - Accent3 4 2 2 4 4 2" xfId="7286" xr:uid="{00000000-0005-0000-0000-0000701C0000}"/>
    <cellStyle name="40% - Accent3 4 2 2 4 5" xfId="7287" xr:uid="{00000000-0005-0000-0000-0000711C0000}"/>
    <cellStyle name="40% - Accent3 4 2 2 4 5 2" xfId="7288" xr:uid="{00000000-0005-0000-0000-0000721C0000}"/>
    <cellStyle name="40% - Accent3 4 2 2 4 6" xfId="7289" xr:uid="{00000000-0005-0000-0000-0000731C0000}"/>
    <cellStyle name="40% - Accent3 4 2 2 4 6 2" xfId="7290" xr:uid="{00000000-0005-0000-0000-0000741C0000}"/>
    <cellStyle name="40% - Accent3 4 2 2 4 7" xfId="7291" xr:uid="{00000000-0005-0000-0000-0000751C0000}"/>
    <cellStyle name="40% - Accent3 4 2 2 5" xfId="7292" xr:uid="{00000000-0005-0000-0000-0000761C0000}"/>
    <cellStyle name="40% - Accent3 4 2 2 5 2" xfId="7293" xr:uid="{00000000-0005-0000-0000-0000771C0000}"/>
    <cellStyle name="40% - Accent3 4 2 2 5 2 2" xfId="7294" xr:uid="{00000000-0005-0000-0000-0000781C0000}"/>
    <cellStyle name="40% - Accent3 4 2 2 5 3" xfId="7295" xr:uid="{00000000-0005-0000-0000-0000791C0000}"/>
    <cellStyle name="40% - Accent3 4 2 2 5 3 2" xfId="7296" xr:uid="{00000000-0005-0000-0000-00007A1C0000}"/>
    <cellStyle name="40% - Accent3 4 2 2 5 4" xfId="7297" xr:uid="{00000000-0005-0000-0000-00007B1C0000}"/>
    <cellStyle name="40% - Accent3 4 2 2 5 4 2" xfId="7298" xr:uid="{00000000-0005-0000-0000-00007C1C0000}"/>
    <cellStyle name="40% - Accent3 4 2 2 5 5" xfId="7299" xr:uid="{00000000-0005-0000-0000-00007D1C0000}"/>
    <cellStyle name="40% - Accent3 4 2 2 5 5 2" xfId="7300" xr:uid="{00000000-0005-0000-0000-00007E1C0000}"/>
    <cellStyle name="40% - Accent3 4 2 2 5 6" xfId="7301" xr:uid="{00000000-0005-0000-0000-00007F1C0000}"/>
    <cellStyle name="40% - Accent3 4 2 2 6" xfId="7302" xr:uid="{00000000-0005-0000-0000-0000801C0000}"/>
    <cellStyle name="40% - Accent3 4 2 2 6 2" xfId="7303" xr:uid="{00000000-0005-0000-0000-0000811C0000}"/>
    <cellStyle name="40% - Accent3 4 2 2 6 2 2" xfId="7304" xr:uid="{00000000-0005-0000-0000-0000821C0000}"/>
    <cellStyle name="40% - Accent3 4 2 2 6 3" xfId="7305" xr:uid="{00000000-0005-0000-0000-0000831C0000}"/>
    <cellStyle name="40% - Accent3 4 2 2 7" xfId="7306" xr:uid="{00000000-0005-0000-0000-0000841C0000}"/>
    <cellStyle name="40% - Accent3 4 2 2 7 2" xfId="7307" xr:uid="{00000000-0005-0000-0000-0000851C0000}"/>
    <cellStyle name="40% - Accent3 4 2 2 8" xfId="7308" xr:uid="{00000000-0005-0000-0000-0000861C0000}"/>
    <cellStyle name="40% - Accent3 4 2 2 8 2" xfId="7309" xr:uid="{00000000-0005-0000-0000-0000871C0000}"/>
    <cellStyle name="40% - Accent3 4 2 2 9" xfId="7310" xr:uid="{00000000-0005-0000-0000-0000881C0000}"/>
    <cellStyle name="40% - Accent3 4 2 2 9 2" xfId="7311" xr:uid="{00000000-0005-0000-0000-0000891C0000}"/>
    <cellStyle name="40% - Accent3 4 2 3" xfId="7312" xr:uid="{00000000-0005-0000-0000-00008A1C0000}"/>
    <cellStyle name="40% - Accent3 4 2 3 2" xfId="7313" xr:uid="{00000000-0005-0000-0000-00008B1C0000}"/>
    <cellStyle name="40% - Accent3 4 2 3 2 2" xfId="7314" xr:uid="{00000000-0005-0000-0000-00008C1C0000}"/>
    <cellStyle name="40% - Accent3 4 2 3 2 2 2" xfId="7315" xr:uid="{00000000-0005-0000-0000-00008D1C0000}"/>
    <cellStyle name="40% - Accent3 4 2 3 2 2 2 2" xfId="7316" xr:uid="{00000000-0005-0000-0000-00008E1C0000}"/>
    <cellStyle name="40% - Accent3 4 2 3 2 2 3" xfId="7317" xr:uid="{00000000-0005-0000-0000-00008F1C0000}"/>
    <cellStyle name="40% - Accent3 4 2 3 2 2 3 2" xfId="7318" xr:uid="{00000000-0005-0000-0000-0000901C0000}"/>
    <cellStyle name="40% - Accent3 4 2 3 2 2 4" xfId="7319" xr:uid="{00000000-0005-0000-0000-0000911C0000}"/>
    <cellStyle name="40% - Accent3 4 2 3 2 3" xfId="7320" xr:uid="{00000000-0005-0000-0000-0000921C0000}"/>
    <cellStyle name="40% - Accent3 4 2 3 2 3 2" xfId="7321" xr:uid="{00000000-0005-0000-0000-0000931C0000}"/>
    <cellStyle name="40% - Accent3 4 2 3 2 4" xfId="7322" xr:uid="{00000000-0005-0000-0000-0000941C0000}"/>
    <cellStyle name="40% - Accent3 4 2 3 2 4 2" xfId="7323" xr:uid="{00000000-0005-0000-0000-0000951C0000}"/>
    <cellStyle name="40% - Accent3 4 2 3 2 5" xfId="7324" xr:uid="{00000000-0005-0000-0000-0000961C0000}"/>
    <cellStyle name="40% - Accent3 4 2 3 2 5 2" xfId="7325" xr:uid="{00000000-0005-0000-0000-0000971C0000}"/>
    <cellStyle name="40% - Accent3 4 2 3 2 6" xfId="7326" xr:uid="{00000000-0005-0000-0000-0000981C0000}"/>
    <cellStyle name="40% - Accent3 4 2 3 2 6 2" xfId="7327" xr:uid="{00000000-0005-0000-0000-0000991C0000}"/>
    <cellStyle name="40% - Accent3 4 2 3 2 7" xfId="7328" xr:uid="{00000000-0005-0000-0000-00009A1C0000}"/>
    <cellStyle name="40% - Accent3 4 2 3 3" xfId="7329" xr:uid="{00000000-0005-0000-0000-00009B1C0000}"/>
    <cellStyle name="40% - Accent3 4 2 3 3 2" xfId="7330" xr:uid="{00000000-0005-0000-0000-00009C1C0000}"/>
    <cellStyle name="40% - Accent3 4 2 3 3 2 2" xfId="7331" xr:uid="{00000000-0005-0000-0000-00009D1C0000}"/>
    <cellStyle name="40% - Accent3 4 2 3 3 3" xfId="7332" xr:uid="{00000000-0005-0000-0000-00009E1C0000}"/>
    <cellStyle name="40% - Accent3 4 2 3 3 3 2" xfId="7333" xr:uid="{00000000-0005-0000-0000-00009F1C0000}"/>
    <cellStyle name="40% - Accent3 4 2 3 3 4" xfId="7334" xr:uid="{00000000-0005-0000-0000-0000A01C0000}"/>
    <cellStyle name="40% - Accent3 4 2 3 3 4 2" xfId="7335" xr:uid="{00000000-0005-0000-0000-0000A11C0000}"/>
    <cellStyle name="40% - Accent3 4 2 3 3 5" xfId="7336" xr:uid="{00000000-0005-0000-0000-0000A21C0000}"/>
    <cellStyle name="40% - Accent3 4 2 3 3 5 2" xfId="7337" xr:uid="{00000000-0005-0000-0000-0000A31C0000}"/>
    <cellStyle name="40% - Accent3 4 2 3 3 6" xfId="7338" xr:uid="{00000000-0005-0000-0000-0000A41C0000}"/>
    <cellStyle name="40% - Accent3 4 2 3 4" xfId="7339" xr:uid="{00000000-0005-0000-0000-0000A51C0000}"/>
    <cellStyle name="40% - Accent3 4 2 3 4 2" xfId="7340" xr:uid="{00000000-0005-0000-0000-0000A61C0000}"/>
    <cellStyle name="40% - Accent3 4 2 3 4 2 2" xfId="7341" xr:uid="{00000000-0005-0000-0000-0000A71C0000}"/>
    <cellStyle name="40% - Accent3 4 2 3 4 3" xfId="7342" xr:uid="{00000000-0005-0000-0000-0000A81C0000}"/>
    <cellStyle name="40% - Accent3 4 2 3 5" xfId="7343" xr:uid="{00000000-0005-0000-0000-0000A91C0000}"/>
    <cellStyle name="40% - Accent3 4 2 3 5 2" xfId="7344" xr:uid="{00000000-0005-0000-0000-0000AA1C0000}"/>
    <cellStyle name="40% - Accent3 4 2 3 6" xfId="7345" xr:uid="{00000000-0005-0000-0000-0000AB1C0000}"/>
    <cellStyle name="40% - Accent3 4 2 3 6 2" xfId="7346" xr:uid="{00000000-0005-0000-0000-0000AC1C0000}"/>
    <cellStyle name="40% - Accent3 4 2 3 7" xfId="7347" xr:uid="{00000000-0005-0000-0000-0000AD1C0000}"/>
    <cellStyle name="40% - Accent3 4 2 3 7 2" xfId="7348" xr:uid="{00000000-0005-0000-0000-0000AE1C0000}"/>
    <cellStyle name="40% - Accent3 4 2 3 8" xfId="7349" xr:uid="{00000000-0005-0000-0000-0000AF1C0000}"/>
    <cellStyle name="40% - Accent3 4 2 4" xfId="7350" xr:uid="{00000000-0005-0000-0000-0000B01C0000}"/>
    <cellStyle name="40% - Accent3 4 2 4 2" xfId="7351" xr:uid="{00000000-0005-0000-0000-0000B11C0000}"/>
    <cellStyle name="40% - Accent3 4 2 4 2 2" xfId="7352" xr:uid="{00000000-0005-0000-0000-0000B21C0000}"/>
    <cellStyle name="40% - Accent3 4 2 4 2 2 2" xfId="7353" xr:uid="{00000000-0005-0000-0000-0000B31C0000}"/>
    <cellStyle name="40% - Accent3 4 2 4 2 2 2 2" xfId="7354" xr:uid="{00000000-0005-0000-0000-0000B41C0000}"/>
    <cellStyle name="40% - Accent3 4 2 4 2 2 3" xfId="7355" xr:uid="{00000000-0005-0000-0000-0000B51C0000}"/>
    <cellStyle name="40% - Accent3 4 2 4 2 2 3 2" xfId="7356" xr:uid="{00000000-0005-0000-0000-0000B61C0000}"/>
    <cellStyle name="40% - Accent3 4 2 4 2 2 4" xfId="7357" xr:uid="{00000000-0005-0000-0000-0000B71C0000}"/>
    <cellStyle name="40% - Accent3 4 2 4 2 3" xfId="7358" xr:uid="{00000000-0005-0000-0000-0000B81C0000}"/>
    <cellStyle name="40% - Accent3 4 2 4 2 3 2" xfId="7359" xr:uid="{00000000-0005-0000-0000-0000B91C0000}"/>
    <cellStyle name="40% - Accent3 4 2 4 2 4" xfId="7360" xr:uid="{00000000-0005-0000-0000-0000BA1C0000}"/>
    <cellStyle name="40% - Accent3 4 2 4 2 4 2" xfId="7361" xr:uid="{00000000-0005-0000-0000-0000BB1C0000}"/>
    <cellStyle name="40% - Accent3 4 2 4 2 5" xfId="7362" xr:uid="{00000000-0005-0000-0000-0000BC1C0000}"/>
    <cellStyle name="40% - Accent3 4 2 4 2 5 2" xfId="7363" xr:uid="{00000000-0005-0000-0000-0000BD1C0000}"/>
    <cellStyle name="40% - Accent3 4 2 4 2 6" xfId="7364" xr:uid="{00000000-0005-0000-0000-0000BE1C0000}"/>
    <cellStyle name="40% - Accent3 4 2 4 2 6 2" xfId="7365" xr:uid="{00000000-0005-0000-0000-0000BF1C0000}"/>
    <cellStyle name="40% - Accent3 4 2 4 2 7" xfId="7366" xr:uid="{00000000-0005-0000-0000-0000C01C0000}"/>
    <cellStyle name="40% - Accent3 4 2 4 3" xfId="7367" xr:uid="{00000000-0005-0000-0000-0000C11C0000}"/>
    <cellStyle name="40% - Accent3 4 2 4 3 2" xfId="7368" xr:uid="{00000000-0005-0000-0000-0000C21C0000}"/>
    <cellStyle name="40% - Accent3 4 2 4 3 2 2" xfId="7369" xr:uid="{00000000-0005-0000-0000-0000C31C0000}"/>
    <cellStyle name="40% - Accent3 4 2 4 3 3" xfId="7370" xr:uid="{00000000-0005-0000-0000-0000C41C0000}"/>
    <cellStyle name="40% - Accent3 4 2 4 3 3 2" xfId="7371" xr:uid="{00000000-0005-0000-0000-0000C51C0000}"/>
    <cellStyle name="40% - Accent3 4 2 4 3 4" xfId="7372" xr:uid="{00000000-0005-0000-0000-0000C61C0000}"/>
    <cellStyle name="40% - Accent3 4 2 4 3 4 2" xfId="7373" xr:uid="{00000000-0005-0000-0000-0000C71C0000}"/>
    <cellStyle name="40% - Accent3 4 2 4 3 5" xfId="7374" xr:uid="{00000000-0005-0000-0000-0000C81C0000}"/>
    <cellStyle name="40% - Accent3 4 2 4 3 5 2" xfId="7375" xr:uid="{00000000-0005-0000-0000-0000C91C0000}"/>
    <cellStyle name="40% - Accent3 4 2 4 3 6" xfId="7376" xr:uid="{00000000-0005-0000-0000-0000CA1C0000}"/>
    <cellStyle name="40% - Accent3 4 2 4 4" xfId="7377" xr:uid="{00000000-0005-0000-0000-0000CB1C0000}"/>
    <cellStyle name="40% - Accent3 4 2 4 4 2" xfId="7378" xr:uid="{00000000-0005-0000-0000-0000CC1C0000}"/>
    <cellStyle name="40% - Accent3 4 2 4 4 2 2" xfId="7379" xr:uid="{00000000-0005-0000-0000-0000CD1C0000}"/>
    <cellStyle name="40% - Accent3 4 2 4 4 3" xfId="7380" xr:uid="{00000000-0005-0000-0000-0000CE1C0000}"/>
    <cellStyle name="40% - Accent3 4 2 4 5" xfId="7381" xr:uid="{00000000-0005-0000-0000-0000CF1C0000}"/>
    <cellStyle name="40% - Accent3 4 2 4 5 2" xfId="7382" xr:uid="{00000000-0005-0000-0000-0000D01C0000}"/>
    <cellStyle name="40% - Accent3 4 2 4 6" xfId="7383" xr:uid="{00000000-0005-0000-0000-0000D11C0000}"/>
    <cellStyle name="40% - Accent3 4 2 4 6 2" xfId="7384" xr:uid="{00000000-0005-0000-0000-0000D21C0000}"/>
    <cellStyle name="40% - Accent3 4 2 4 7" xfId="7385" xr:uid="{00000000-0005-0000-0000-0000D31C0000}"/>
    <cellStyle name="40% - Accent3 4 2 4 7 2" xfId="7386" xr:uid="{00000000-0005-0000-0000-0000D41C0000}"/>
    <cellStyle name="40% - Accent3 4 2 4 8" xfId="7387" xr:uid="{00000000-0005-0000-0000-0000D51C0000}"/>
    <cellStyle name="40% - Accent3 4 2 5" xfId="7388" xr:uid="{00000000-0005-0000-0000-0000D61C0000}"/>
    <cellStyle name="40% - Accent3 4 2 5 2" xfId="7389" xr:uid="{00000000-0005-0000-0000-0000D71C0000}"/>
    <cellStyle name="40% - Accent3 4 2 5 2 2" xfId="7390" xr:uid="{00000000-0005-0000-0000-0000D81C0000}"/>
    <cellStyle name="40% - Accent3 4 2 5 2 2 2" xfId="7391" xr:uid="{00000000-0005-0000-0000-0000D91C0000}"/>
    <cellStyle name="40% - Accent3 4 2 5 2 3" xfId="7392" xr:uid="{00000000-0005-0000-0000-0000DA1C0000}"/>
    <cellStyle name="40% - Accent3 4 2 5 2 3 2" xfId="7393" xr:uid="{00000000-0005-0000-0000-0000DB1C0000}"/>
    <cellStyle name="40% - Accent3 4 2 5 2 4" xfId="7394" xr:uid="{00000000-0005-0000-0000-0000DC1C0000}"/>
    <cellStyle name="40% - Accent3 4 2 5 3" xfId="7395" xr:uid="{00000000-0005-0000-0000-0000DD1C0000}"/>
    <cellStyle name="40% - Accent3 4 2 5 3 2" xfId="7396" xr:uid="{00000000-0005-0000-0000-0000DE1C0000}"/>
    <cellStyle name="40% - Accent3 4 2 5 4" xfId="7397" xr:uid="{00000000-0005-0000-0000-0000DF1C0000}"/>
    <cellStyle name="40% - Accent3 4 2 5 4 2" xfId="7398" xr:uid="{00000000-0005-0000-0000-0000E01C0000}"/>
    <cellStyle name="40% - Accent3 4 2 5 5" xfId="7399" xr:uid="{00000000-0005-0000-0000-0000E11C0000}"/>
    <cellStyle name="40% - Accent3 4 2 5 5 2" xfId="7400" xr:uid="{00000000-0005-0000-0000-0000E21C0000}"/>
    <cellStyle name="40% - Accent3 4 2 5 6" xfId="7401" xr:uid="{00000000-0005-0000-0000-0000E31C0000}"/>
    <cellStyle name="40% - Accent3 4 2 5 6 2" xfId="7402" xr:uid="{00000000-0005-0000-0000-0000E41C0000}"/>
    <cellStyle name="40% - Accent3 4 2 5 7" xfId="7403" xr:uid="{00000000-0005-0000-0000-0000E51C0000}"/>
    <cellStyle name="40% - Accent3 4 2 6" xfId="7404" xr:uid="{00000000-0005-0000-0000-0000E61C0000}"/>
    <cellStyle name="40% - Accent3 4 2 6 2" xfId="7405" xr:uid="{00000000-0005-0000-0000-0000E71C0000}"/>
    <cellStyle name="40% - Accent3 4 2 6 2 2" xfId="7406" xr:uid="{00000000-0005-0000-0000-0000E81C0000}"/>
    <cellStyle name="40% - Accent3 4 2 6 3" xfId="7407" xr:uid="{00000000-0005-0000-0000-0000E91C0000}"/>
    <cellStyle name="40% - Accent3 4 2 6 3 2" xfId="7408" xr:uid="{00000000-0005-0000-0000-0000EA1C0000}"/>
    <cellStyle name="40% - Accent3 4 2 6 4" xfId="7409" xr:uid="{00000000-0005-0000-0000-0000EB1C0000}"/>
    <cellStyle name="40% - Accent3 4 2 6 4 2" xfId="7410" xr:uid="{00000000-0005-0000-0000-0000EC1C0000}"/>
    <cellStyle name="40% - Accent3 4 2 6 5" xfId="7411" xr:uid="{00000000-0005-0000-0000-0000ED1C0000}"/>
    <cellStyle name="40% - Accent3 4 2 6 5 2" xfId="7412" xr:uid="{00000000-0005-0000-0000-0000EE1C0000}"/>
    <cellStyle name="40% - Accent3 4 2 6 6" xfId="7413" xr:uid="{00000000-0005-0000-0000-0000EF1C0000}"/>
    <cellStyle name="40% - Accent3 4 2 7" xfId="7414" xr:uid="{00000000-0005-0000-0000-0000F01C0000}"/>
    <cellStyle name="40% - Accent3 4 2 7 2" xfId="7415" xr:uid="{00000000-0005-0000-0000-0000F11C0000}"/>
    <cellStyle name="40% - Accent3 4 2 7 2 2" xfId="7416" xr:uid="{00000000-0005-0000-0000-0000F21C0000}"/>
    <cellStyle name="40% - Accent3 4 2 7 3" xfId="7417" xr:uid="{00000000-0005-0000-0000-0000F31C0000}"/>
    <cellStyle name="40% - Accent3 4 2 8" xfId="7418" xr:uid="{00000000-0005-0000-0000-0000F41C0000}"/>
    <cellStyle name="40% - Accent3 4 2 8 2" xfId="7419" xr:uid="{00000000-0005-0000-0000-0000F51C0000}"/>
    <cellStyle name="40% - Accent3 4 2 9" xfId="7420" xr:uid="{00000000-0005-0000-0000-0000F61C0000}"/>
    <cellStyle name="40% - Accent3 4 2 9 2" xfId="7421" xr:uid="{00000000-0005-0000-0000-0000F71C0000}"/>
    <cellStyle name="40% - Accent3 4 3" xfId="7422" xr:uid="{00000000-0005-0000-0000-0000F81C0000}"/>
    <cellStyle name="40% - Accent3 4 3 10" xfId="7423" xr:uid="{00000000-0005-0000-0000-0000F91C0000}"/>
    <cellStyle name="40% - Accent3 4 3 2" xfId="7424" xr:uid="{00000000-0005-0000-0000-0000FA1C0000}"/>
    <cellStyle name="40% - Accent3 4 3 2 2" xfId="7425" xr:uid="{00000000-0005-0000-0000-0000FB1C0000}"/>
    <cellStyle name="40% - Accent3 4 3 2 2 2" xfId="7426" xr:uid="{00000000-0005-0000-0000-0000FC1C0000}"/>
    <cellStyle name="40% - Accent3 4 3 2 2 2 2" xfId="7427" xr:uid="{00000000-0005-0000-0000-0000FD1C0000}"/>
    <cellStyle name="40% - Accent3 4 3 2 2 2 2 2" xfId="7428" xr:uid="{00000000-0005-0000-0000-0000FE1C0000}"/>
    <cellStyle name="40% - Accent3 4 3 2 2 2 3" xfId="7429" xr:uid="{00000000-0005-0000-0000-0000FF1C0000}"/>
    <cellStyle name="40% - Accent3 4 3 2 2 2 3 2" xfId="7430" xr:uid="{00000000-0005-0000-0000-0000001D0000}"/>
    <cellStyle name="40% - Accent3 4 3 2 2 2 4" xfId="7431" xr:uid="{00000000-0005-0000-0000-0000011D0000}"/>
    <cellStyle name="40% - Accent3 4 3 2 2 3" xfId="7432" xr:uid="{00000000-0005-0000-0000-0000021D0000}"/>
    <cellStyle name="40% - Accent3 4 3 2 2 3 2" xfId="7433" xr:uid="{00000000-0005-0000-0000-0000031D0000}"/>
    <cellStyle name="40% - Accent3 4 3 2 2 4" xfId="7434" xr:uid="{00000000-0005-0000-0000-0000041D0000}"/>
    <cellStyle name="40% - Accent3 4 3 2 2 4 2" xfId="7435" xr:uid="{00000000-0005-0000-0000-0000051D0000}"/>
    <cellStyle name="40% - Accent3 4 3 2 2 5" xfId="7436" xr:uid="{00000000-0005-0000-0000-0000061D0000}"/>
    <cellStyle name="40% - Accent3 4 3 2 2 5 2" xfId="7437" xr:uid="{00000000-0005-0000-0000-0000071D0000}"/>
    <cellStyle name="40% - Accent3 4 3 2 2 6" xfId="7438" xr:uid="{00000000-0005-0000-0000-0000081D0000}"/>
    <cellStyle name="40% - Accent3 4 3 2 2 6 2" xfId="7439" xr:uid="{00000000-0005-0000-0000-0000091D0000}"/>
    <cellStyle name="40% - Accent3 4 3 2 2 7" xfId="7440" xr:uid="{00000000-0005-0000-0000-00000A1D0000}"/>
    <cellStyle name="40% - Accent3 4 3 2 3" xfId="7441" xr:uid="{00000000-0005-0000-0000-00000B1D0000}"/>
    <cellStyle name="40% - Accent3 4 3 2 3 2" xfId="7442" xr:uid="{00000000-0005-0000-0000-00000C1D0000}"/>
    <cellStyle name="40% - Accent3 4 3 2 3 2 2" xfId="7443" xr:uid="{00000000-0005-0000-0000-00000D1D0000}"/>
    <cellStyle name="40% - Accent3 4 3 2 3 3" xfId="7444" xr:uid="{00000000-0005-0000-0000-00000E1D0000}"/>
    <cellStyle name="40% - Accent3 4 3 2 3 3 2" xfId="7445" xr:uid="{00000000-0005-0000-0000-00000F1D0000}"/>
    <cellStyle name="40% - Accent3 4 3 2 3 4" xfId="7446" xr:uid="{00000000-0005-0000-0000-0000101D0000}"/>
    <cellStyle name="40% - Accent3 4 3 2 3 4 2" xfId="7447" xr:uid="{00000000-0005-0000-0000-0000111D0000}"/>
    <cellStyle name="40% - Accent3 4 3 2 3 5" xfId="7448" xr:uid="{00000000-0005-0000-0000-0000121D0000}"/>
    <cellStyle name="40% - Accent3 4 3 2 3 5 2" xfId="7449" xr:uid="{00000000-0005-0000-0000-0000131D0000}"/>
    <cellStyle name="40% - Accent3 4 3 2 3 6" xfId="7450" xr:uid="{00000000-0005-0000-0000-0000141D0000}"/>
    <cellStyle name="40% - Accent3 4 3 2 4" xfId="7451" xr:uid="{00000000-0005-0000-0000-0000151D0000}"/>
    <cellStyle name="40% - Accent3 4 3 2 4 2" xfId="7452" xr:uid="{00000000-0005-0000-0000-0000161D0000}"/>
    <cellStyle name="40% - Accent3 4 3 2 4 2 2" xfId="7453" xr:uid="{00000000-0005-0000-0000-0000171D0000}"/>
    <cellStyle name="40% - Accent3 4 3 2 4 3" xfId="7454" xr:uid="{00000000-0005-0000-0000-0000181D0000}"/>
    <cellStyle name="40% - Accent3 4 3 2 5" xfId="7455" xr:uid="{00000000-0005-0000-0000-0000191D0000}"/>
    <cellStyle name="40% - Accent3 4 3 2 5 2" xfId="7456" xr:uid="{00000000-0005-0000-0000-00001A1D0000}"/>
    <cellStyle name="40% - Accent3 4 3 2 6" xfId="7457" xr:uid="{00000000-0005-0000-0000-00001B1D0000}"/>
    <cellStyle name="40% - Accent3 4 3 2 6 2" xfId="7458" xr:uid="{00000000-0005-0000-0000-00001C1D0000}"/>
    <cellStyle name="40% - Accent3 4 3 2 7" xfId="7459" xr:uid="{00000000-0005-0000-0000-00001D1D0000}"/>
    <cellStyle name="40% - Accent3 4 3 2 7 2" xfId="7460" xr:uid="{00000000-0005-0000-0000-00001E1D0000}"/>
    <cellStyle name="40% - Accent3 4 3 2 8" xfId="7461" xr:uid="{00000000-0005-0000-0000-00001F1D0000}"/>
    <cellStyle name="40% - Accent3 4 3 3" xfId="7462" xr:uid="{00000000-0005-0000-0000-0000201D0000}"/>
    <cellStyle name="40% - Accent3 4 3 3 2" xfId="7463" xr:uid="{00000000-0005-0000-0000-0000211D0000}"/>
    <cellStyle name="40% - Accent3 4 3 3 2 2" xfId="7464" xr:uid="{00000000-0005-0000-0000-0000221D0000}"/>
    <cellStyle name="40% - Accent3 4 3 3 2 2 2" xfId="7465" xr:uid="{00000000-0005-0000-0000-0000231D0000}"/>
    <cellStyle name="40% - Accent3 4 3 3 2 2 2 2" xfId="7466" xr:uid="{00000000-0005-0000-0000-0000241D0000}"/>
    <cellStyle name="40% - Accent3 4 3 3 2 2 3" xfId="7467" xr:uid="{00000000-0005-0000-0000-0000251D0000}"/>
    <cellStyle name="40% - Accent3 4 3 3 2 2 3 2" xfId="7468" xr:uid="{00000000-0005-0000-0000-0000261D0000}"/>
    <cellStyle name="40% - Accent3 4 3 3 2 2 4" xfId="7469" xr:uid="{00000000-0005-0000-0000-0000271D0000}"/>
    <cellStyle name="40% - Accent3 4 3 3 2 3" xfId="7470" xr:uid="{00000000-0005-0000-0000-0000281D0000}"/>
    <cellStyle name="40% - Accent3 4 3 3 2 3 2" xfId="7471" xr:uid="{00000000-0005-0000-0000-0000291D0000}"/>
    <cellStyle name="40% - Accent3 4 3 3 2 4" xfId="7472" xr:uid="{00000000-0005-0000-0000-00002A1D0000}"/>
    <cellStyle name="40% - Accent3 4 3 3 2 4 2" xfId="7473" xr:uid="{00000000-0005-0000-0000-00002B1D0000}"/>
    <cellStyle name="40% - Accent3 4 3 3 2 5" xfId="7474" xr:uid="{00000000-0005-0000-0000-00002C1D0000}"/>
    <cellStyle name="40% - Accent3 4 3 3 2 5 2" xfId="7475" xr:uid="{00000000-0005-0000-0000-00002D1D0000}"/>
    <cellStyle name="40% - Accent3 4 3 3 2 6" xfId="7476" xr:uid="{00000000-0005-0000-0000-00002E1D0000}"/>
    <cellStyle name="40% - Accent3 4 3 3 2 6 2" xfId="7477" xr:uid="{00000000-0005-0000-0000-00002F1D0000}"/>
    <cellStyle name="40% - Accent3 4 3 3 2 7" xfId="7478" xr:uid="{00000000-0005-0000-0000-0000301D0000}"/>
    <cellStyle name="40% - Accent3 4 3 3 3" xfId="7479" xr:uid="{00000000-0005-0000-0000-0000311D0000}"/>
    <cellStyle name="40% - Accent3 4 3 3 3 2" xfId="7480" xr:uid="{00000000-0005-0000-0000-0000321D0000}"/>
    <cellStyle name="40% - Accent3 4 3 3 3 2 2" xfId="7481" xr:uid="{00000000-0005-0000-0000-0000331D0000}"/>
    <cellStyle name="40% - Accent3 4 3 3 3 3" xfId="7482" xr:uid="{00000000-0005-0000-0000-0000341D0000}"/>
    <cellStyle name="40% - Accent3 4 3 3 3 3 2" xfId="7483" xr:uid="{00000000-0005-0000-0000-0000351D0000}"/>
    <cellStyle name="40% - Accent3 4 3 3 3 4" xfId="7484" xr:uid="{00000000-0005-0000-0000-0000361D0000}"/>
    <cellStyle name="40% - Accent3 4 3 3 3 4 2" xfId="7485" xr:uid="{00000000-0005-0000-0000-0000371D0000}"/>
    <cellStyle name="40% - Accent3 4 3 3 3 5" xfId="7486" xr:uid="{00000000-0005-0000-0000-0000381D0000}"/>
    <cellStyle name="40% - Accent3 4 3 3 3 5 2" xfId="7487" xr:uid="{00000000-0005-0000-0000-0000391D0000}"/>
    <cellStyle name="40% - Accent3 4 3 3 3 6" xfId="7488" xr:uid="{00000000-0005-0000-0000-00003A1D0000}"/>
    <cellStyle name="40% - Accent3 4 3 3 4" xfId="7489" xr:uid="{00000000-0005-0000-0000-00003B1D0000}"/>
    <cellStyle name="40% - Accent3 4 3 3 4 2" xfId="7490" xr:uid="{00000000-0005-0000-0000-00003C1D0000}"/>
    <cellStyle name="40% - Accent3 4 3 3 4 2 2" xfId="7491" xr:uid="{00000000-0005-0000-0000-00003D1D0000}"/>
    <cellStyle name="40% - Accent3 4 3 3 4 3" xfId="7492" xr:uid="{00000000-0005-0000-0000-00003E1D0000}"/>
    <cellStyle name="40% - Accent3 4 3 3 5" xfId="7493" xr:uid="{00000000-0005-0000-0000-00003F1D0000}"/>
    <cellStyle name="40% - Accent3 4 3 3 5 2" xfId="7494" xr:uid="{00000000-0005-0000-0000-0000401D0000}"/>
    <cellStyle name="40% - Accent3 4 3 3 6" xfId="7495" xr:uid="{00000000-0005-0000-0000-0000411D0000}"/>
    <cellStyle name="40% - Accent3 4 3 3 6 2" xfId="7496" xr:uid="{00000000-0005-0000-0000-0000421D0000}"/>
    <cellStyle name="40% - Accent3 4 3 3 7" xfId="7497" xr:uid="{00000000-0005-0000-0000-0000431D0000}"/>
    <cellStyle name="40% - Accent3 4 3 3 7 2" xfId="7498" xr:uid="{00000000-0005-0000-0000-0000441D0000}"/>
    <cellStyle name="40% - Accent3 4 3 3 8" xfId="7499" xr:uid="{00000000-0005-0000-0000-0000451D0000}"/>
    <cellStyle name="40% - Accent3 4 3 4" xfId="7500" xr:uid="{00000000-0005-0000-0000-0000461D0000}"/>
    <cellStyle name="40% - Accent3 4 3 4 2" xfId="7501" xr:uid="{00000000-0005-0000-0000-0000471D0000}"/>
    <cellStyle name="40% - Accent3 4 3 4 2 2" xfId="7502" xr:uid="{00000000-0005-0000-0000-0000481D0000}"/>
    <cellStyle name="40% - Accent3 4 3 4 2 2 2" xfId="7503" xr:uid="{00000000-0005-0000-0000-0000491D0000}"/>
    <cellStyle name="40% - Accent3 4 3 4 2 3" xfId="7504" xr:uid="{00000000-0005-0000-0000-00004A1D0000}"/>
    <cellStyle name="40% - Accent3 4 3 4 2 3 2" xfId="7505" xr:uid="{00000000-0005-0000-0000-00004B1D0000}"/>
    <cellStyle name="40% - Accent3 4 3 4 2 4" xfId="7506" xr:uid="{00000000-0005-0000-0000-00004C1D0000}"/>
    <cellStyle name="40% - Accent3 4 3 4 3" xfId="7507" xr:uid="{00000000-0005-0000-0000-00004D1D0000}"/>
    <cellStyle name="40% - Accent3 4 3 4 3 2" xfId="7508" xr:uid="{00000000-0005-0000-0000-00004E1D0000}"/>
    <cellStyle name="40% - Accent3 4 3 4 4" xfId="7509" xr:uid="{00000000-0005-0000-0000-00004F1D0000}"/>
    <cellStyle name="40% - Accent3 4 3 4 4 2" xfId="7510" xr:uid="{00000000-0005-0000-0000-0000501D0000}"/>
    <cellStyle name="40% - Accent3 4 3 4 5" xfId="7511" xr:uid="{00000000-0005-0000-0000-0000511D0000}"/>
    <cellStyle name="40% - Accent3 4 3 4 5 2" xfId="7512" xr:uid="{00000000-0005-0000-0000-0000521D0000}"/>
    <cellStyle name="40% - Accent3 4 3 4 6" xfId="7513" xr:uid="{00000000-0005-0000-0000-0000531D0000}"/>
    <cellStyle name="40% - Accent3 4 3 4 6 2" xfId="7514" xr:uid="{00000000-0005-0000-0000-0000541D0000}"/>
    <cellStyle name="40% - Accent3 4 3 4 7" xfId="7515" xr:uid="{00000000-0005-0000-0000-0000551D0000}"/>
    <cellStyle name="40% - Accent3 4 3 5" xfId="7516" xr:uid="{00000000-0005-0000-0000-0000561D0000}"/>
    <cellStyle name="40% - Accent3 4 3 5 2" xfId="7517" xr:uid="{00000000-0005-0000-0000-0000571D0000}"/>
    <cellStyle name="40% - Accent3 4 3 5 2 2" xfId="7518" xr:uid="{00000000-0005-0000-0000-0000581D0000}"/>
    <cellStyle name="40% - Accent3 4 3 5 3" xfId="7519" xr:uid="{00000000-0005-0000-0000-0000591D0000}"/>
    <cellStyle name="40% - Accent3 4 3 5 3 2" xfId="7520" xr:uid="{00000000-0005-0000-0000-00005A1D0000}"/>
    <cellStyle name="40% - Accent3 4 3 5 4" xfId="7521" xr:uid="{00000000-0005-0000-0000-00005B1D0000}"/>
    <cellStyle name="40% - Accent3 4 3 5 4 2" xfId="7522" xr:uid="{00000000-0005-0000-0000-00005C1D0000}"/>
    <cellStyle name="40% - Accent3 4 3 5 5" xfId="7523" xr:uid="{00000000-0005-0000-0000-00005D1D0000}"/>
    <cellStyle name="40% - Accent3 4 3 5 5 2" xfId="7524" xr:uid="{00000000-0005-0000-0000-00005E1D0000}"/>
    <cellStyle name="40% - Accent3 4 3 5 6" xfId="7525" xr:uid="{00000000-0005-0000-0000-00005F1D0000}"/>
    <cellStyle name="40% - Accent3 4 3 6" xfId="7526" xr:uid="{00000000-0005-0000-0000-0000601D0000}"/>
    <cellStyle name="40% - Accent3 4 3 6 2" xfId="7527" xr:uid="{00000000-0005-0000-0000-0000611D0000}"/>
    <cellStyle name="40% - Accent3 4 3 6 2 2" xfId="7528" xr:uid="{00000000-0005-0000-0000-0000621D0000}"/>
    <cellStyle name="40% - Accent3 4 3 6 3" xfId="7529" xr:uid="{00000000-0005-0000-0000-0000631D0000}"/>
    <cellStyle name="40% - Accent3 4 3 7" xfId="7530" xr:uid="{00000000-0005-0000-0000-0000641D0000}"/>
    <cellStyle name="40% - Accent3 4 3 7 2" xfId="7531" xr:uid="{00000000-0005-0000-0000-0000651D0000}"/>
    <cellStyle name="40% - Accent3 4 3 8" xfId="7532" xr:uid="{00000000-0005-0000-0000-0000661D0000}"/>
    <cellStyle name="40% - Accent3 4 3 8 2" xfId="7533" xr:uid="{00000000-0005-0000-0000-0000671D0000}"/>
    <cellStyle name="40% - Accent3 4 3 9" xfId="7534" xr:uid="{00000000-0005-0000-0000-0000681D0000}"/>
    <cellStyle name="40% - Accent3 4 3 9 2" xfId="7535" xr:uid="{00000000-0005-0000-0000-0000691D0000}"/>
    <cellStyle name="40% - Accent3 4 4" xfId="7536" xr:uid="{00000000-0005-0000-0000-00006A1D0000}"/>
    <cellStyle name="40% - Accent3 4 4 2" xfId="7537" xr:uid="{00000000-0005-0000-0000-00006B1D0000}"/>
    <cellStyle name="40% - Accent3 4 4 2 2" xfId="7538" xr:uid="{00000000-0005-0000-0000-00006C1D0000}"/>
    <cellStyle name="40% - Accent3 4 4 2 2 2" xfId="7539" xr:uid="{00000000-0005-0000-0000-00006D1D0000}"/>
    <cellStyle name="40% - Accent3 4 4 2 2 2 2" xfId="7540" xr:uid="{00000000-0005-0000-0000-00006E1D0000}"/>
    <cellStyle name="40% - Accent3 4 4 2 2 3" xfId="7541" xr:uid="{00000000-0005-0000-0000-00006F1D0000}"/>
    <cellStyle name="40% - Accent3 4 4 2 2 3 2" xfId="7542" xr:uid="{00000000-0005-0000-0000-0000701D0000}"/>
    <cellStyle name="40% - Accent3 4 4 2 2 4" xfId="7543" xr:uid="{00000000-0005-0000-0000-0000711D0000}"/>
    <cellStyle name="40% - Accent3 4 4 2 3" xfId="7544" xr:uid="{00000000-0005-0000-0000-0000721D0000}"/>
    <cellStyle name="40% - Accent3 4 4 2 3 2" xfId="7545" xr:uid="{00000000-0005-0000-0000-0000731D0000}"/>
    <cellStyle name="40% - Accent3 4 4 2 4" xfId="7546" xr:uid="{00000000-0005-0000-0000-0000741D0000}"/>
    <cellStyle name="40% - Accent3 4 4 2 4 2" xfId="7547" xr:uid="{00000000-0005-0000-0000-0000751D0000}"/>
    <cellStyle name="40% - Accent3 4 4 2 5" xfId="7548" xr:uid="{00000000-0005-0000-0000-0000761D0000}"/>
    <cellStyle name="40% - Accent3 4 4 2 5 2" xfId="7549" xr:uid="{00000000-0005-0000-0000-0000771D0000}"/>
    <cellStyle name="40% - Accent3 4 4 2 6" xfId="7550" xr:uid="{00000000-0005-0000-0000-0000781D0000}"/>
    <cellStyle name="40% - Accent3 4 4 2 6 2" xfId="7551" xr:uid="{00000000-0005-0000-0000-0000791D0000}"/>
    <cellStyle name="40% - Accent3 4 4 2 7" xfId="7552" xr:uid="{00000000-0005-0000-0000-00007A1D0000}"/>
    <cellStyle name="40% - Accent3 4 4 3" xfId="7553" xr:uid="{00000000-0005-0000-0000-00007B1D0000}"/>
    <cellStyle name="40% - Accent3 4 4 3 2" xfId="7554" xr:uid="{00000000-0005-0000-0000-00007C1D0000}"/>
    <cellStyle name="40% - Accent3 4 4 3 2 2" xfId="7555" xr:uid="{00000000-0005-0000-0000-00007D1D0000}"/>
    <cellStyle name="40% - Accent3 4 4 3 3" xfId="7556" xr:uid="{00000000-0005-0000-0000-00007E1D0000}"/>
    <cellStyle name="40% - Accent3 4 4 3 3 2" xfId="7557" xr:uid="{00000000-0005-0000-0000-00007F1D0000}"/>
    <cellStyle name="40% - Accent3 4 4 3 4" xfId="7558" xr:uid="{00000000-0005-0000-0000-0000801D0000}"/>
    <cellStyle name="40% - Accent3 4 4 3 4 2" xfId="7559" xr:uid="{00000000-0005-0000-0000-0000811D0000}"/>
    <cellStyle name="40% - Accent3 4 4 3 5" xfId="7560" xr:uid="{00000000-0005-0000-0000-0000821D0000}"/>
    <cellStyle name="40% - Accent3 4 4 3 5 2" xfId="7561" xr:uid="{00000000-0005-0000-0000-0000831D0000}"/>
    <cellStyle name="40% - Accent3 4 4 3 6" xfId="7562" xr:uid="{00000000-0005-0000-0000-0000841D0000}"/>
    <cellStyle name="40% - Accent3 4 4 4" xfId="7563" xr:uid="{00000000-0005-0000-0000-0000851D0000}"/>
    <cellStyle name="40% - Accent3 4 4 4 2" xfId="7564" xr:uid="{00000000-0005-0000-0000-0000861D0000}"/>
    <cellStyle name="40% - Accent3 4 4 4 2 2" xfId="7565" xr:uid="{00000000-0005-0000-0000-0000871D0000}"/>
    <cellStyle name="40% - Accent3 4 4 4 3" xfId="7566" xr:uid="{00000000-0005-0000-0000-0000881D0000}"/>
    <cellStyle name="40% - Accent3 4 4 5" xfId="7567" xr:uid="{00000000-0005-0000-0000-0000891D0000}"/>
    <cellStyle name="40% - Accent3 4 4 5 2" xfId="7568" xr:uid="{00000000-0005-0000-0000-00008A1D0000}"/>
    <cellStyle name="40% - Accent3 4 4 6" xfId="7569" xr:uid="{00000000-0005-0000-0000-00008B1D0000}"/>
    <cellStyle name="40% - Accent3 4 4 6 2" xfId="7570" xr:uid="{00000000-0005-0000-0000-00008C1D0000}"/>
    <cellStyle name="40% - Accent3 4 4 7" xfId="7571" xr:uid="{00000000-0005-0000-0000-00008D1D0000}"/>
    <cellStyle name="40% - Accent3 4 4 7 2" xfId="7572" xr:uid="{00000000-0005-0000-0000-00008E1D0000}"/>
    <cellStyle name="40% - Accent3 4 4 8" xfId="7573" xr:uid="{00000000-0005-0000-0000-00008F1D0000}"/>
    <cellStyle name="40% - Accent3 4 5" xfId="7574" xr:uid="{00000000-0005-0000-0000-0000901D0000}"/>
    <cellStyle name="40% - Accent3 4 5 2" xfId="7575" xr:uid="{00000000-0005-0000-0000-0000911D0000}"/>
    <cellStyle name="40% - Accent3 4 5 2 2" xfId="7576" xr:uid="{00000000-0005-0000-0000-0000921D0000}"/>
    <cellStyle name="40% - Accent3 4 5 2 2 2" xfId="7577" xr:uid="{00000000-0005-0000-0000-0000931D0000}"/>
    <cellStyle name="40% - Accent3 4 5 2 2 2 2" xfId="7578" xr:uid="{00000000-0005-0000-0000-0000941D0000}"/>
    <cellStyle name="40% - Accent3 4 5 2 2 3" xfId="7579" xr:uid="{00000000-0005-0000-0000-0000951D0000}"/>
    <cellStyle name="40% - Accent3 4 5 2 2 3 2" xfId="7580" xr:uid="{00000000-0005-0000-0000-0000961D0000}"/>
    <cellStyle name="40% - Accent3 4 5 2 2 4" xfId="7581" xr:uid="{00000000-0005-0000-0000-0000971D0000}"/>
    <cellStyle name="40% - Accent3 4 5 2 3" xfId="7582" xr:uid="{00000000-0005-0000-0000-0000981D0000}"/>
    <cellStyle name="40% - Accent3 4 5 2 3 2" xfId="7583" xr:uid="{00000000-0005-0000-0000-0000991D0000}"/>
    <cellStyle name="40% - Accent3 4 5 2 4" xfId="7584" xr:uid="{00000000-0005-0000-0000-00009A1D0000}"/>
    <cellStyle name="40% - Accent3 4 5 2 4 2" xfId="7585" xr:uid="{00000000-0005-0000-0000-00009B1D0000}"/>
    <cellStyle name="40% - Accent3 4 5 2 5" xfId="7586" xr:uid="{00000000-0005-0000-0000-00009C1D0000}"/>
    <cellStyle name="40% - Accent3 4 5 2 5 2" xfId="7587" xr:uid="{00000000-0005-0000-0000-00009D1D0000}"/>
    <cellStyle name="40% - Accent3 4 5 2 6" xfId="7588" xr:uid="{00000000-0005-0000-0000-00009E1D0000}"/>
    <cellStyle name="40% - Accent3 4 5 2 6 2" xfId="7589" xr:uid="{00000000-0005-0000-0000-00009F1D0000}"/>
    <cellStyle name="40% - Accent3 4 5 2 7" xfId="7590" xr:uid="{00000000-0005-0000-0000-0000A01D0000}"/>
    <cellStyle name="40% - Accent3 4 5 3" xfId="7591" xr:uid="{00000000-0005-0000-0000-0000A11D0000}"/>
    <cellStyle name="40% - Accent3 4 5 3 2" xfId="7592" xr:uid="{00000000-0005-0000-0000-0000A21D0000}"/>
    <cellStyle name="40% - Accent3 4 5 3 2 2" xfId="7593" xr:uid="{00000000-0005-0000-0000-0000A31D0000}"/>
    <cellStyle name="40% - Accent3 4 5 3 3" xfId="7594" xr:uid="{00000000-0005-0000-0000-0000A41D0000}"/>
    <cellStyle name="40% - Accent3 4 5 3 3 2" xfId="7595" xr:uid="{00000000-0005-0000-0000-0000A51D0000}"/>
    <cellStyle name="40% - Accent3 4 5 3 4" xfId="7596" xr:uid="{00000000-0005-0000-0000-0000A61D0000}"/>
    <cellStyle name="40% - Accent3 4 5 3 4 2" xfId="7597" xr:uid="{00000000-0005-0000-0000-0000A71D0000}"/>
    <cellStyle name="40% - Accent3 4 5 3 5" xfId="7598" xr:uid="{00000000-0005-0000-0000-0000A81D0000}"/>
    <cellStyle name="40% - Accent3 4 5 3 5 2" xfId="7599" xr:uid="{00000000-0005-0000-0000-0000A91D0000}"/>
    <cellStyle name="40% - Accent3 4 5 3 6" xfId="7600" xr:uid="{00000000-0005-0000-0000-0000AA1D0000}"/>
    <cellStyle name="40% - Accent3 4 5 4" xfId="7601" xr:uid="{00000000-0005-0000-0000-0000AB1D0000}"/>
    <cellStyle name="40% - Accent3 4 5 4 2" xfId="7602" xr:uid="{00000000-0005-0000-0000-0000AC1D0000}"/>
    <cellStyle name="40% - Accent3 4 5 4 2 2" xfId="7603" xr:uid="{00000000-0005-0000-0000-0000AD1D0000}"/>
    <cellStyle name="40% - Accent3 4 5 4 3" xfId="7604" xr:uid="{00000000-0005-0000-0000-0000AE1D0000}"/>
    <cellStyle name="40% - Accent3 4 5 5" xfId="7605" xr:uid="{00000000-0005-0000-0000-0000AF1D0000}"/>
    <cellStyle name="40% - Accent3 4 5 5 2" xfId="7606" xr:uid="{00000000-0005-0000-0000-0000B01D0000}"/>
    <cellStyle name="40% - Accent3 4 5 6" xfId="7607" xr:uid="{00000000-0005-0000-0000-0000B11D0000}"/>
    <cellStyle name="40% - Accent3 4 5 6 2" xfId="7608" xr:uid="{00000000-0005-0000-0000-0000B21D0000}"/>
    <cellStyle name="40% - Accent3 4 5 7" xfId="7609" xr:uid="{00000000-0005-0000-0000-0000B31D0000}"/>
    <cellStyle name="40% - Accent3 4 5 7 2" xfId="7610" xr:uid="{00000000-0005-0000-0000-0000B41D0000}"/>
    <cellStyle name="40% - Accent3 4 5 8" xfId="7611" xr:uid="{00000000-0005-0000-0000-0000B51D0000}"/>
    <cellStyle name="40% - Accent3 4 6" xfId="7612" xr:uid="{00000000-0005-0000-0000-0000B61D0000}"/>
    <cellStyle name="40% - Accent3 4 6 2" xfId="7613" xr:uid="{00000000-0005-0000-0000-0000B71D0000}"/>
    <cellStyle name="40% - Accent3 4 6 2 2" xfId="7614" xr:uid="{00000000-0005-0000-0000-0000B81D0000}"/>
    <cellStyle name="40% - Accent3 4 6 2 2 2" xfId="7615" xr:uid="{00000000-0005-0000-0000-0000B91D0000}"/>
    <cellStyle name="40% - Accent3 4 6 2 3" xfId="7616" xr:uid="{00000000-0005-0000-0000-0000BA1D0000}"/>
    <cellStyle name="40% - Accent3 4 6 2 3 2" xfId="7617" xr:uid="{00000000-0005-0000-0000-0000BB1D0000}"/>
    <cellStyle name="40% - Accent3 4 6 2 4" xfId="7618" xr:uid="{00000000-0005-0000-0000-0000BC1D0000}"/>
    <cellStyle name="40% - Accent3 4 6 3" xfId="7619" xr:uid="{00000000-0005-0000-0000-0000BD1D0000}"/>
    <cellStyle name="40% - Accent3 4 6 3 2" xfId="7620" xr:uid="{00000000-0005-0000-0000-0000BE1D0000}"/>
    <cellStyle name="40% - Accent3 4 6 4" xfId="7621" xr:uid="{00000000-0005-0000-0000-0000BF1D0000}"/>
    <cellStyle name="40% - Accent3 4 6 4 2" xfId="7622" xr:uid="{00000000-0005-0000-0000-0000C01D0000}"/>
    <cellStyle name="40% - Accent3 4 6 5" xfId="7623" xr:uid="{00000000-0005-0000-0000-0000C11D0000}"/>
    <cellStyle name="40% - Accent3 4 6 5 2" xfId="7624" xr:uid="{00000000-0005-0000-0000-0000C21D0000}"/>
    <cellStyle name="40% - Accent3 4 6 6" xfId="7625" xr:uid="{00000000-0005-0000-0000-0000C31D0000}"/>
    <cellStyle name="40% - Accent3 4 6 6 2" xfId="7626" xr:uid="{00000000-0005-0000-0000-0000C41D0000}"/>
    <cellStyle name="40% - Accent3 4 6 7" xfId="7627" xr:uid="{00000000-0005-0000-0000-0000C51D0000}"/>
    <cellStyle name="40% - Accent3 4 7" xfId="7628" xr:uid="{00000000-0005-0000-0000-0000C61D0000}"/>
    <cellStyle name="40% - Accent3 4 7 2" xfId="7629" xr:uid="{00000000-0005-0000-0000-0000C71D0000}"/>
    <cellStyle name="40% - Accent3 4 7 2 2" xfId="7630" xr:uid="{00000000-0005-0000-0000-0000C81D0000}"/>
    <cellStyle name="40% - Accent3 4 7 3" xfId="7631" xr:uid="{00000000-0005-0000-0000-0000C91D0000}"/>
    <cellStyle name="40% - Accent3 4 7 3 2" xfId="7632" xr:uid="{00000000-0005-0000-0000-0000CA1D0000}"/>
    <cellStyle name="40% - Accent3 4 7 4" xfId="7633" xr:uid="{00000000-0005-0000-0000-0000CB1D0000}"/>
    <cellStyle name="40% - Accent3 4 7 4 2" xfId="7634" xr:uid="{00000000-0005-0000-0000-0000CC1D0000}"/>
    <cellStyle name="40% - Accent3 4 7 5" xfId="7635" xr:uid="{00000000-0005-0000-0000-0000CD1D0000}"/>
    <cellStyle name="40% - Accent3 4 7 5 2" xfId="7636" xr:uid="{00000000-0005-0000-0000-0000CE1D0000}"/>
    <cellStyle name="40% - Accent3 4 7 6" xfId="7637" xr:uid="{00000000-0005-0000-0000-0000CF1D0000}"/>
    <cellStyle name="40% - Accent3 4 8" xfId="7638" xr:uid="{00000000-0005-0000-0000-0000D01D0000}"/>
    <cellStyle name="40% - Accent3 4 8 2" xfId="7639" xr:uid="{00000000-0005-0000-0000-0000D11D0000}"/>
    <cellStyle name="40% - Accent3 4 8 2 2" xfId="7640" xr:uid="{00000000-0005-0000-0000-0000D21D0000}"/>
    <cellStyle name="40% - Accent3 4 8 3" xfId="7641" xr:uid="{00000000-0005-0000-0000-0000D31D0000}"/>
    <cellStyle name="40% - Accent3 4 8 3 2" xfId="7642" xr:uid="{00000000-0005-0000-0000-0000D41D0000}"/>
    <cellStyle name="40% - Accent3 4 8 4" xfId="7643" xr:uid="{00000000-0005-0000-0000-0000D51D0000}"/>
    <cellStyle name="40% - Accent3 4 9" xfId="7644" xr:uid="{00000000-0005-0000-0000-0000D61D0000}"/>
    <cellStyle name="40% - Accent3 4 9 2" xfId="7645" xr:uid="{00000000-0005-0000-0000-0000D71D0000}"/>
    <cellStyle name="40% - Accent3 4 9 2 2" xfId="7646" xr:uid="{00000000-0005-0000-0000-0000D81D0000}"/>
    <cellStyle name="40% - Accent3 4 9 3" xfId="7647" xr:uid="{00000000-0005-0000-0000-0000D91D0000}"/>
    <cellStyle name="40% - Accent3 5" xfId="7648" xr:uid="{00000000-0005-0000-0000-0000DA1D0000}"/>
    <cellStyle name="40% - Accent3 5 2" xfId="7649" xr:uid="{00000000-0005-0000-0000-0000DB1D0000}"/>
    <cellStyle name="40% - Accent3 5 2 2" xfId="7650" xr:uid="{00000000-0005-0000-0000-0000DC1D0000}"/>
    <cellStyle name="40% - Accent3 5 2 2 2" xfId="7651" xr:uid="{00000000-0005-0000-0000-0000DD1D0000}"/>
    <cellStyle name="40% - Accent3 5 2 3" xfId="7652" xr:uid="{00000000-0005-0000-0000-0000DE1D0000}"/>
    <cellStyle name="40% - Accent3 5 3" xfId="7653" xr:uid="{00000000-0005-0000-0000-0000DF1D0000}"/>
    <cellStyle name="40% - Accent3 5 3 2" xfId="7654" xr:uid="{00000000-0005-0000-0000-0000E01D0000}"/>
    <cellStyle name="40% - Accent3 5 3 2 2" xfId="7655" xr:uid="{00000000-0005-0000-0000-0000E11D0000}"/>
    <cellStyle name="40% - Accent3 5 3 3" xfId="7656" xr:uid="{00000000-0005-0000-0000-0000E21D0000}"/>
    <cellStyle name="40% - Accent3 5 4" xfId="7657" xr:uid="{00000000-0005-0000-0000-0000E31D0000}"/>
    <cellStyle name="40% - Accent3 6" xfId="7658" xr:uid="{00000000-0005-0000-0000-0000E41D0000}"/>
    <cellStyle name="40% - Accent3 6 10" xfId="7659" xr:uid="{00000000-0005-0000-0000-0000E51D0000}"/>
    <cellStyle name="40% - Accent3 6 10 2" xfId="7660" xr:uid="{00000000-0005-0000-0000-0000E61D0000}"/>
    <cellStyle name="40% - Accent3 6 11" xfId="7661" xr:uid="{00000000-0005-0000-0000-0000E71D0000}"/>
    <cellStyle name="40% - Accent3 6 2" xfId="7662" xr:uid="{00000000-0005-0000-0000-0000E81D0000}"/>
    <cellStyle name="40% - Accent3 6 2 10" xfId="7663" xr:uid="{00000000-0005-0000-0000-0000E91D0000}"/>
    <cellStyle name="40% - Accent3 6 2 2" xfId="7664" xr:uid="{00000000-0005-0000-0000-0000EA1D0000}"/>
    <cellStyle name="40% - Accent3 6 2 2 2" xfId="7665" xr:uid="{00000000-0005-0000-0000-0000EB1D0000}"/>
    <cellStyle name="40% - Accent3 6 2 2 2 2" xfId="7666" xr:uid="{00000000-0005-0000-0000-0000EC1D0000}"/>
    <cellStyle name="40% - Accent3 6 2 2 2 2 2" xfId="7667" xr:uid="{00000000-0005-0000-0000-0000ED1D0000}"/>
    <cellStyle name="40% - Accent3 6 2 2 2 2 2 2" xfId="7668" xr:uid="{00000000-0005-0000-0000-0000EE1D0000}"/>
    <cellStyle name="40% - Accent3 6 2 2 2 2 3" xfId="7669" xr:uid="{00000000-0005-0000-0000-0000EF1D0000}"/>
    <cellStyle name="40% - Accent3 6 2 2 2 2 3 2" xfId="7670" xr:uid="{00000000-0005-0000-0000-0000F01D0000}"/>
    <cellStyle name="40% - Accent3 6 2 2 2 2 4" xfId="7671" xr:uid="{00000000-0005-0000-0000-0000F11D0000}"/>
    <cellStyle name="40% - Accent3 6 2 2 2 3" xfId="7672" xr:uid="{00000000-0005-0000-0000-0000F21D0000}"/>
    <cellStyle name="40% - Accent3 6 2 2 2 3 2" xfId="7673" xr:uid="{00000000-0005-0000-0000-0000F31D0000}"/>
    <cellStyle name="40% - Accent3 6 2 2 2 4" xfId="7674" xr:uid="{00000000-0005-0000-0000-0000F41D0000}"/>
    <cellStyle name="40% - Accent3 6 2 2 2 4 2" xfId="7675" xr:uid="{00000000-0005-0000-0000-0000F51D0000}"/>
    <cellStyle name="40% - Accent3 6 2 2 2 5" xfId="7676" xr:uid="{00000000-0005-0000-0000-0000F61D0000}"/>
    <cellStyle name="40% - Accent3 6 2 2 2 5 2" xfId="7677" xr:uid="{00000000-0005-0000-0000-0000F71D0000}"/>
    <cellStyle name="40% - Accent3 6 2 2 2 6" xfId="7678" xr:uid="{00000000-0005-0000-0000-0000F81D0000}"/>
    <cellStyle name="40% - Accent3 6 2 2 2 6 2" xfId="7679" xr:uid="{00000000-0005-0000-0000-0000F91D0000}"/>
    <cellStyle name="40% - Accent3 6 2 2 2 7" xfId="7680" xr:uid="{00000000-0005-0000-0000-0000FA1D0000}"/>
    <cellStyle name="40% - Accent3 6 2 2 3" xfId="7681" xr:uid="{00000000-0005-0000-0000-0000FB1D0000}"/>
    <cellStyle name="40% - Accent3 6 2 2 3 2" xfId="7682" xr:uid="{00000000-0005-0000-0000-0000FC1D0000}"/>
    <cellStyle name="40% - Accent3 6 2 2 3 2 2" xfId="7683" xr:uid="{00000000-0005-0000-0000-0000FD1D0000}"/>
    <cellStyle name="40% - Accent3 6 2 2 3 3" xfId="7684" xr:uid="{00000000-0005-0000-0000-0000FE1D0000}"/>
    <cellStyle name="40% - Accent3 6 2 2 3 3 2" xfId="7685" xr:uid="{00000000-0005-0000-0000-0000FF1D0000}"/>
    <cellStyle name="40% - Accent3 6 2 2 3 4" xfId="7686" xr:uid="{00000000-0005-0000-0000-0000001E0000}"/>
    <cellStyle name="40% - Accent3 6 2 2 3 4 2" xfId="7687" xr:uid="{00000000-0005-0000-0000-0000011E0000}"/>
    <cellStyle name="40% - Accent3 6 2 2 3 5" xfId="7688" xr:uid="{00000000-0005-0000-0000-0000021E0000}"/>
    <cellStyle name="40% - Accent3 6 2 2 3 5 2" xfId="7689" xr:uid="{00000000-0005-0000-0000-0000031E0000}"/>
    <cellStyle name="40% - Accent3 6 2 2 3 6" xfId="7690" xr:uid="{00000000-0005-0000-0000-0000041E0000}"/>
    <cellStyle name="40% - Accent3 6 2 2 4" xfId="7691" xr:uid="{00000000-0005-0000-0000-0000051E0000}"/>
    <cellStyle name="40% - Accent3 6 2 2 4 2" xfId="7692" xr:uid="{00000000-0005-0000-0000-0000061E0000}"/>
    <cellStyle name="40% - Accent3 6 2 2 4 2 2" xfId="7693" xr:uid="{00000000-0005-0000-0000-0000071E0000}"/>
    <cellStyle name="40% - Accent3 6 2 2 4 3" xfId="7694" xr:uid="{00000000-0005-0000-0000-0000081E0000}"/>
    <cellStyle name="40% - Accent3 6 2 2 5" xfId="7695" xr:uid="{00000000-0005-0000-0000-0000091E0000}"/>
    <cellStyle name="40% - Accent3 6 2 2 5 2" xfId="7696" xr:uid="{00000000-0005-0000-0000-00000A1E0000}"/>
    <cellStyle name="40% - Accent3 6 2 2 6" xfId="7697" xr:uid="{00000000-0005-0000-0000-00000B1E0000}"/>
    <cellStyle name="40% - Accent3 6 2 2 6 2" xfId="7698" xr:uid="{00000000-0005-0000-0000-00000C1E0000}"/>
    <cellStyle name="40% - Accent3 6 2 2 7" xfId="7699" xr:uid="{00000000-0005-0000-0000-00000D1E0000}"/>
    <cellStyle name="40% - Accent3 6 2 2 7 2" xfId="7700" xr:uid="{00000000-0005-0000-0000-00000E1E0000}"/>
    <cellStyle name="40% - Accent3 6 2 2 8" xfId="7701" xr:uid="{00000000-0005-0000-0000-00000F1E0000}"/>
    <cellStyle name="40% - Accent3 6 2 3" xfId="7702" xr:uid="{00000000-0005-0000-0000-0000101E0000}"/>
    <cellStyle name="40% - Accent3 6 2 3 2" xfId="7703" xr:uid="{00000000-0005-0000-0000-0000111E0000}"/>
    <cellStyle name="40% - Accent3 6 2 3 2 2" xfId="7704" xr:uid="{00000000-0005-0000-0000-0000121E0000}"/>
    <cellStyle name="40% - Accent3 6 2 3 2 2 2" xfId="7705" xr:uid="{00000000-0005-0000-0000-0000131E0000}"/>
    <cellStyle name="40% - Accent3 6 2 3 2 2 2 2" xfId="7706" xr:uid="{00000000-0005-0000-0000-0000141E0000}"/>
    <cellStyle name="40% - Accent3 6 2 3 2 2 3" xfId="7707" xr:uid="{00000000-0005-0000-0000-0000151E0000}"/>
    <cellStyle name="40% - Accent3 6 2 3 2 2 3 2" xfId="7708" xr:uid="{00000000-0005-0000-0000-0000161E0000}"/>
    <cellStyle name="40% - Accent3 6 2 3 2 2 4" xfId="7709" xr:uid="{00000000-0005-0000-0000-0000171E0000}"/>
    <cellStyle name="40% - Accent3 6 2 3 2 3" xfId="7710" xr:uid="{00000000-0005-0000-0000-0000181E0000}"/>
    <cellStyle name="40% - Accent3 6 2 3 2 3 2" xfId="7711" xr:uid="{00000000-0005-0000-0000-0000191E0000}"/>
    <cellStyle name="40% - Accent3 6 2 3 2 4" xfId="7712" xr:uid="{00000000-0005-0000-0000-00001A1E0000}"/>
    <cellStyle name="40% - Accent3 6 2 3 2 4 2" xfId="7713" xr:uid="{00000000-0005-0000-0000-00001B1E0000}"/>
    <cellStyle name="40% - Accent3 6 2 3 2 5" xfId="7714" xr:uid="{00000000-0005-0000-0000-00001C1E0000}"/>
    <cellStyle name="40% - Accent3 6 2 3 2 5 2" xfId="7715" xr:uid="{00000000-0005-0000-0000-00001D1E0000}"/>
    <cellStyle name="40% - Accent3 6 2 3 2 6" xfId="7716" xr:uid="{00000000-0005-0000-0000-00001E1E0000}"/>
    <cellStyle name="40% - Accent3 6 2 3 2 6 2" xfId="7717" xr:uid="{00000000-0005-0000-0000-00001F1E0000}"/>
    <cellStyle name="40% - Accent3 6 2 3 2 7" xfId="7718" xr:uid="{00000000-0005-0000-0000-0000201E0000}"/>
    <cellStyle name="40% - Accent3 6 2 3 3" xfId="7719" xr:uid="{00000000-0005-0000-0000-0000211E0000}"/>
    <cellStyle name="40% - Accent3 6 2 3 3 2" xfId="7720" xr:uid="{00000000-0005-0000-0000-0000221E0000}"/>
    <cellStyle name="40% - Accent3 6 2 3 3 2 2" xfId="7721" xr:uid="{00000000-0005-0000-0000-0000231E0000}"/>
    <cellStyle name="40% - Accent3 6 2 3 3 3" xfId="7722" xr:uid="{00000000-0005-0000-0000-0000241E0000}"/>
    <cellStyle name="40% - Accent3 6 2 3 3 3 2" xfId="7723" xr:uid="{00000000-0005-0000-0000-0000251E0000}"/>
    <cellStyle name="40% - Accent3 6 2 3 3 4" xfId="7724" xr:uid="{00000000-0005-0000-0000-0000261E0000}"/>
    <cellStyle name="40% - Accent3 6 2 3 3 4 2" xfId="7725" xr:uid="{00000000-0005-0000-0000-0000271E0000}"/>
    <cellStyle name="40% - Accent3 6 2 3 3 5" xfId="7726" xr:uid="{00000000-0005-0000-0000-0000281E0000}"/>
    <cellStyle name="40% - Accent3 6 2 3 3 5 2" xfId="7727" xr:uid="{00000000-0005-0000-0000-0000291E0000}"/>
    <cellStyle name="40% - Accent3 6 2 3 3 6" xfId="7728" xr:uid="{00000000-0005-0000-0000-00002A1E0000}"/>
    <cellStyle name="40% - Accent3 6 2 3 4" xfId="7729" xr:uid="{00000000-0005-0000-0000-00002B1E0000}"/>
    <cellStyle name="40% - Accent3 6 2 3 4 2" xfId="7730" xr:uid="{00000000-0005-0000-0000-00002C1E0000}"/>
    <cellStyle name="40% - Accent3 6 2 3 4 2 2" xfId="7731" xr:uid="{00000000-0005-0000-0000-00002D1E0000}"/>
    <cellStyle name="40% - Accent3 6 2 3 4 3" xfId="7732" xr:uid="{00000000-0005-0000-0000-00002E1E0000}"/>
    <cellStyle name="40% - Accent3 6 2 3 5" xfId="7733" xr:uid="{00000000-0005-0000-0000-00002F1E0000}"/>
    <cellStyle name="40% - Accent3 6 2 3 5 2" xfId="7734" xr:uid="{00000000-0005-0000-0000-0000301E0000}"/>
    <cellStyle name="40% - Accent3 6 2 3 6" xfId="7735" xr:uid="{00000000-0005-0000-0000-0000311E0000}"/>
    <cellStyle name="40% - Accent3 6 2 3 6 2" xfId="7736" xr:uid="{00000000-0005-0000-0000-0000321E0000}"/>
    <cellStyle name="40% - Accent3 6 2 3 7" xfId="7737" xr:uid="{00000000-0005-0000-0000-0000331E0000}"/>
    <cellStyle name="40% - Accent3 6 2 3 7 2" xfId="7738" xr:uid="{00000000-0005-0000-0000-0000341E0000}"/>
    <cellStyle name="40% - Accent3 6 2 3 8" xfId="7739" xr:uid="{00000000-0005-0000-0000-0000351E0000}"/>
    <cellStyle name="40% - Accent3 6 2 4" xfId="7740" xr:uid="{00000000-0005-0000-0000-0000361E0000}"/>
    <cellStyle name="40% - Accent3 6 2 4 2" xfId="7741" xr:uid="{00000000-0005-0000-0000-0000371E0000}"/>
    <cellStyle name="40% - Accent3 6 2 4 2 2" xfId="7742" xr:uid="{00000000-0005-0000-0000-0000381E0000}"/>
    <cellStyle name="40% - Accent3 6 2 4 2 2 2" xfId="7743" xr:uid="{00000000-0005-0000-0000-0000391E0000}"/>
    <cellStyle name="40% - Accent3 6 2 4 2 3" xfId="7744" xr:uid="{00000000-0005-0000-0000-00003A1E0000}"/>
    <cellStyle name="40% - Accent3 6 2 4 2 3 2" xfId="7745" xr:uid="{00000000-0005-0000-0000-00003B1E0000}"/>
    <cellStyle name="40% - Accent3 6 2 4 2 4" xfId="7746" xr:uid="{00000000-0005-0000-0000-00003C1E0000}"/>
    <cellStyle name="40% - Accent3 6 2 4 3" xfId="7747" xr:uid="{00000000-0005-0000-0000-00003D1E0000}"/>
    <cellStyle name="40% - Accent3 6 2 4 3 2" xfId="7748" xr:uid="{00000000-0005-0000-0000-00003E1E0000}"/>
    <cellStyle name="40% - Accent3 6 2 4 4" xfId="7749" xr:uid="{00000000-0005-0000-0000-00003F1E0000}"/>
    <cellStyle name="40% - Accent3 6 2 4 4 2" xfId="7750" xr:uid="{00000000-0005-0000-0000-0000401E0000}"/>
    <cellStyle name="40% - Accent3 6 2 4 5" xfId="7751" xr:uid="{00000000-0005-0000-0000-0000411E0000}"/>
    <cellStyle name="40% - Accent3 6 2 4 5 2" xfId="7752" xr:uid="{00000000-0005-0000-0000-0000421E0000}"/>
    <cellStyle name="40% - Accent3 6 2 4 6" xfId="7753" xr:uid="{00000000-0005-0000-0000-0000431E0000}"/>
    <cellStyle name="40% - Accent3 6 2 4 6 2" xfId="7754" xr:uid="{00000000-0005-0000-0000-0000441E0000}"/>
    <cellStyle name="40% - Accent3 6 2 4 7" xfId="7755" xr:uid="{00000000-0005-0000-0000-0000451E0000}"/>
    <cellStyle name="40% - Accent3 6 2 5" xfId="7756" xr:uid="{00000000-0005-0000-0000-0000461E0000}"/>
    <cellStyle name="40% - Accent3 6 2 5 2" xfId="7757" xr:uid="{00000000-0005-0000-0000-0000471E0000}"/>
    <cellStyle name="40% - Accent3 6 2 5 2 2" xfId="7758" xr:uid="{00000000-0005-0000-0000-0000481E0000}"/>
    <cellStyle name="40% - Accent3 6 2 5 3" xfId="7759" xr:uid="{00000000-0005-0000-0000-0000491E0000}"/>
    <cellStyle name="40% - Accent3 6 2 5 3 2" xfId="7760" xr:uid="{00000000-0005-0000-0000-00004A1E0000}"/>
    <cellStyle name="40% - Accent3 6 2 5 4" xfId="7761" xr:uid="{00000000-0005-0000-0000-00004B1E0000}"/>
    <cellStyle name="40% - Accent3 6 2 5 4 2" xfId="7762" xr:uid="{00000000-0005-0000-0000-00004C1E0000}"/>
    <cellStyle name="40% - Accent3 6 2 5 5" xfId="7763" xr:uid="{00000000-0005-0000-0000-00004D1E0000}"/>
    <cellStyle name="40% - Accent3 6 2 5 5 2" xfId="7764" xr:uid="{00000000-0005-0000-0000-00004E1E0000}"/>
    <cellStyle name="40% - Accent3 6 2 5 6" xfId="7765" xr:uid="{00000000-0005-0000-0000-00004F1E0000}"/>
    <cellStyle name="40% - Accent3 6 2 6" xfId="7766" xr:uid="{00000000-0005-0000-0000-0000501E0000}"/>
    <cellStyle name="40% - Accent3 6 2 6 2" xfId="7767" xr:uid="{00000000-0005-0000-0000-0000511E0000}"/>
    <cellStyle name="40% - Accent3 6 2 6 2 2" xfId="7768" xr:uid="{00000000-0005-0000-0000-0000521E0000}"/>
    <cellStyle name="40% - Accent3 6 2 6 3" xfId="7769" xr:uid="{00000000-0005-0000-0000-0000531E0000}"/>
    <cellStyle name="40% - Accent3 6 2 7" xfId="7770" xr:uid="{00000000-0005-0000-0000-0000541E0000}"/>
    <cellStyle name="40% - Accent3 6 2 7 2" xfId="7771" xr:uid="{00000000-0005-0000-0000-0000551E0000}"/>
    <cellStyle name="40% - Accent3 6 2 8" xfId="7772" xr:uid="{00000000-0005-0000-0000-0000561E0000}"/>
    <cellStyle name="40% - Accent3 6 2 8 2" xfId="7773" xr:uid="{00000000-0005-0000-0000-0000571E0000}"/>
    <cellStyle name="40% - Accent3 6 2 9" xfId="7774" xr:uid="{00000000-0005-0000-0000-0000581E0000}"/>
    <cellStyle name="40% - Accent3 6 2 9 2" xfId="7775" xr:uid="{00000000-0005-0000-0000-0000591E0000}"/>
    <cellStyle name="40% - Accent3 6 3" xfId="7776" xr:uid="{00000000-0005-0000-0000-00005A1E0000}"/>
    <cellStyle name="40% - Accent3 6 3 2" xfId="7777" xr:uid="{00000000-0005-0000-0000-00005B1E0000}"/>
    <cellStyle name="40% - Accent3 6 3 2 2" xfId="7778" xr:uid="{00000000-0005-0000-0000-00005C1E0000}"/>
    <cellStyle name="40% - Accent3 6 3 2 2 2" xfId="7779" xr:uid="{00000000-0005-0000-0000-00005D1E0000}"/>
    <cellStyle name="40% - Accent3 6 3 2 2 2 2" xfId="7780" xr:uid="{00000000-0005-0000-0000-00005E1E0000}"/>
    <cellStyle name="40% - Accent3 6 3 2 2 3" xfId="7781" xr:uid="{00000000-0005-0000-0000-00005F1E0000}"/>
    <cellStyle name="40% - Accent3 6 3 2 2 3 2" xfId="7782" xr:uid="{00000000-0005-0000-0000-0000601E0000}"/>
    <cellStyle name="40% - Accent3 6 3 2 2 4" xfId="7783" xr:uid="{00000000-0005-0000-0000-0000611E0000}"/>
    <cellStyle name="40% - Accent3 6 3 2 3" xfId="7784" xr:uid="{00000000-0005-0000-0000-0000621E0000}"/>
    <cellStyle name="40% - Accent3 6 3 2 3 2" xfId="7785" xr:uid="{00000000-0005-0000-0000-0000631E0000}"/>
    <cellStyle name="40% - Accent3 6 3 2 4" xfId="7786" xr:uid="{00000000-0005-0000-0000-0000641E0000}"/>
    <cellStyle name="40% - Accent3 6 3 2 4 2" xfId="7787" xr:uid="{00000000-0005-0000-0000-0000651E0000}"/>
    <cellStyle name="40% - Accent3 6 3 2 5" xfId="7788" xr:uid="{00000000-0005-0000-0000-0000661E0000}"/>
    <cellStyle name="40% - Accent3 6 3 2 5 2" xfId="7789" xr:uid="{00000000-0005-0000-0000-0000671E0000}"/>
    <cellStyle name="40% - Accent3 6 3 2 6" xfId="7790" xr:uid="{00000000-0005-0000-0000-0000681E0000}"/>
    <cellStyle name="40% - Accent3 6 3 2 6 2" xfId="7791" xr:uid="{00000000-0005-0000-0000-0000691E0000}"/>
    <cellStyle name="40% - Accent3 6 3 2 7" xfId="7792" xr:uid="{00000000-0005-0000-0000-00006A1E0000}"/>
    <cellStyle name="40% - Accent3 6 3 3" xfId="7793" xr:uid="{00000000-0005-0000-0000-00006B1E0000}"/>
    <cellStyle name="40% - Accent3 6 3 3 2" xfId="7794" xr:uid="{00000000-0005-0000-0000-00006C1E0000}"/>
    <cellStyle name="40% - Accent3 6 3 3 2 2" xfId="7795" xr:uid="{00000000-0005-0000-0000-00006D1E0000}"/>
    <cellStyle name="40% - Accent3 6 3 3 3" xfId="7796" xr:uid="{00000000-0005-0000-0000-00006E1E0000}"/>
    <cellStyle name="40% - Accent3 6 3 3 3 2" xfId="7797" xr:uid="{00000000-0005-0000-0000-00006F1E0000}"/>
    <cellStyle name="40% - Accent3 6 3 3 4" xfId="7798" xr:uid="{00000000-0005-0000-0000-0000701E0000}"/>
    <cellStyle name="40% - Accent3 6 3 3 4 2" xfId="7799" xr:uid="{00000000-0005-0000-0000-0000711E0000}"/>
    <cellStyle name="40% - Accent3 6 3 3 5" xfId="7800" xr:uid="{00000000-0005-0000-0000-0000721E0000}"/>
    <cellStyle name="40% - Accent3 6 3 3 5 2" xfId="7801" xr:uid="{00000000-0005-0000-0000-0000731E0000}"/>
    <cellStyle name="40% - Accent3 6 3 3 6" xfId="7802" xr:uid="{00000000-0005-0000-0000-0000741E0000}"/>
    <cellStyle name="40% - Accent3 6 3 4" xfId="7803" xr:uid="{00000000-0005-0000-0000-0000751E0000}"/>
    <cellStyle name="40% - Accent3 6 3 4 2" xfId="7804" xr:uid="{00000000-0005-0000-0000-0000761E0000}"/>
    <cellStyle name="40% - Accent3 6 3 4 2 2" xfId="7805" xr:uid="{00000000-0005-0000-0000-0000771E0000}"/>
    <cellStyle name="40% - Accent3 6 3 4 3" xfId="7806" xr:uid="{00000000-0005-0000-0000-0000781E0000}"/>
    <cellStyle name="40% - Accent3 6 3 5" xfId="7807" xr:uid="{00000000-0005-0000-0000-0000791E0000}"/>
    <cellStyle name="40% - Accent3 6 3 5 2" xfId="7808" xr:uid="{00000000-0005-0000-0000-00007A1E0000}"/>
    <cellStyle name="40% - Accent3 6 3 6" xfId="7809" xr:uid="{00000000-0005-0000-0000-00007B1E0000}"/>
    <cellStyle name="40% - Accent3 6 3 6 2" xfId="7810" xr:uid="{00000000-0005-0000-0000-00007C1E0000}"/>
    <cellStyle name="40% - Accent3 6 3 7" xfId="7811" xr:uid="{00000000-0005-0000-0000-00007D1E0000}"/>
    <cellStyle name="40% - Accent3 6 3 7 2" xfId="7812" xr:uid="{00000000-0005-0000-0000-00007E1E0000}"/>
    <cellStyle name="40% - Accent3 6 3 8" xfId="7813" xr:uid="{00000000-0005-0000-0000-00007F1E0000}"/>
    <cellStyle name="40% - Accent3 6 4" xfId="7814" xr:uid="{00000000-0005-0000-0000-0000801E0000}"/>
    <cellStyle name="40% - Accent3 6 4 2" xfId="7815" xr:uid="{00000000-0005-0000-0000-0000811E0000}"/>
    <cellStyle name="40% - Accent3 6 4 2 2" xfId="7816" xr:uid="{00000000-0005-0000-0000-0000821E0000}"/>
    <cellStyle name="40% - Accent3 6 4 2 2 2" xfId="7817" xr:uid="{00000000-0005-0000-0000-0000831E0000}"/>
    <cellStyle name="40% - Accent3 6 4 2 2 2 2" xfId="7818" xr:uid="{00000000-0005-0000-0000-0000841E0000}"/>
    <cellStyle name="40% - Accent3 6 4 2 2 3" xfId="7819" xr:uid="{00000000-0005-0000-0000-0000851E0000}"/>
    <cellStyle name="40% - Accent3 6 4 2 2 3 2" xfId="7820" xr:uid="{00000000-0005-0000-0000-0000861E0000}"/>
    <cellStyle name="40% - Accent3 6 4 2 2 4" xfId="7821" xr:uid="{00000000-0005-0000-0000-0000871E0000}"/>
    <cellStyle name="40% - Accent3 6 4 2 3" xfId="7822" xr:uid="{00000000-0005-0000-0000-0000881E0000}"/>
    <cellStyle name="40% - Accent3 6 4 2 3 2" xfId="7823" xr:uid="{00000000-0005-0000-0000-0000891E0000}"/>
    <cellStyle name="40% - Accent3 6 4 2 4" xfId="7824" xr:uid="{00000000-0005-0000-0000-00008A1E0000}"/>
    <cellStyle name="40% - Accent3 6 4 2 4 2" xfId="7825" xr:uid="{00000000-0005-0000-0000-00008B1E0000}"/>
    <cellStyle name="40% - Accent3 6 4 2 5" xfId="7826" xr:uid="{00000000-0005-0000-0000-00008C1E0000}"/>
    <cellStyle name="40% - Accent3 6 4 2 5 2" xfId="7827" xr:uid="{00000000-0005-0000-0000-00008D1E0000}"/>
    <cellStyle name="40% - Accent3 6 4 2 6" xfId="7828" xr:uid="{00000000-0005-0000-0000-00008E1E0000}"/>
    <cellStyle name="40% - Accent3 6 4 2 6 2" xfId="7829" xr:uid="{00000000-0005-0000-0000-00008F1E0000}"/>
    <cellStyle name="40% - Accent3 6 4 2 7" xfId="7830" xr:uid="{00000000-0005-0000-0000-0000901E0000}"/>
    <cellStyle name="40% - Accent3 6 4 3" xfId="7831" xr:uid="{00000000-0005-0000-0000-0000911E0000}"/>
    <cellStyle name="40% - Accent3 6 4 3 2" xfId="7832" xr:uid="{00000000-0005-0000-0000-0000921E0000}"/>
    <cellStyle name="40% - Accent3 6 4 3 2 2" xfId="7833" xr:uid="{00000000-0005-0000-0000-0000931E0000}"/>
    <cellStyle name="40% - Accent3 6 4 3 3" xfId="7834" xr:uid="{00000000-0005-0000-0000-0000941E0000}"/>
    <cellStyle name="40% - Accent3 6 4 3 3 2" xfId="7835" xr:uid="{00000000-0005-0000-0000-0000951E0000}"/>
    <cellStyle name="40% - Accent3 6 4 3 4" xfId="7836" xr:uid="{00000000-0005-0000-0000-0000961E0000}"/>
    <cellStyle name="40% - Accent3 6 4 3 4 2" xfId="7837" xr:uid="{00000000-0005-0000-0000-0000971E0000}"/>
    <cellStyle name="40% - Accent3 6 4 3 5" xfId="7838" xr:uid="{00000000-0005-0000-0000-0000981E0000}"/>
    <cellStyle name="40% - Accent3 6 4 3 5 2" xfId="7839" xr:uid="{00000000-0005-0000-0000-0000991E0000}"/>
    <cellStyle name="40% - Accent3 6 4 3 6" xfId="7840" xr:uid="{00000000-0005-0000-0000-00009A1E0000}"/>
    <cellStyle name="40% - Accent3 6 4 4" xfId="7841" xr:uid="{00000000-0005-0000-0000-00009B1E0000}"/>
    <cellStyle name="40% - Accent3 6 4 4 2" xfId="7842" xr:uid="{00000000-0005-0000-0000-00009C1E0000}"/>
    <cellStyle name="40% - Accent3 6 4 4 2 2" xfId="7843" xr:uid="{00000000-0005-0000-0000-00009D1E0000}"/>
    <cellStyle name="40% - Accent3 6 4 4 3" xfId="7844" xr:uid="{00000000-0005-0000-0000-00009E1E0000}"/>
    <cellStyle name="40% - Accent3 6 4 5" xfId="7845" xr:uid="{00000000-0005-0000-0000-00009F1E0000}"/>
    <cellStyle name="40% - Accent3 6 4 5 2" xfId="7846" xr:uid="{00000000-0005-0000-0000-0000A01E0000}"/>
    <cellStyle name="40% - Accent3 6 4 6" xfId="7847" xr:uid="{00000000-0005-0000-0000-0000A11E0000}"/>
    <cellStyle name="40% - Accent3 6 4 6 2" xfId="7848" xr:uid="{00000000-0005-0000-0000-0000A21E0000}"/>
    <cellStyle name="40% - Accent3 6 4 7" xfId="7849" xr:uid="{00000000-0005-0000-0000-0000A31E0000}"/>
    <cellStyle name="40% - Accent3 6 4 7 2" xfId="7850" xr:uid="{00000000-0005-0000-0000-0000A41E0000}"/>
    <cellStyle name="40% - Accent3 6 4 8" xfId="7851" xr:uid="{00000000-0005-0000-0000-0000A51E0000}"/>
    <cellStyle name="40% - Accent3 6 5" xfId="7852" xr:uid="{00000000-0005-0000-0000-0000A61E0000}"/>
    <cellStyle name="40% - Accent3 6 5 2" xfId="7853" xr:uid="{00000000-0005-0000-0000-0000A71E0000}"/>
    <cellStyle name="40% - Accent3 6 5 2 2" xfId="7854" xr:uid="{00000000-0005-0000-0000-0000A81E0000}"/>
    <cellStyle name="40% - Accent3 6 5 2 2 2" xfId="7855" xr:uid="{00000000-0005-0000-0000-0000A91E0000}"/>
    <cellStyle name="40% - Accent3 6 5 2 3" xfId="7856" xr:uid="{00000000-0005-0000-0000-0000AA1E0000}"/>
    <cellStyle name="40% - Accent3 6 5 2 3 2" xfId="7857" xr:uid="{00000000-0005-0000-0000-0000AB1E0000}"/>
    <cellStyle name="40% - Accent3 6 5 2 4" xfId="7858" xr:uid="{00000000-0005-0000-0000-0000AC1E0000}"/>
    <cellStyle name="40% - Accent3 6 5 3" xfId="7859" xr:uid="{00000000-0005-0000-0000-0000AD1E0000}"/>
    <cellStyle name="40% - Accent3 6 5 3 2" xfId="7860" xr:uid="{00000000-0005-0000-0000-0000AE1E0000}"/>
    <cellStyle name="40% - Accent3 6 5 4" xfId="7861" xr:uid="{00000000-0005-0000-0000-0000AF1E0000}"/>
    <cellStyle name="40% - Accent3 6 5 4 2" xfId="7862" xr:uid="{00000000-0005-0000-0000-0000B01E0000}"/>
    <cellStyle name="40% - Accent3 6 5 5" xfId="7863" xr:uid="{00000000-0005-0000-0000-0000B11E0000}"/>
    <cellStyle name="40% - Accent3 6 5 5 2" xfId="7864" xr:uid="{00000000-0005-0000-0000-0000B21E0000}"/>
    <cellStyle name="40% - Accent3 6 5 6" xfId="7865" xr:uid="{00000000-0005-0000-0000-0000B31E0000}"/>
    <cellStyle name="40% - Accent3 6 5 6 2" xfId="7866" xr:uid="{00000000-0005-0000-0000-0000B41E0000}"/>
    <cellStyle name="40% - Accent3 6 5 7" xfId="7867" xr:uid="{00000000-0005-0000-0000-0000B51E0000}"/>
    <cellStyle name="40% - Accent3 6 6" xfId="7868" xr:uid="{00000000-0005-0000-0000-0000B61E0000}"/>
    <cellStyle name="40% - Accent3 6 6 2" xfId="7869" xr:uid="{00000000-0005-0000-0000-0000B71E0000}"/>
    <cellStyle name="40% - Accent3 6 6 2 2" xfId="7870" xr:uid="{00000000-0005-0000-0000-0000B81E0000}"/>
    <cellStyle name="40% - Accent3 6 6 3" xfId="7871" xr:uid="{00000000-0005-0000-0000-0000B91E0000}"/>
    <cellStyle name="40% - Accent3 6 6 3 2" xfId="7872" xr:uid="{00000000-0005-0000-0000-0000BA1E0000}"/>
    <cellStyle name="40% - Accent3 6 6 4" xfId="7873" xr:uid="{00000000-0005-0000-0000-0000BB1E0000}"/>
    <cellStyle name="40% - Accent3 6 6 4 2" xfId="7874" xr:uid="{00000000-0005-0000-0000-0000BC1E0000}"/>
    <cellStyle name="40% - Accent3 6 6 5" xfId="7875" xr:uid="{00000000-0005-0000-0000-0000BD1E0000}"/>
    <cellStyle name="40% - Accent3 6 6 5 2" xfId="7876" xr:uid="{00000000-0005-0000-0000-0000BE1E0000}"/>
    <cellStyle name="40% - Accent3 6 6 6" xfId="7877" xr:uid="{00000000-0005-0000-0000-0000BF1E0000}"/>
    <cellStyle name="40% - Accent3 6 7" xfId="7878" xr:uid="{00000000-0005-0000-0000-0000C01E0000}"/>
    <cellStyle name="40% - Accent3 6 7 2" xfId="7879" xr:uid="{00000000-0005-0000-0000-0000C11E0000}"/>
    <cellStyle name="40% - Accent3 6 7 2 2" xfId="7880" xr:uid="{00000000-0005-0000-0000-0000C21E0000}"/>
    <cellStyle name="40% - Accent3 6 7 3" xfId="7881" xr:uid="{00000000-0005-0000-0000-0000C31E0000}"/>
    <cellStyle name="40% - Accent3 6 8" xfId="7882" xr:uid="{00000000-0005-0000-0000-0000C41E0000}"/>
    <cellStyle name="40% - Accent3 6 8 2" xfId="7883" xr:uid="{00000000-0005-0000-0000-0000C51E0000}"/>
    <cellStyle name="40% - Accent3 6 9" xfId="7884" xr:uid="{00000000-0005-0000-0000-0000C61E0000}"/>
    <cellStyle name="40% - Accent3 6 9 2" xfId="7885" xr:uid="{00000000-0005-0000-0000-0000C71E0000}"/>
    <cellStyle name="40% - Accent3 7" xfId="7886" xr:uid="{00000000-0005-0000-0000-0000C81E0000}"/>
    <cellStyle name="40% - Accent3 7 2" xfId="7887" xr:uid="{00000000-0005-0000-0000-0000C91E0000}"/>
    <cellStyle name="40% - Accent3 8" xfId="7888" xr:uid="{00000000-0005-0000-0000-0000CA1E0000}"/>
    <cellStyle name="40% - Accent3 8 2" xfId="7889" xr:uid="{00000000-0005-0000-0000-0000CB1E0000}"/>
    <cellStyle name="40% - Accent3 8 2 2" xfId="7890" xr:uid="{00000000-0005-0000-0000-0000CC1E0000}"/>
    <cellStyle name="40% - Accent3 8 2 2 2" xfId="7891" xr:uid="{00000000-0005-0000-0000-0000CD1E0000}"/>
    <cellStyle name="40% - Accent3 8 2 2 2 2" xfId="7892" xr:uid="{00000000-0005-0000-0000-0000CE1E0000}"/>
    <cellStyle name="40% - Accent3 8 2 2 2 2 2" xfId="7893" xr:uid="{00000000-0005-0000-0000-0000CF1E0000}"/>
    <cellStyle name="40% - Accent3 8 2 2 2 3" xfId="7894" xr:uid="{00000000-0005-0000-0000-0000D01E0000}"/>
    <cellStyle name="40% - Accent3 8 2 2 2 3 2" xfId="7895" xr:uid="{00000000-0005-0000-0000-0000D11E0000}"/>
    <cellStyle name="40% - Accent3 8 2 2 2 4" xfId="7896" xr:uid="{00000000-0005-0000-0000-0000D21E0000}"/>
    <cellStyle name="40% - Accent3 8 2 2 3" xfId="7897" xr:uid="{00000000-0005-0000-0000-0000D31E0000}"/>
    <cellStyle name="40% - Accent3 8 2 2 3 2" xfId="7898" xr:uid="{00000000-0005-0000-0000-0000D41E0000}"/>
    <cellStyle name="40% - Accent3 8 2 2 4" xfId="7899" xr:uid="{00000000-0005-0000-0000-0000D51E0000}"/>
    <cellStyle name="40% - Accent3 8 2 2 4 2" xfId="7900" xr:uid="{00000000-0005-0000-0000-0000D61E0000}"/>
    <cellStyle name="40% - Accent3 8 2 2 5" xfId="7901" xr:uid="{00000000-0005-0000-0000-0000D71E0000}"/>
    <cellStyle name="40% - Accent3 8 2 2 5 2" xfId="7902" xr:uid="{00000000-0005-0000-0000-0000D81E0000}"/>
    <cellStyle name="40% - Accent3 8 2 2 6" xfId="7903" xr:uid="{00000000-0005-0000-0000-0000D91E0000}"/>
    <cellStyle name="40% - Accent3 8 2 2 6 2" xfId="7904" xr:uid="{00000000-0005-0000-0000-0000DA1E0000}"/>
    <cellStyle name="40% - Accent3 8 2 2 7" xfId="7905" xr:uid="{00000000-0005-0000-0000-0000DB1E0000}"/>
    <cellStyle name="40% - Accent3 8 2 3" xfId="7906" xr:uid="{00000000-0005-0000-0000-0000DC1E0000}"/>
    <cellStyle name="40% - Accent3 8 2 3 2" xfId="7907" xr:uid="{00000000-0005-0000-0000-0000DD1E0000}"/>
    <cellStyle name="40% - Accent3 8 2 3 2 2" xfId="7908" xr:uid="{00000000-0005-0000-0000-0000DE1E0000}"/>
    <cellStyle name="40% - Accent3 8 2 3 3" xfId="7909" xr:uid="{00000000-0005-0000-0000-0000DF1E0000}"/>
    <cellStyle name="40% - Accent3 8 2 3 3 2" xfId="7910" xr:uid="{00000000-0005-0000-0000-0000E01E0000}"/>
    <cellStyle name="40% - Accent3 8 2 3 4" xfId="7911" xr:uid="{00000000-0005-0000-0000-0000E11E0000}"/>
    <cellStyle name="40% - Accent3 8 2 3 4 2" xfId="7912" xr:uid="{00000000-0005-0000-0000-0000E21E0000}"/>
    <cellStyle name="40% - Accent3 8 2 3 5" xfId="7913" xr:uid="{00000000-0005-0000-0000-0000E31E0000}"/>
    <cellStyle name="40% - Accent3 8 2 3 5 2" xfId="7914" xr:uid="{00000000-0005-0000-0000-0000E41E0000}"/>
    <cellStyle name="40% - Accent3 8 2 3 6" xfId="7915" xr:uid="{00000000-0005-0000-0000-0000E51E0000}"/>
    <cellStyle name="40% - Accent3 8 2 4" xfId="7916" xr:uid="{00000000-0005-0000-0000-0000E61E0000}"/>
    <cellStyle name="40% - Accent3 8 2 4 2" xfId="7917" xr:uid="{00000000-0005-0000-0000-0000E71E0000}"/>
    <cellStyle name="40% - Accent3 8 2 4 2 2" xfId="7918" xr:uid="{00000000-0005-0000-0000-0000E81E0000}"/>
    <cellStyle name="40% - Accent3 8 2 4 3" xfId="7919" xr:uid="{00000000-0005-0000-0000-0000E91E0000}"/>
    <cellStyle name="40% - Accent3 8 2 5" xfId="7920" xr:uid="{00000000-0005-0000-0000-0000EA1E0000}"/>
    <cellStyle name="40% - Accent3 8 2 5 2" xfId="7921" xr:uid="{00000000-0005-0000-0000-0000EB1E0000}"/>
    <cellStyle name="40% - Accent3 8 2 6" xfId="7922" xr:uid="{00000000-0005-0000-0000-0000EC1E0000}"/>
    <cellStyle name="40% - Accent3 8 2 6 2" xfId="7923" xr:uid="{00000000-0005-0000-0000-0000ED1E0000}"/>
    <cellStyle name="40% - Accent3 8 2 7" xfId="7924" xr:uid="{00000000-0005-0000-0000-0000EE1E0000}"/>
    <cellStyle name="40% - Accent3 8 2 7 2" xfId="7925" xr:uid="{00000000-0005-0000-0000-0000EF1E0000}"/>
    <cellStyle name="40% - Accent3 8 2 8" xfId="7926" xr:uid="{00000000-0005-0000-0000-0000F01E0000}"/>
    <cellStyle name="40% - Accent3 8 3" xfId="7927" xr:uid="{00000000-0005-0000-0000-0000F11E0000}"/>
    <cellStyle name="40% - Accent3 8 3 2" xfId="7928" xr:uid="{00000000-0005-0000-0000-0000F21E0000}"/>
    <cellStyle name="40% - Accent3 8 3 2 2" xfId="7929" xr:uid="{00000000-0005-0000-0000-0000F31E0000}"/>
    <cellStyle name="40% - Accent3 8 3 2 2 2" xfId="7930" xr:uid="{00000000-0005-0000-0000-0000F41E0000}"/>
    <cellStyle name="40% - Accent3 8 3 2 3" xfId="7931" xr:uid="{00000000-0005-0000-0000-0000F51E0000}"/>
    <cellStyle name="40% - Accent3 8 3 2 3 2" xfId="7932" xr:uid="{00000000-0005-0000-0000-0000F61E0000}"/>
    <cellStyle name="40% - Accent3 8 3 2 4" xfId="7933" xr:uid="{00000000-0005-0000-0000-0000F71E0000}"/>
    <cellStyle name="40% - Accent3 8 3 3" xfId="7934" xr:uid="{00000000-0005-0000-0000-0000F81E0000}"/>
    <cellStyle name="40% - Accent3 8 3 3 2" xfId="7935" xr:uid="{00000000-0005-0000-0000-0000F91E0000}"/>
    <cellStyle name="40% - Accent3 8 3 4" xfId="7936" xr:uid="{00000000-0005-0000-0000-0000FA1E0000}"/>
    <cellStyle name="40% - Accent3 8 3 4 2" xfId="7937" xr:uid="{00000000-0005-0000-0000-0000FB1E0000}"/>
    <cellStyle name="40% - Accent3 8 3 5" xfId="7938" xr:uid="{00000000-0005-0000-0000-0000FC1E0000}"/>
    <cellStyle name="40% - Accent3 8 3 5 2" xfId="7939" xr:uid="{00000000-0005-0000-0000-0000FD1E0000}"/>
    <cellStyle name="40% - Accent3 8 3 6" xfId="7940" xr:uid="{00000000-0005-0000-0000-0000FE1E0000}"/>
    <cellStyle name="40% - Accent3 8 3 6 2" xfId="7941" xr:uid="{00000000-0005-0000-0000-0000FF1E0000}"/>
    <cellStyle name="40% - Accent3 8 3 7" xfId="7942" xr:uid="{00000000-0005-0000-0000-0000001F0000}"/>
    <cellStyle name="40% - Accent3 8 4" xfId="7943" xr:uid="{00000000-0005-0000-0000-0000011F0000}"/>
    <cellStyle name="40% - Accent3 8 4 2" xfId="7944" xr:uid="{00000000-0005-0000-0000-0000021F0000}"/>
    <cellStyle name="40% - Accent3 8 4 2 2" xfId="7945" xr:uid="{00000000-0005-0000-0000-0000031F0000}"/>
    <cellStyle name="40% - Accent3 8 4 3" xfId="7946" xr:uid="{00000000-0005-0000-0000-0000041F0000}"/>
    <cellStyle name="40% - Accent3 8 4 3 2" xfId="7947" xr:uid="{00000000-0005-0000-0000-0000051F0000}"/>
    <cellStyle name="40% - Accent3 8 4 4" xfId="7948" xr:uid="{00000000-0005-0000-0000-0000061F0000}"/>
    <cellStyle name="40% - Accent3 8 4 4 2" xfId="7949" xr:uid="{00000000-0005-0000-0000-0000071F0000}"/>
    <cellStyle name="40% - Accent3 8 4 5" xfId="7950" xr:uid="{00000000-0005-0000-0000-0000081F0000}"/>
    <cellStyle name="40% - Accent3 8 4 5 2" xfId="7951" xr:uid="{00000000-0005-0000-0000-0000091F0000}"/>
    <cellStyle name="40% - Accent3 8 4 6" xfId="7952" xr:uid="{00000000-0005-0000-0000-00000A1F0000}"/>
    <cellStyle name="40% - Accent3 8 5" xfId="7953" xr:uid="{00000000-0005-0000-0000-00000B1F0000}"/>
    <cellStyle name="40% - Accent3 8 5 2" xfId="7954" xr:uid="{00000000-0005-0000-0000-00000C1F0000}"/>
    <cellStyle name="40% - Accent3 8 5 2 2" xfId="7955" xr:uid="{00000000-0005-0000-0000-00000D1F0000}"/>
    <cellStyle name="40% - Accent3 8 5 3" xfId="7956" xr:uid="{00000000-0005-0000-0000-00000E1F0000}"/>
    <cellStyle name="40% - Accent3 8 6" xfId="7957" xr:uid="{00000000-0005-0000-0000-00000F1F0000}"/>
    <cellStyle name="40% - Accent3 8 6 2" xfId="7958" xr:uid="{00000000-0005-0000-0000-0000101F0000}"/>
    <cellStyle name="40% - Accent3 8 7" xfId="7959" xr:uid="{00000000-0005-0000-0000-0000111F0000}"/>
    <cellStyle name="40% - Accent3 8 7 2" xfId="7960" xr:uid="{00000000-0005-0000-0000-0000121F0000}"/>
    <cellStyle name="40% - Accent3 8 8" xfId="7961" xr:uid="{00000000-0005-0000-0000-0000131F0000}"/>
    <cellStyle name="40% - Accent3 8 8 2" xfId="7962" xr:uid="{00000000-0005-0000-0000-0000141F0000}"/>
    <cellStyle name="40% - Accent3 8 9" xfId="7963" xr:uid="{00000000-0005-0000-0000-0000151F0000}"/>
    <cellStyle name="40% - Accent3 9" xfId="7964" xr:uid="{00000000-0005-0000-0000-0000161F0000}"/>
    <cellStyle name="40% - Accent3 9 2" xfId="7965" xr:uid="{00000000-0005-0000-0000-0000171F0000}"/>
    <cellStyle name="40% - Accent3 9 2 2" xfId="7966" xr:uid="{00000000-0005-0000-0000-0000181F0000}"/>
    <cellStyle name="40% - Accent3 9 2 2 2" xfId="7967" xr:uid="{00000000-0005-0000-0000-0000191F0000}"/>
    <cellStyle name="40% - Accent3 9 2 2 2 2" xfId="7968" xr:uid="{00000000-0005-0000-0000-00001A1F0000}"/>
    <cellStyle name="40% - Accent3 9 2 2 3" xfId="7969" xr:uid="{00000000-0005-0000-0000-00001B1F0000}"/>
    <cellStyle name="40% - Accent3 9 2 3" xfId="7970" xr:uid="{00000000-0005-0000-0000-00001C1F0000}"/>
    <cellStyle name="40% - Accent3 9 2 3 2" xfId="7971" xr:uid="{00000000-0005-0000-0000-00001D1F0000}"/>
    <cellStyle name="40% - Accent3 9 2 4" xfId="7972" xr:uid="{00000000-0005-0000-0000-00001E1F0000}"/>
    <cellStyle name="40% - Accent3 9 3" xfId="7973" xr:uid="{00000000-0005-0000-0000-00001F1F0000}"/>
    <cellStyle name="40% - Accent3 9 3 2" xfId="7974" xr:uid="{00000000-0005-0000-0000-0000201F0000}"/>
    <cellStyle name="40% - Accent3 9 3 2 2" xfId="7975" xr:uid="{00000000-0005-0000-0000-0000211F0000}"/>
    <cellStyle name="40% - Accent3 9 3 3" xfId="7976" xr:uid="{00000000-0005-0000-0000-0000221F0000}"/>
    <cellStyle name="40% - Accent3 9 4" xfId="7977" xr:uid="{00000000-0005-0000-0000-0000231F0000}"/>
    <cellStyle name="40% - Accent3 9 4 2" xfId="7978" xr:uid="{00000000-0005-0000-0000-0000241F0000}"/>
    <cellStyle name="40% - Accent3 9 5" xfId="7979" xr:uid="{00000000-0005-0000-0000-0000251F0000}"/>
    <cellStyle name="40% - Accent3 9 5 2" xfId="7980" xr:uid="{00000000-0005-0000-0000-0000261F0000}"/>
    <cellStyle name="40% - Accent3 9 6" xfId="7981" xr:uid="{00000000-0005-0000-0000-0000271F0000}"/>
    <cellStyle name="40% - Accent3 9 6 2" xfId="7982" xr:uid="{00000000-0005-0000-0000-0000281F0000}"/>
    <cellStyle name="40% - Accent3 9 7" xfId="7983" xr:uid="{00000000-0005-0000-0000-0000291F0000}"/>
    <cellStyle name="40% - Accent4 10" xfId="7984" xr:uid="{00000000-0005-0000-0000-00002A1F0000}"/>
    <cellStyle name="40% - Accent4 10 2" xfId="7985" xr:uid="{00000000-0005-0000-0000-00002B1F0000}"/>
    <cellStyle name="40% - Accent4 10 2 2" xfId="7986" xr:uid="{00000000-0005-0000-0000-00002C1F0000}"/>
    <cellStyle name="40% - Accent4 10 2 2 2" xfId="7987" xr:uid="{00000000-0005-0000-0000-00002D1F0000}"/>
    <cellStyle name="40% - Accent4 10 2 2 2 2" xfId="7988" xr:uid="{00000000-0005-0000-0000-00002E1F0000}"/>
    <cellStyle name="40% - Accent4 10 2 2 3" xfId="7989" xr:uid="{00000000-0005-0000-0000-00002F1F0000}"/>
    <cellStyle name="40% - Accent4 10 2 3" xfId="7990" xr:uid="{00000000-0005-0000-0000-0000301F0000}"/>
    <cellStyle name="40% - Accent4 10 2 3 2" xfId="7991" xr:uid="{00000000-0005-0000-0000-0000311F0000}"/>
    <cellStyle name="40% - Accent4 10 2 4" xfId="7992" xr:uid="{00000000-0005-0000-0000-0000321F0000}"/>
    <cellStyle name="40% - Accent4 10 3" xfId="7993" xr:uid="{00000000-0005-0000-0000-0000331F0000}"/>
    <cellStyle name="40% - Accent4 10 3 2" xfId="7994" xr:uid="{00000000-0005-0000-0000-0000341F0000}"/>
    <cellStyle name="40% - Accent4 10 3 2 2" xfId="7995" xr:uid="{00000000-0005-0000-0000-0000351F0000}"/>
    <cellStyle name="40% - Accent4 10 3 3" xfId="7996" xr:uid="{00000000-0005-0000-0000-0000361F0000}"/>
    <cellStyle name="40% - Accent4 10 4" xfId="7997" xr:uid="{00000000-0005-0000-0000-0000371F0000}"/>
    <cellStyle name="40% - Accent4 10 4 2" xfId="7998" xr:uid="{00000000-0005-0000-0000-0000381F0000}"/>
    <cellStyle name="40% - Accent4 10 5" xfId="7999" xr:uid="{00000000-0005-0000-0000-0000391F0000}"/>
    <cellStyle name="40% - Accent4 11" xfId="8000" xr:uid="{00000000-0005-0000-0000-00003A1F0000}"/>
    <cellStyle name="40% - Accent4 11 2" xfId="8001" xr:uid="{00000000-0005-0000-0000-00003B1F0000}"/>
    <cellStyle name="40% - Accent4 11 2 2" xfId="8002" xr:uid="{00000000-0005-0000-0000-00003C1F0000}"/>
    <cellStyle name="40% - Accent4 11 2 2 2" xfId="8003" xr:uid="{00000000-0005-0000-0000-00003D1F0000}"/>
    <cellStyle name="40% - Accent4 11 2 2 2 2" xfId="8004" xr:uid="{00000000-0005-0000-0000-00003E1F0000}"/>
    <cellStyle name="40% - Accent4 11 2 2 3" xfId="8005" xr:uid="{00000000-0005-0000-0000-00003F1F0000}"/>
    <cellStyle name="40% - Accent4 11 2 3" xfId="8006" xr:uid="{00000000-0005-0000-0000-0000401F0000}"/>
    <cellStyle name="40% - Accent4 11 2 3 2" xfId="8007" xr:uid="{00000000-0005-0000-0000-0000411F0000}"/>
    <cellStyle name="40% - Accent4 11 2 4" xfId="8008" xr:uid="{00000000-0005-0000-0000-0000421F0000}"/>
    <cellStyle name="40% - Accent4 11 3" xfId="8009" xr:uid="{00000000-0005-0000-0000-0000431F0000}"/>
    <cellStyle name="40% - Accent4 11 3 2" xfId="8010" xr:uid="{00000000-0005-0000-0000-0000441F0000}"/>
    <cellStyle name="40% - Accent4 11 3 2 2" xfId="8011" xr:uid="{00000000-0005-0000-0000-0000451F0000}"/>
    <cellStyle name="40% - Accent4 11 3 3" xfId="8012" xr:uid="{00000000-0005-0000-0000-0000461F0000}"/>
    <cellStyle name="40% - Accent4 11 4" xfId="8013" xr:uid="{00000000-0005-0000-0000-0000471F0000}"/>
    <cellStyle name="40% - Accent4 11 4 2" xfId="8014" xr:uid="{00000000-0005-0000-0000-0000481F0000}"/>
    <cellStyle name="40% - Accent4 11 5" xfId="8015" xr:uid="{00000000-0005-0000-0000-0000491F0000}"/>
    <cellStyle name="40% - Accent4 12" xfId="8016" xr:uid="{00000000-0005-0000-0000-00004A1F0000}"/>
    <cellStyle name="40% - Accent4 12 2" xfId="8017" xr:uid="{00000000-0005-0000-0000-00004B1F0000}"/>
    <cellStyle name="40% - Accent4 13" xfId="8018" xr:uid="{00000000-0005-0000-0000-00004C1F0000}"/>
    <cellStyle name="40% - Accent4 13 2" xfId="8019" xr:uid="{00000000-0005-0000-0000-00004D1F0000}"/>
    <cellStyle name="40% - Accent4 13 2 2" xfId="8020" xr:uid="{00000000-0005-0000-0000-00004E1F0000}"/>
    <cellStyle name="40% - Accent4 13 2 2 2" xfId="8021" xr:uid="{00000000-0005-0000-0000-00004F1F0000}"/>
    <cellStyle name="40% - Accent4 13 2 3" xfId="8022" xr:uid="{00000000-0005-0000-0000-0000501F0000}"/>
    <cellStyle name="40% - Accent4 13 3" xfId="8023" xr:uid="{00000000-0005-0000-0000-0000511F0000}"/>
    <cellStyle name="40% - Accent4 13 3 2" xfId="8024" xr:uid="{00000000-0005-0000-0000-0000521F0000}"/>
    <cellStyle name="40% - Accent4 13 4" xfId="8025" xr:uid="{00000000-0005-0000-0000-0000531F0000}"/>
    <cellStyle name="40% - Accent4 14" xfId="8026" xr:uid="{00000000-0005-0000-0000-0000541F0000}"/>
    <cellStyle name="40% - Accent4 14 2" xfId="8027" xr:uid="{00000000-0005-0000-0000-0000551F0000}"/>
    <cellStyle name="40% - Accent4 2" xfId="8028" xr:uid="{00000000-0005-0000-0000-0000561F0000}"/>
    <cellStyle name="40% - Accent4 2 2" xfId="8029" xr:uid="{00000000-0005-0000-0000-0000571F0000}"/>
    <cellStyle name="40% - Accent4 2 2 2" xfId="8030" xr:uid="{00000000-0005-0000-0000-0000581F0000}"/>
    <cellStyle name="40% - Accent4 2 2 3" xfId="8031" xr:uid="{00000000-0005-0000-0000-0000591F0000}"/>
    <cellStyle name="40% - Accent4 2 2 3 2" xfId="8032" xr:uid="{00000000-0005-0000-0000-00005A1F0000}"/>
    <cellStyle name="40% - Accent4 2 3" xfId="8033" xr:uid="{00000000-0005-0000-0000-00005B1F0000}"/>
    <cellStyle name="40% - Accent4 2 3 2" xfId="8034" xr:uid="{00000000-0005-0000-0000-00005C1F0000}"/>
    <cellStyle name="40% - Accent4 2 4" xfId="8035" xr:uid="{00000000-0005-0000-0000-00005D1F0000}"/>
    <cellStyle name="40% - Accent4 2 4 2" xfId="8036" xr:uid="{00000000-0005-0000-0000-00005E1F0000}"/>
    <cellStyle name="40% - Accent4 2 4 3" xfId="8037" xr:uid="{00000000-0005-0000-0000-00005F1F0000}"/>
    <cellStyle name="40% - Accent4 2 5" xfId="8038" xr:uid="{00000000-0005-0000-0000-0000601F0000}"/>
    <cellStyle name="40% - Accent4 3" xfId="8039" xr:uid="{00000000-0005-0000-0000-0000611F0000}"/>
    <cellStyle name="40% - Accent4 3 2" xfId="8040" xr:uid="{00000000-0005-0000-0000-0000621F0000}"/>
    <cellStyle name="40% - Accent4 3 2 2" xfId="8041" xr:uid="{00000000-0005-0000-0000-0000631F0000}"/>
    <cellStyle name="40% - Accent4 3 2 2 2" xfId="8042" xr:uid="{00000000-0005-0000-0000-0000641F0000}"/>
    <cellStyle name="40% - Accent4 3 2 2 2 2" xfId="8043" xr:uid="{00000000-0005-0000-0000-0000651F0000}"/>
    <cellStyle name="40% - Accent4 3 2 2 3" xfId="8044" xr:uid="{00000000-0005-0000-0000-0000661F0000}"/>
    <cellStyle name="40% - Accent4 3 2 2 3 2" xfId="8045" xr:uid="{00000000-0005-0000-0000-0000671F0000}"/>
    <cellStyle name="40% - Accent4 3 2 2 4" xfId="8046" xr:uid="{00000000-0005-0000-0000-0000681F0000}"/>
    <cellStyle name="40% - Accent4 3 2 3" xfId="8047" xr:uid="{00000000-0005-0000-0000-0000691F0000}"/>
    <cellStyle name="40% - Accent4 3 2 3 2" xfId="8048" xr:uid="{00000000-0005-0000-0000-00006A1F0000}"/>
    <cellStyle name="40% - Accent4 3 2 4" xfId="8049" xr:uid="{00000000-0005-0000-0000-00006B1F0000}"/>
    <cellStyle name="40% - Accent4 3 2 4 2" xfId="8050" xr:uid="{00000000-0005-0000-0000-00006C1F0000}"/>
    <cellStyle name="40% - Accent4 3 2 5" xfId="8051" xr:uid="{00000000-0005-0000-0000-00006D1F0000}"/>
    <cellStyle name="40% - Accent4 3 3" xfId="8052" xr:uid="{00000000-0005-0000-0000-00006E1F0000}"/>
    <cellStyle name="40% - Accent4 3 3 2" xfId="8053" xr:uid="{00000000-0005-0000-0000-00006F1F0000}"/>
    <cellStyle name="40% - Accent4 3 3 3" xfId="8054" xr:uid="{00000000-0005-0000-0000-0000701F0000}"/>
    <cellStyle name="40% - Accent4 3 3 3 2" xfId="8055" xr:uid="{00000000-0005-0000-0000-0000711F0000}"/>
    <cellStyle name="40% - Accent4 3 3 4" xfId="8056" xr:uid="{00000000-0005-0000-0000-0000721F0000}"/>
    <cellStyle name="40% - Accent4 3 4" xfId="8057" xr:uid="{00000000-0005-0000-0000-0000731F0000}"/>
    <cellStyle name="40% - Accent4 3 4 2" xfId="8058" xr:uid="{00000000-0005-0000-0000-0000741F0000}"/>
    <cellStyle name="40% - Accent4 3 5" xfId="8059" xr:uid="{00000000-0005-0000-0000-0000751F0000}"/>
    <cellStyle name="40% - Accent4 3 5 2" xfId="8060" xr:uid="{00000000-0005-0000-0000-0000761F0000}"/>
    <cellStyle name="40% - Accent4 3 6" xfId="8061" xr:uid="{00000000-0005-0000-0000-0000771F0000}"/>
    <cellStyle name="40% - Accent4 3 6 2" xfId="8062" xr:uid="{00000000-0005-0000-0000-0000781F0000}"/>
    <cellStyle name="40% - Accent4 3 7" xfId="8063" xr:uid="{00000000-0005-0000-0000-0000791F0000}"/>
    <cellStyle name="40% - Accent4 3 7 2" xfId="8064" xr:uid="{00000000-0005-0000-0000-00007A1F0000}"/>
    <cellStyle name="40% - Accent4 3 8" xfId="8065" xr:uid="{00000000-0005-0000-0000-00007B1F0000}"/>
    <cellStyle name="40% - Accent4 3 8 2" xfId="8066" xr:uid="{00000000-0005-0000-0000-00007C1F0000}"/>
    <cellStyle name="40% - Accent4 4" xfId="8067" xr:uid="{00000000-0005-0000-0000-00007D1F0000}"/>
    <cellStyle name="40% - Accent4 4 10" xfId="8068" xr:uid="{00000000-0005-0000-0000-00007E1F0000}"/>
    <cellStyle name="40% - Accent4 4 10 2" xfId="8069" xr:uid="{00000000-0005-0000-0000-00007F1F0000}"/>
    <cellStyle name="40% - Accent4 4 11" xfId="8070" xr:uid="{00000000-0005-0000-0000-0000801F0000}"/>
    <cellStyle name="40% - Accent4 4 11 2" xfId="8071" xr:uid="{00000000-0005-0000-0000-0000811F0000}"/>
    <cellStyle name="40% - Accent4 4 12" xfId="8072" xr:uid="{00000000-0005-0000-0000-0000821F0000}"/>
    <cellStyle name="40% - Accent4 4 12 2" xfId="8073" xr:uid="{00000000-0005-0000-0000-0000831F0000}"/>
    <cellStyle name="40% - Accent4 4 13" xfId="8074" xr:uid="{00000000-0005-0000-0000-0000841F0000}"/>
    <cellStyle name="40% - Accent4 4 2" xfId="8075" xr:uid="{00000000-0005-0000-0000-0000851F0000}"/>
    <cellStyle name="40% - Accent4 4 2 10" xfId="8076" xr:uid="{00000000-0005-0000-0000-0000861F0000}"/>
    <cellStyle name="40% - Accent4 4 2 10 2" xfId="8077" xr:uid="{00000000-0005-0000-0000-0000871F0000}"/>
    <cellStyle name="40% - Accent4 4 2 11" xfId="8078" xr:uid="{00000000-0005-0000-0000-0000881F0000}"/>
    <cellStyle name="40% - Accent4 4 2 2" xfId="8079" xr:uid="{00000000-0005-0000-0000-0000891F0000}"/>
    <cellStyle name="40% - Accent4 4 2 2 10" xfId="8080" xr:uid="{00000000-0005-0000-0000-00008A1F0000}"/>
    <cellStyle name="40% - Accent4 4 2 2 2" xfId="8081" xr:uid="{00000000-0005-0000-0000-00008B1F0000}"/>
    <cellStyle name="40% - Accent4 4 2 2 2 2" xfId="8082" xr:uid="{00000000-0005-0000-0000-00008C1F0000}"/>
    <cellStyle name="40% - Accent4 4 2 2 2 2 2" xfId="8083" xr:uid="{00000000-0005-0000-0000-00008D1F0000}"/>
    <cellStyle name="40% - Accent4 4 2 2 2 2 2 2" xfId="8084" xr:uid="{00000000-0005-0000-0000-00008E1F0000}"/>
    <cellStyle name="40% - Accent4 4 2 2 2 2 2 2 2" xfId="8085" xr:uid="{00000000-0005-0000-0000-00008F1F0000}"/>
    <cellStyle name="40% - Accent4 4 2 2 2 2 2 3" xfId="8086" xr:uid="{00000000-0005-0000-0000-0000901F0000}"/>
    <cellStyle name="40% - Accent4 4 2 2 2 2 2 3 2" xfId="8087" xr:uid="{00000000-0005-0000-0000-0000911F0000}"/>
    <cellStyle name="40% - Accent4 4 2 2 2 2 2 4" xfId="8088" xr:uid="{00000000-0005-0000-0000-0000921F0000}"/>
    <cellStyle name="40% - Accent4 4 2 2 2 2 3" xfId="8089" xr:uid="{00000000-0005-0000-0000-0000931F0000}"/>
    <cellStyle name="40% - Accent4 4 2 2 2 2 3 2" xfId="8090" xr:uid="{00000000-0005-0000-0000-0000941F0000}"/>
    <cellStyle name="40% - Accent4 4 2 2 2 2 4" xfId="8091" xr:uid="{00000000-0005-0000-0000-0000951F0000}"/>
    <cellStyle name="40% - Accent4 4 2 2 2 2 4 2" xfId="8092" xr:uid="{00000000-0005-0000-0000-0000961F0000}"/>
    <cellStyle name="40% - Accent4 4 2 2 2 2 5" xfId="8093" xr:uid="{00000000-0005-0000-0000-0000971F0000}"/>
    <cellStyle name="40% - Accent4 4 2 2 2 2 5 2" xfId="8094" xr:uid="{00000000-0005-0000-0000-0000981F0000}"/>
    <cellStyle name="40% - Accent4 4 2 2 2 2 6" xfId="8095" xr:uid="{00000000-0005-0000-0000-0000991F0000}"/>
    <cellStyle name="40% - Accent4 4 2 2 2 2 6 2" xfId="8096" xr:uid="{00000000-0005-0000-0000-00009A1F0000}"/>
    <cellStyle name="40% - Accent4 4 2 2 2 2 7" xfId="8097" xr:uid="{00000000-0005-0000-0000-00009B1F0000}"/>
    <cellStyle name="40% - Accent4 4 2 2 2 3" xfId="8098" xr:uid="{00000000-0005-0000-0000-00009C1F0000}"/>
    <cellStyle name="40% - Accent4 4 2 2 2 3 2" xfId="8099" xr:uid="{00000000-0005-0000-0000-00009D1F0000}"/>
    <cellStyle name="40% - Accent4 4 2 2 2 3 2 2" xfId="8100" xr:uid="{00000000-0005-0000-0000-00009E1F0000}"/>
    <cellStyle name="40% - Accent4 4 2 2 2 3 3" xfId="8101" xr:uid="{00000000-0005-0000-0000-00009F1F0000}"/>
    <cellStyle name="40% - Accent4 4 2 2 2 3 3 2" xfId="8102" xr:uid="{00000000-0005-0000-0000-0000A01F0000}"/>
    <cellStyle name="40% - Accent4 4 2 2 2 3 4" xfId="8103" xr:uid="{00000000-0005-0000-0000-0000A11F0000}"/>
    <cellStyle name="40% - Accent4 4 2 2 2 3 4 2" xfId="8104" xr:uid="{00000000-0005-0000-0000-0000A21F0000}"/>
    <cellStyle name="40% - Accent4 4 2 2 2 3 5" xfId="8105" xr:uid="{00000000-0005-0000-0000-0000A31F0000}"/>
    <cellStyle name="40% - Accent4 4 2 2 2 3 5 2" xfId="8106" xr:uid="{00000000-0005-0000-0000-0000A41F0000}"/>
    <cellStyle name="40% - Accent4 4 2 2 2 3 6" xfId="8107" xr:uid="{00000000-0005-0000-0000-0000A51F0000}"/>
    <cellStyle name="40% - Accent4 4 2 2 2 4" xfId="8108" xr:uid="{00000000-0005-0000-0000-0000A61F0000}"/>
    <cellStyle name="40% - Accent4 4 2 2 2 4 2" xfId="8109" xr:uid="{00000000-0005-0000-0000-0000A71F0000}"/>
    <cellStyle name="40% - Accent4 4 2 2 2 4 2 2" xfId="8110" xr:uid="{00000000-0005-0000-0000-0000A81F0000}"/>
    <cellStyle name="40% - Accent4 4 2 2 2 4 3" xfId="8111" xr:uid="{00000000-0005-0000-0000-0000A91F0000}"/>
    <cellStyle name="40% - Accent4 4 2 2 2 5" xfId="8112" xr:uid="{00000000-0005-0000-0000-0000AA1F0000}"/>
    <cellStyle name="40% - Accent4 4 2 2 2 5 2" xfId="8113" xr:uid="{00000000-0005-0000-0000-0000AB1F0000}"/>
    <cellStyle name="40% - Accent4 4 2 2 2 6" xfId="8114" xr:uid="{00000000-0005-0000-0000-0000AC1F0000}"/>
    <cellStyle name="40% - Accent4 4 2 2 2 6 2" xfId="8115" xr:uid="{00000000-0005-0000-0000-0000AD1F0000}"/>
    <cellStyle name="40% - Accent4 4 2 2 2 7" xfId="8116" xr:uid="{00000000-0005-0000-0000-0000AE1F0000}"/>
    <cellStyle name="40% - Accent4 4 2 2 2 7 2" xfId="8117" xr:uid="{00000000-0005-0000-0000-0000AF1F0000}"/>
    <cellStyle name="40% - Accent4 4 2 2 2 8" xfId="8118" xr:uid="{00000000-0005-0000-0000-0000B01F0000}"/>
    <cellStyle name="40% - Accent4 4 2 2 3" xfId="8119" xr:uid="{00000000-0005-0000-0000-0000B11F0000}"/>
    <cellStyle name="40% - Accent4 4 2 2 3 2" xfId="8120" xr:uid="{00000000-0005-0000-0000-0000B21F0000}"/>
    <cellStyle name="40% - Accent4 4 2 2 3 2 2" xfId="8121" xr:uid="{00000000-0005-0000-0000-0000B31F0000}"/>
    <cellStyle name="40% - Accent4 4 2 2 3 2 2 2" xfId="8122" xr:uid="{00000000-0005-0000-0000-0000B41F0000}"/>
    <cellStyle name="40% - Accent4 4 2 2 3 2 2 2 2" xfId="8123" xr:uid="{00000000-0005-0000-0000-0000B51F0000}"/>
    <cellStyle name="40% - Accent4 4 2 2 3 2 2 3" xfId="8124" xr:uid="{00000000-0005-0000-0000-0000B61F0000}"/>
    <cellStyle name="40% - Accent4 4 2 2 3 2 2 3 2" xfId="8125" xr:uid="{00000000-0005-0000-0000-0000B71F0000}"/>
    <cellStyle name="40% - Accent4 4 2 2 3 2 2 4" xfId="8126" xr:uid="{00000000-0005-0000-0000-0000B81F0000}"/>
    <cellStyle name="40% - Accent4 4 2 2 3 2 3" xfId="8127" xr:uid="{00000000-0005-0000-0000-0000B91F0000}"/>
    <cellStyle name="40% - Accent4 4 2 2 3 2 3 2" xfId="8128" xr:uid="{00000000-0005-0000-0000-0000BA1F0000}"/>
    <cellStyle name="40% - Accent4 4 2 2 3 2 4" xfId="8129" xr:uid="{00000000-0005-0000-0000-0000BB1F0000}"/>
    <cellStyle name="40% - Accent4 4 2 2 3 2 4 2" xfId="8130" xr:uid="{00000000-0005-0000-0000-0000BC1F0000}"/>
    <cellStyle name="40% - Accent4 4 2 2 3 2 5" xfId="8131" xr:uid="{00000000-0005-0000-0000-0000BD1F0000}"/>
    <cellStyle name="40% - Accent4 4 2 2 3 2 5 2" xfId="8132" xr:uid="{00000000-0005-0000-0000-0000BE1F0000}"/>
    <cellStyle name="40% - Accent4 4 2 2 3 2 6" xfId="8133" xr:uid="{00000000-0005-0000-0000-0000BF1F0000}"/>
    <cellStyle name="40% - Accent4 4 2 2 3 2 6 2" xfId="8134" xr:uid="{00000000-0005-0000-0000-0000C01F0000}"/>
    <cellStyle name="40% - Accent4 4 2 2 3 2 7" xfId="8135" xr:uid="{00000000-0005-0000-0000-0000C11F0000}"/>
    <cellStyle name="40% - Accent4 4 2 2 3 3" xfId="8136" xr:uid="{00000000-0005-0000-0000-0000C21F0000}"/>
    <cellStyle name="40% - Accent4 4 2 2 3 3 2" xfId="8137" xr:uid="{00000000-0005-0000-0000-0000C31F0000}"/>
    <cellStyle name="40% - Accent4 4 2 2 3 3 2 2" xfId="8138" xr:uid="{00000000-0005-0000-0000-0000C41F0000}"/>
    <cellStyle name="40% - Accent4 4 2 2 3 3 3" xfId="8139" xr:uid="{00000000-0005-0000-0000-0000C51F0000}"/>
    <cellStyle name="40% - Accent4 4 2 2 3 3 3 2" xfId="8140" xr:uid="{00000000-0005-0000-0000-0000C61F0000}"/>
    <cellStyle name="40% - Accent4 4 2 2 3 3 4" xfId="8141" xr:uid="{00000000-0005-0000-0000-0000C71F0000}"/>
    <cellStyle name="40% - Accent4 4 2 2 3 3 4 2" xfId="8142" xr:uid="{00000000-0005-0000-0000-0000C81F0000}"/>
    <cellStyle name="40% - Accent4 4 2 2 3 3 5" xfId="8143" xr:uid="{00000000-0005-0000-0000-0000C91F0000}"/>
    <cellStyle name="40% - Accent4 4 2 2 3 3 5 2" xfId="8144" xr:uid="{00000000-0005-0000-0000-0000CA1F0000}"/>
    <cellStyle name="40% - Accent4 4 2 2 3 3 6" xfId="8145" xr:uid="{00000000-0005-0000-0000-0000CB1F0000}"/>
    <cellStyle name="40% - Accent4 4 2 2 3 4" xfId="8146" xr:uid="{00000000-0005-0000-0000-0000CC1F0000}"/>
    <cellStyle name="40% - Accent4 4 2 2 3 4 2" xfId="8147" xr:uid="{00000000-0005-0000-0000-0000CD1F0000}"/>
    <cellStyle name="40% - Accent4 4 2 2 3 4 2 2" xfId="8148" xr:uid="{00000000-0005-0000-0000-0000CE1F0000}"/>
    <cellStyle name="40% - Accent4 4 2 2 3 4 3" xfId="8149" xr:uid="{00000000-0005-0000-0000-0000CF1F0000}"/>
    <cellStyle name="40% - Accent4 4 2 2 3 5" xfId="8150" xr:uid="{00000000-0005-0000-0000-0000D01F0000}"/>
    <cellStyle name="40% - Accent4 4 2 2 3 5 2" xfId="8151" xr:uid="{00000000-0005-0000-0000-0000D11F0000}"/>
    <cellStyle name="40% - Accent4 4 2 2 3 6" xfId="8152" xr:uid="{00000000-0005-0000-0000-0000D21F0000}"/>
    <cellStyle name="40% - Accent4 4 2 2 3 6 2" xfId="8153" xr:uid="{00000000-0005-0000-0000-0000D31F0000}"/>
    <cellStyle name="40% - Accent4 4 2 2 3 7" xfId="8154" xr:uid="{00000000-0005-0000-0000-0000D41F0000}"/>
    <cellStyle name="40% - Accent4 4 2 2 3 7 2" xfId="8155" xr:uid="{00000000-0005-0000-0000-0000D51F0000}"/>
    <cellStyle name="40% - Accent4 4 2 2 3 8" xfId="8156" xr:uid="{00000000-0005-0000-0000-0000D61F0000}"/>
    <cellStyle name="40% - Accent4 4 2 2 4" xfId="8157" xr:uid="{00000000-0005-0000-0000-0000D71F0000}"/>
    <cellStyle name="40% - Accent4 4 2 2 4 2" xfId="8158" xr:uid="{00000000-0005-0000-0000-0000D81F0000}"/>
    <cellStyle name="40% - Accent4 4 2 2 4 2 2" xfId="8159" xr:uid="{00000000-0005-0000-0000-0000D91F0000}"/>
    <cellStyle name="40% - Accent4 4 2 2 4 2 2 2" xfId="8160" xr:uid="{00000000-0005-0000-0000-0000DA1F0000}"/>
    <cellStyle name="40% - Accent4 4 2 2 4 2 3" xfId="8161" xr:uid="{00000000-0005-0000-0000-0000DB1F0000}"/>
    <cellStyle name="40% - Accent4 4 2 2 4 2 3 2" xfId="8162" xr:uid="{00000000-0005-0000-0000-0000DC1F0000}"/>
    <cellStyle name="40% - Accent4 4 2 2 4 2 4" xfId="8163" xr:uid="{00000000-0005-0000-0000-0000DD1F0000}"/>
    <cellStyle name="40% - Accent4 4 2 2 4 3" xfId="8164" xr:uid="{00000000-0005-0000-0000-0000DE1F0000}"/>
    <cellStyle name="40% - Accent4 4 2 2 4 3 2" xfId="8165" xr:uid="{00000000-0005-0000-0000-0000DF1F0000}"/>
    <cellStyle name="40% - Accent4 4 2 2 4 4" xfId="8166" xr:uid="{00000000-0005-0000-0000-0000E01F0000}"/>
    <cellStyle name="40% - Accent4 4 2 2 4 4 2" xfId="8167" xr:uid="{00000000-0005-0000-0000-0000E11F0000}"/>
    <cellStyle name="40% - Accent4 4 2 2 4 5" xfId="8168" xr:uid="{00000000-0005-0000-0000-0000E21F0000}"/>
    <cellStyle name="40% - Accent4 4 2 2 4 5 2" xfId="8169" xr:uid="{00000000-0005-0000-0000-0000E31F0000}"/>
    <cellStyle name="40% - Accent4 4 2 2 4 6" xfId="8170" xr:uid="{00000000-0005-0000-0000-0000E41F0000}"/>
    <cellStyle name="40% - Accent4 4 2 2 4 6 2" xfId="8171" xr:uid="{00000000-0005-0000-0000-0000E51F0000}"/>
    <cellStyle name="40% - Accent4 4 2 2 4 7" xfId="8172" xr:uid="{00000000-0005-0000-0000-0000E61F0000}"/>
    <cellStyle name="40% - Accent4 4 2 2 5" xfId="8173" xr:uid="{00000000-0005-0000-0000-0000E71F0000}"/>
    <cellStyle name="40% - Accent4 4 2 2 5 2" xfId="8174" xr:uid="{00000000-0005-0000-0000-0000E81F0000}"/>
    <cellStyle name="40% - Accent4 4 2 2 5 2 2" xfId="8175" xr:uid="{00000000-0005-0000-0000-0000E91F0000}"/>
    <cellStyle name="40% - Accent4 4 2 2 5 3" xfId="8176" xr:uid="{00000000-0005-0000-0000-0000EA1F0000}"/>
    <cellStyle name="40% - Accent4 4 2 2 5 3 2" xfId="8177" xr:uid="{00000000-0005-0000-0000-0000EB1F0000}"/>
    <cellStyle name="40% - Accent4 4 2 2 5 4" xfId="8178" xr:uid="{00000000-0005-0000-0000-0000EC1F0000}"/>
    <cellStyle name="40% - Accent4 4 2 2 5 4 2" xfId="8179" xr:uid="{00000000-0005-0000-0000-0000ED1F0000}"/>
    <cellStyle name="40% - Accent4 4 2 2 5 5" xfId="8180" xr:uid="{00000000-0005-0000-0000-0000EE1F0000}"/>
    <cellStyle name="40% - Accent4 4 2 2 5 5 2" xfId="8181" xr:uid="{00000000-0005-0000-0000-0000EF1F0000}"/>
    <cellStyle name="40% - Accent4 4 2 2 5 6" xfId="8182" xr:uid="{00000000-0005-0000-0000-0000F01F0000}"/>
    <cellStyle name="40% - Accent4 4 2 2 6" xfId="8183" xr:uid="{00000000-0005-0000-0000-0000F11F0000}"/>
    <cellStyle name="40% - Accent4 4 2 2 6 2" xfId="8184" xr:uid="{00000000-0005-0000-0000-0000F21F0000}"/>
    <cellStyle name="40% - Accent4 4 2 2 6 2 2" xfId="8185" xr:uid="{00000000-0005-0000-0000-0000F31F0000}"/>
    <cellStyle name="40% - Accent4 4 2 2 6 3" xfId="8186" xr:uid="{00000000-0005-0000-0000-0000F41F0000}"/>
    <cellStyle name="40% - Accent4 4 2 2 7" xfId="8187" xr:uid="{00000000-0005-0000-0000-0000F51F0000}"/>
    <cellStyle name="40% - Accent4 4 2 2 7 2" xfId="8188" xr:uid="{00000000-0005-0000-0000-0000F61F0000}"/>
    <cellStyle name="40% - Accent4 4 2 2 8" xfId="8189" xr:uid="{00000000-0005-0000-0000-0000F71F0000}"/>
    <cellStyle name="40% - Accent4 4 2 2 8 2" xfId="8190" xr:uid="{00000000-0005-0000-0000-0000F81F0000}"/>
    <cellStyle name="40% - Accent4 4 2 2 9" xfId="8191" xr:uid="{00000000-0005-0000-0000-0000F91F0000}"/>
    <cellStyle name="40% - Accent4 4 2 2 9 2" xfId="8192" xr:uid="{00000000-0005-0000-0000-0000FA1F0000}"/>
    <cellStyle name="40% - Accent4 4 2 3" xfId="8193" xr:uid="{00000000-0005-0000-0000-0000FB1F0000}"/>
    <cellStyle name="40% - Accent4 4 2 3 2" xfId="8194" xr:uid="{00000000-0005-0000-0000-0000FC1F0000}"/>
    <cellStyle name="40% - Accent4 4 2 3 2 2" xfId="8195" xr:uid="{00000000-0005-0000-0000-0000FD1F0000}"/>
    <cellStyle name="40% - Accent4 4 2 3 2 2 2" xfId="8196" xr:uid="{00000000-0005-0000-0000-0000FE1F0000}"/>
    <cellStyle name="40% - Accent4 4 2 3 2 2 2 2" xfId="8197" xr:uid="{00000000-0005-0000-0000-0000FF1F0000}"/>
    <cellStyle name="40% - Accent4 4 2 3 2 2 3" xfId="8198" xr:uid="{00000000-0005-0000-0000-000000200000}"/>
    <cellStyle name="40% - Accent4 4 2 3 2 2 3 2" xfId="8199" xr:uid="{00000000-0005-0000-0000-000001200000}"/>
    <cellStyle name="40% - Accent4 4 2 3 2 2 4" xfId="8200" xr:uid="{00000000-0005-0000-0000-000002200000}"/>
    <cellStyle name="40% - Accent4 4 2 3 2 3" xfId="8201" xr:uid="{00000000-0005-0000-0000-000003200000}"/>
    <cellStyle name="40% - Accent4 4 2 3 2 3 2" xfId="8202" xr:uid="{00000000-0005-0000-0000-000004200000}"/>
    <cellStyle name="40% - Accent4 4 2 3 2 4" xfId="8203" xr:uid="{00000000-0005-0000-0000-000005200000}"/>
    <cellStyle name="40% - Accent4 4 2 3 2 4 2" xfId="8204" xr:uid="{00000000-0005-0000-0000-000006200000}"/>
    <cellStyle name="40% - Accent4 4 2 3 2 5" xfId="8205" xr:uid="{00000000-0005-0000-0000-000007200000}"/>
    <cellStyle name="40% - Accent4 4 2 3 2 5 2" xfId="8206" xr:uid="{00000000-0005-0000-0000-000008200000}"/>
    <cellStyle name="40% - Accent4 4 2 3 2 6" xfId="8207" xr:uid="{00000000-0005-0000-0000-000009200000}"/>
    <cellStyle name="40% - Accent4 4 2 3 2 6 2" xfId="8208" xr:uid="{00000000-0005-0000-0000-00000A200000}"/>
    <cellStyle name="40% - Accent4 4 2 3 2 7" xfId="8209" xr:uid="{00000000-0005-0000-0000-00000B200000}"/>
    <cellStyle name="40% - Accent4 4 2 3 3" xfId="8210" xr:uid="{00000000-0005-0000-0000-00000C200000}"/>
    <cellStyle name="40% - Accent4 4 2 3 3 2" xfId="8211" xr:uid="{00000000-0005-0000-0000-00000D200000}"/>
    <cellStyle name="40% - Accent4 4 2 3 3 2 2" xfId="8212" xr:uid="{00000000-0005-0000-0000-00000E200000}"/>
    <cellStyle name="40% - Accent4 4 2 3 3 3" xfId="8213" xr:uid="{00000000-0005-0000-0000-00000F200000}"/>
    <cellStyle name="40% - Accent4 4 2 3 3 3 2" xfId="8214" xr:uid="{00000000-0005-0000-0000-000010200000}"/>
    <cellStyle name="40% - Accent4 4 2 3 3 4" xfId="8215" xr:uid="{00000000-0005-0000-0000-000011200000}"/>
    <cellStyle name="40% - Accent4 4 2 3 3 4 2" xfId="8216" xr:uid="{00000000-0005-0000-0000-000012200000}"/>
    <cellStyle name="40% - Accent4 4 2 3 3 5" xfId="8217" xr:uid="{00000000-0005-0000-0000-000013200000}"/>
    <cellStyle name="40% - Accent4 4 2 3 3 5 2" xfId="8218" xr:uid="{00000000-0005-0000-0000-000014200000}"/>
    <cellStyle name="40% - Accent4 4 2 3 3 6" xfId="8219" xr:uid="{00000000-0005-0000-0000-000015200000}"/>
    <cellStyle name="40% - Accent4 4 2 3 4" xfId="8220" xr:uid="{00000000-0005-0000-0000-000016200000}"/>
    <cellStyle name="40% - Accent4 4 2 3 4 2" xfId="8221" xr:uid="{00000000-0005-0000-0000-000017200000}"/>
    <cellStyle name="40% - Accent4 4 2 3 4 2 2" xfId="8222" xr:uid="{00000000-0005-0000-0000-000018200000}"/>
    <cellStyle name="40% - Accent4 4 2 3 4 3" xfId="8223" xr:uid="{00000000-0005-0000-0000-000019200000}"/>
    <cellStyle name="40% - Accent4 4 2 3 5" xfId="8224" xr:uid="{00000000-0005-0000-0000-00001A200000}"/>
    <cellStyle name="40% - Accent4 4 2 3 5 2" xfId="8225" xr:uid="{00000000-0005-0000-0000-00001B200000}"/>
    <cellStyle name="40% - Accent4 4 2 3 6" xfId="8226" xr:uid="{00000000-0005-0000-0000-00001C200000}"/>
    <cellStyle name="40% - Accent4 4 2 3 6 2" xfId="8227" xr:uid="{00000000-0005-0000-0000-00001D200000}"/>
    <cellStyle name="40% - Accent4 4 2 3 7" xfId="8228" xr:uid="{00000000-0005-0000-0000-00001E200000}"/>
    <cellStyle name="40% - Accent4 4 2 3 7 2" xfId="8229" xr:uid="{00000000-0005-0000-0000-00001F200000}"/>
    <cellStyle name="40% - Accent4 4 2 3 8" xfId="8230" xr:uid="{00000000-0005-0000-0000-000020200000}"/>
    <cellStyle name="40% - Accent4 4 2 4" xfId="8231" xr:uid="{00000000-0005-0000-0000-000021200000}"/>
    <cellStyle name="40% - Accent4 4 2 4 2" xfId="8232" xr:uid="{00000000-0005-0000-0000-000022200000}"/>
    <cellStyle name="40% - Accent4 4 2 4 2 2" xfId="8233" xr:uid="{00000000-0005-0000-0000-000023200000}"/>
    <cellStyle name="40% - Accent4 4 2 4 2 2 2" xfId="8234" xr:uid="{00000000-0005-0000-0000-000024200000}"/>
    <cellStyle name="40% - Accent4 4 2 4 2 2 2 2" xfId="8235" xr:uid="{00000000-0005-0000-0000-000025200000}"/>
    <cellStyle name="40% - Accent4 4 2 4 2 2 3" xfId="8236" xr:uid="{00000000-0005-0000-0000-000026200000}"/>
    <cellStyle name="40% - Accent4 4 2 4 2 2 3 2" xfId="8237" xr:uid="{00000000-0005-0000-0000-000027200000}"/>
    <cellStyle name="40% - Accent4 4 2 4 2 2 4" xfId="8238" xr:uid="{00000000-0005-0000-0000-000028200000}"/>
    <cellStyle name="40% - Accent4 4 2 4 2 3" xfId="8239" xr:uid="{00000000-0005-0000-0000-000029200000}"/>
    <cellStyle name="40% - Accent4 4 2 4 2 3 2" xfId="8240" xr:uid="{00000000-0005-0000-0000-00002A200000}"/>
    <cellStyle name="40% - Accent4 4 2 4 2 4" xfId="8241" xr:uid="{00000000-0005-0000-0000-00002B200000}"/>
    <cellStyle name="40% - Accent4 4 2 4 2 4 2" xfId="8242" xr:uid="{00000000-0005-0000-0000-00002C200000}"/>
    <cellStyle name="40% - Accent4 4 2 4 2 5" xfId="8243" xr:uid="{00000000-0005-0000-0000-00002D200000}"/>
    <cellStyle name="40% - Accent4 4 2 4 2 5 2" xfId="8244" xr:uid="{00000000-0005-0000-0000-00002E200000}"/>
    <cellStyle name="40% - Accent4 4 2 4 2 6" xfId="8245" xr:uid="{00000000-0005-0000-0000-00002F200000}"/>
    <cellStyle name="40% - Accent4 4 2 4 2 6 2" xfId="8246" xr:uid="{00000000-0005-0000-0000-000030200000}"/>
    <cellStyle name="40% - Accent4 4 2 4 2 7" xfId="8247" xr:uid="{00000000-0005-0000-0000-000031200000}"/>
    <cellStyle name="40% - Accent4 4 2 4 3" xfId="8248" xr:uid="{00000000-0005-0000-0000-000032200000}"/>
    <cellStyle name="40% - Accent4 4 2 4 3 2" xfId="8249" xr:uid="{00000000-0005-0000-0000-000033200000}"/>
    <cellStyle name="40% - Accent4 4 2 4 3 2 2" xfId="8250" xr:uid="{00000000-0005-0000-0000-000034200000}"/>
    <cellStyle name="40% - Accent4 4 2 4 3 3" xfId="8251" xr:uid="{00000000-0005-0000-0000-000035200000}"/>
    <cellStyle name="40% - Accent4 4 2 4 3 3 2" xfId="8252" xr:uid="{00000000-0005-0000-0000-000036200000}"/>
    <cellStyle name="40% - Accent4 4 2 4 3 4" xfId="8253" xr:uid="{00000000-0005-0000-0000-000037200000}"/>
    <cellStyle name="40% - Accent4 4 2 4 3 4 2" xfId="8254" xr:uid="{00000000-0005-0000-0000-000038200000}"/>
    <cellStyle name="40% - Accent4 4 2 4 3 5" xfId="8255" xr:uid="{00000000-0005-0000-0000-000039200000}"/>
    <cellStyle name="40% - Accent4 4 2 4 3 5 2" xfId="8256" xr:uid="{00000000-0005-0000-0000-00003A200000}"/>
    <cellStyle name="40% - Accent4 4 2 4 3 6" xfId="8257" xr:uid="{00000000-0005-0000-0000-00003B200000}"/>
    <cellStyle name="40% - Accent4 4 2 4 4" xfId="8258" xr:uid="{00000000-0005-0000-0000-00003C200000}"/>
    <cellStyle name="40% - Accent4 4 2 4 4 2" xfId="8259" xr:uid="{00000000-0005-0000-0000-00003D200000}"/>
    <cellStyle name="40% - Accent4 4 2 4 4 2 2" xfId="8260" xr:uid="{00000000-0005-0000-0000-00003E200000}"/>
    <cellStyle name="40% - Accent4 4 2 4 4 3" xfId="8261" xr:uid="{00000000-0005-0000-0000-00003F200000}"/>
    <cellStyle name="40% - Accent4 4 2 4 5" xfId="8262" xr:uid="{00000000-0005-0000-0000-000040200000}"/>
    <cellStyle name="40% - Accent4 4 2 4 5 2" xfId="8263" xr:uid="{00000000-0005-0000-0000-000041200000}"/>
    <cellStyle name="40% - Accent4 4 2 4 6" xfId="8264" xr:uid="{00000000-0005-0000-0000-000042200000}"/>
    <cellStyle name="40% - Accent4 4 2 4 6 2" xfId="8265" xr:uid="{00000000-0005-0000-0000-000043200000}"/>
    <cellStyle name="40% - Accent4 4 2 4 7" xfId="8266" xr:uid="{00000000-0005-0000-0000-000044200000}"/>
    <cellStyle name="40% - Accent4 4 2 4 7 2" xfId="8267" xr:uid="{00000000-0005-0000-0000-000045200000}"/>
    <cellStyle name="40% - Accent4 4 2 4 8" xfId="8268" xr:uid="{00000000-0005-0000-0000-000046200000}"/>
    <cellStyle name="40% - Accent4 4 2 5" xfId="8269" xr:uid="{00000000-0005-0000-0000-000047200000}"/>
    <cellStyle name="40% - Accent4 4 2 5 2" xfId="8270" xr:uid="{00000000-0005-0000-0000-000048200000}"/>
    <cellStyle name="40% - Accent4 4 2 5 2 2" xfId="8271" xr:uid="{00000000-0005-0000-0000-000049200000}"/>
    <cellStyle name="40% - Accent4 4 2 5 2 2 2" xfId="8272" xr:uid="{00000000-0005-0000-0000-00004A200000}"/>
    <cellStyle name="40% - Accent4 4 2 5 2 3" xfId="8273" xr:uid="{00000000-0005-0000-0000-00004B200000}"/>
    <cellStyle name="40% - Accent4 4 2 5 2 3 2" xfId="8274" xr:uid="{00000000-0005-0000-0000-00004C200000}"/>
    <cellStyle name="40% - Accent4 4 2 5 2 4" xfId="8275" xr:uid="{00000000-0005-0000-0000-00004D200000}"/>
    <cellStyle name="40% - Accent4 4 2 5 3" xfId="8276" xr:uid="{00000000-0005-0000-0000-00004E200000}"/>
    <cellStyle name="40% - Accent4 4 2 5 3 2" xfId="8277" xr:uid="{00000000-0005-0000-0000-00004F200000}"/>
    <cellStyle name="40% - Accent4 4 2 5 4" xfId="8278" xr:uid="{00000000-0005-0000-0000-000050200000}"/>
    <cellStyle name="40% - Accent4 4 2 5 4 2" xfId="8279" xr:uid="{00000000-0005-0000-0000-000051200000}"/>
    <cellStyle name="40% - Accent4 4 2 5 5" xfId="8280" xr:uid="{00000000-0005-0000-0000-000052200000}"/>
    <cellStyle name="40% - Accent4 4 2 5 5 2" xfId="8281" xr:uid="{00000000-0005-0000-0000-000053200000}"/>
    <cellStyle name="40% - Accent4 4 2 5 6" xfId="8282" xr:uid="{00000000-0005-0000-0000-000054200000}"/>
    <cellStyle name="40% - Accent4 4 2 5 6 2" xfId="8283" xr:uid="{00000000-0005-0000-0000-000055200000}"/>
    <cellStyle name="40% - Accent4 4 2 5 7" xfId="8284" xr:uid="{00000000-0005-0000-0000-000056200000}"/>
    <cellStyle name="40% - Accent4 4 2 6" xfId="8285" xr:uid="{00000000-0005-0000-0000-000057200000}"/>
    <cellStyle name="40% - Accent4 4 2 6 2" xfId="8286" xr:uid="{00000000-0005-0000-0000-000058200000}"/>
    <cellStyle name="40% - Accent4 4 2 6 2 2" xfId="8287" xr:uid="{00000000-0005-0000-0000-000059200000}"/>
    <cellStyle name="40% - Accent4 4 2 6 3" xfId="8288" xr:uid="{00000000-0005-0000-0000-00005A200000}"/>
    <cellStyle name="40% - Accent4 4 2 6 3 2" xfId="8289" xr:uid="{00000000-0005-0000-0000-00005B200000}"/>
    <cellStyle name="40% - Accent4 4 2 6 4" xfId="8290" xr:uid="{00000000-0005-0000-0000-00005C200000}"/>
    <cellStyle name="40% - Accent4 4 2 6 4 2" xfId="8291" xr:uid="{00000000-0005-0000-0000-00005D200000}"/>
    <cellStyle name="40% - Accent4 4 2 6 5" xfId="8292" xr:uid="{00000000-0005-0000-0000-00005E200000}"/>
    <cellStyle name="40% - Accent4 4 2 6 5 2" xfId="8293" xr:uid="{00000000-0005-0000-0000-00005F200000}"/>
    <cellStyle name="40% - Accent4 4 2 6 6" xfId="8294" xr:uid="{00000000-0005-0000-0000-000060200000}"/>
    <cellStyle name="40% - Accent4 4 2 7" xfId="8295" xr:uid="{00000000-0005-0000-0000-000061200000}"/>
    <cellStyle name="40% - Accent4 4 2 7 2" xfId="8296" xr:uid="{00000000-0005-0000-0000-000062200000}"/>
    <cellStyle name="40% - Accent4 4 2 7 2 2" xfId="8297" xr:uid="{00000000-0005-0000-0000-000063200000}"/>
    <cellStyle name="40% - Accent4 4 2 7 3" xfId="8298" xr:uid="{00000000-0005-0000-0000-000064200000}"/>
    <cellStyle name="40% - Accent4 4 2 8" xfId="8299" xr:uid="{00000000-0005-0000-0000-000065200000}"/>
    <cellStyle name="40% - Accent4 4 2 8 2" xfId="8300" xr:uid="{00000000-0005-0000-0000-000066200000}"/>
    <cellStyle name="40% - Accent4 4 2 9" xfId="8301" xr:uid="{00000000-0005-0000-0000-000067200000}"/>
    <cellStyle name="40% - Accent4 4 2 9 2" xfId="8302" xr:uid="{00000000-0005-0000-0000-000068200000}"/>
    <cellStyle name="40% - Accent4 4 3" xfId="8303" xr:uid="{00000000-0005-0000-0000-000069200000}"/>
    <cellStyle name="40% - Accent4 4 3 10" xfId="8304" xr:uid="{00000000-0005-0000-0000-00006A200000}"/>
    <cellStyle name="40% - Accent4 4 3 2" xfId="8305" xr:uid="{00000000-0005-0000-0000-00006B200000}"/>
    <cellStyle name="40% - Accent4 4 3 2 2" xfId="8306" xr:uid="{00000000-0005-0000-0000-00006C200000}"/>
    <cellStyle name="40% - Accent4 4 3 2 2 2" xfId="8307" xr:uid="{00000000-0005-0000-0000-00006D200000}"/>
    <cellStyle name="40% - Accent4 4 3 2 2 2 2" xfId="8308" xr:uid="{00000000-0005-0000-0000-00006E200000}"/>
    <cellStyle name="40% - Accent4 4 3 2 2 2 2 2" xfId="8309" xr:uid="{00000000-0005-0000-0000-00006F200000}"/>
    <cellStyle name="40% - Accent4 4 3 2 2 2 3" xfId="8310" xr:uid="{00000000-0005-0000-0000-000070200000}"/>
    <cellStyle name="40% - Accent4 4 3 2 2 2 3 2" xfId="8311" xr:uid="{00000000-0005-0000-0000-000071200000}"/>
    <cellStyle name="40% - Accent4 4 3 2 2 2 4" xfId="8312" xr:uid="{00000000-0005-0000-0000-000072200000}"/>
    <cellStyle name="40% - Accent4 4 3 2 2 3" xfId="8313" xr:uid="{00000000-0005-0000-0000-000073200000}"/>
    <cellStyle name="40% - Accent4 4 3 2 2 3 2" xfId="8314" xr:uid="{00000000-0005-0000-0000-000074200000}"/>
    <cellStyle name="40% - Accent4 4 3 2 2 4" xfId="8315" xr:uid="{00000000-0005-0000-0000-000075200000}"/>
    <cellStyle name="40% - Accent4 4 3 2 2 4 2" xfId="8316" xr:uid="{00000000-0005-0000-0000-000076200000}"/>
    <cellStyle name="40% - Accent4 4 3 2 2 5" xfId="8317" xr:uid="{00000000-0005-0000-0000-000077200000}"/>
    <cellStyle name="40% - Accent4 4 3 2 2 5 2" xfId="8318" xr:uid="{00000000-0005-0000-0000-000078200000}"/>
    <cellStyle name="40% - Accent4 4 3 2 2 6" xfId="8319" xr:uid="{00000000-0005-0000-0000-000079200000}"/>
    <cellStyle name="40% - Accent4 4 3 2 2 6 2" xfId="8320" xr:uid="{00000000-0005-0000-0000-00007A200000}"/>
    <cellStyle name="40% - Accent4 4 3 2 2 7" xfId="8321" xr:uid="{00000000-0005-0000-0000-00007B200000}"/>
    <cellStyle name="40% - Accent4 4 3 2 3" xfId="8322" xr:uid="{00000000-0005-0000-0000-00007C200000}"/>
    <cellStyle name="40% - Accent4 4 3 2 3 2" xfId="8323" xr:uid="{00000000-0005-0000-0000-00007D200000}"/>
    <cellStyle name="40% - Accent4 4 3 2 3 2 2" xfId="8324" xr:uid="{00000000-0005-0000-0000-00007E200000}"/>
    <cellStyle name="40% - Accent4 4 3 2 3 3" xfId="8325" xr:uid="{00000000-0005-0000-0000-00007F200000}"/>
    <cellStyle name="40% - Accent4 4 3 2 3 3 2" xfId="8326" xr:uid="{00000000-0005-0000-0000-000080200000}"/>
    <cellStyle name="40% - Accent4 4 3 2 3 4" xfId="8327" xr:uid="{00000000-0005-0000-0000-000081200000}"/>
    <cellStyle name="40% - Accent4 4 3 2 3 4 2" xfId="8328" xr:uid="{00000000-0005-0000-0000-000082200000}"/>
    <cellStyle name="40% - Accent4 4 3 2 3 5" xfId="8329" xr:uid="{00000000-0005-0000-0000-000083200000}"/>
    <cellStyle name="40% - Accent4 4 3 2 3 5 2" xfId="8330" xr:uid="{00000000-0005-0000-0000-000084200000}"/>
    <cellStyle name="40% - Accent4 4 3 2 3 6" xfId="8331" xr:uid="{00000000-0005-0000-0000-000085200000}"/>
    <cellStyle name="40% - Accent4 4 3 2 4" xfId="8332" xr:uid="{00000000-0005-0000-0000-000086200000}"/>
    <cellStyle name="40% - Accent4 4 3 2 4 2" xfId="8333" xr:uid="{00000000-0005-0000-0000-000087200000}"/>
    <cellStyle name="40% - Accent4 4 3 2 4 2 2" xfId="8334" xr:uid="{00000000-0005-0000-0000-000088200000}"/>
    <cellStyle name="40% - Accent4 4 3 2 4 3" xfId="8335" xr:uid="{00000000-0005-0000-0000-000089200000}"/>
    <cellStyle name="40% - Accent4 4 3 2 5" xfId="8336" xr:uid="{00000000-0005-0000-0000-00008A200000}"/>
    <cellStyle name="40% - Accent4 4 3 2 5 2" xfId="8337" xr:uid="{00000000-0005-0000-0000-00008B200000}"/>
    <cellStyle name="40% - Accent4 4 3 2 6" xfId="8338" xr:uid="{00000000-0005-0000-0000-00008C200000}"/>
    <cellStyle name="40% - Accent4 4 3 2 6 2" xfId="8339" xr:uid="{00000000-0005-0000-0000-00008D200000}"/>
    <cellStyle name="40% - Accent4 4 3 2 7" xfId="8340" xr:uid="{00000000-0005-0000-0000-00008E200000}"/>
    <cellStyle name="40% - Accent4 4 3 2 7 2" xfId="8341" xr:uid="{00000000-0005-0000-0000-00008F200000}"/>
    <cellStyle name="40% - Accent4 4 3 2 8" xfId="8342" xr:uid="{00000000-0005-0000-0000-000090200000}"/>
    <cellStyle name="40% - Accent4 4 3 3" xfId="8343" xr:uid="{00000000-0005-0000-0000-000091200000}"/>
    <cellStyle name="40% - Accent4 4 3 3 2" xfId="8344" xr:uid="{00000000-0005-0000-0000-000092200000}"/>
    <cellStyle name="40% - Accent4 4 3 3 2 2" xfId="8345" xr:uid="{00000000-0005-0000-0000-000093200000}"/>
    <cellStyle name="40% - Accent4 4 3 3 2 2 2" xfId="8346" xr:uid="{00000000-0005-0000-0000-000094200000}"/>
    <cellStyle name="40% - Accent4 4 3 3 2 2 2 2" xfId="8347" xr:uid="{00000000-0005-0000-0000-000095200000}"/>
    <cellStyle name="40% - Accent4 4 3 3 2 2 3" xfId="8348" xr:uid="{00000000-0005-0000-0000-000096200000}"/>
    <cellStyle name="40% - Accent4 4 3 3 2 2 3 2" xfId="8349" xr:uid="{00000000-0005-0000-0000-000097200000}"/>
    <cellStyle name="40% - Accent4 4 3 3 2 2 4" xfId="8350" xr:uid="{00000000-0005-0000-0000-000098200000}"/>
    <cellStyle name="40% - Accent4 4 3 3 2 3" xfId="8351" xr:uid="{00000000-0005-0000-0000-000099200000}"/>
    <cellStyle name="40% - Accent4 4 3 3 2 3 2" xfId="8352" xr:uid="{00000000-0005-0000-0000-00009A200000}"/>
    <cellStyle name="40% - Accent4 4 3 3 2 4" xfId="8353" xr:uid="{00000000-0005-0000-0000-00009B200000}"/>
    <cellStyle name="40% - Accent4 4 3 3 2 4 2" xfId="8354" xr:uid="{00000000-0005-0000-0000-00009C200000}"/>
    <cellStyle name="40% - Accent4 4 3 3 2 5" xfId="8355" xr:uid="{00000000-0005-0000-0000-00009D200000}"/>
    <cellStyle name="40% - Accent4 4 3 3 2 5 2" xfId="8356" xr:uid="{00000000-0005-0000-0000-00009E200000}"/>
    <cellStyle name="40% - Accent4 4 3 3 2 6" xfId="8357" xr:uid="{00000000-0005-0000-0000-00009F200000}"/>
    <cellStyle name="40% - Accent4 4 3 3 2 6 2" xfId="8358" xr:uid="{00000000-0005-0000-0000-0000A0200000}"/>
    <cellStyle name="40% - Accent4 4 3 3 2 7" xfId="8359" xr:uid="{00000000-0005-0000-0000-0000A1200000}"/>
    <cellStyle name="40% - Accent4 4 3 3 3" xfId="8360" xr:uid="{00000000-0005-0000-0000-0000A2200000}"/>
    <cellStyle name="40% - Accent4 4 3 3 3 2" xfId="8361" xr:uid="{00000000-0005-0000-0000-0000A3200000}"/>
    <cellStyle name="40% - Accent4 4 3 3 3 2 2" xfId="8362" xr:uid="{00000000-0005-0000-0000-0000A4200000}"/>
    <cellStyle name="40% - Accent4 4 3 3 3 3" xfId="8363" xr:uid="{00000000-0005-0000-0000-0000A5200000}"/>
    <cellStyle name="40% - Accent4 4 3 3 3 3 2" xfId="8364" xr:uid="{00000000-0005-0000-0000-0000A6200000}"/>
    <cellStyle name="40% - Accent4 4 3 3 3 4" xfId="8365" xr:uid="{00000000-0005-0000-0000-0000A7200000}"/>
    <cellStyle name="40% - Accent4 4 3 3 3 4 2" xfId="8366" xr:uid="{00000000-0005-0000-0000-0000A8200000}"/>
    <cellStyle name="40% - Accent4 4 3 3 3 5" xfId="8367" xr:uid="{00000000-0005-0000-0000-0000A9200000}"/>
    <cellStyle name="40% - Accent4 4 3 3 3 5 2" xfId="8368" xr:uid="{00000000-0005-0000-0000-0000AA200000}"/>
    <cellStyle name="40% - Accent4 4 3 3 3 6" xfId="8369" xr:uid="{00000000-0005-0000-0000-0000AB200000}"/>
    <cellStyle name="40% - Accent4 4 3 3 4" xfId="8370" xr:uid="{00000000-0005-0000-0000-0000AC200000}"/>
    <cellStyle name="40% - Accent4 4 3 3 4 2" xfId="8371" xr:uid="{00000000-0005-0000-0000-0000AD200000}"/>
    <cellStyle name="40% - Accent4 4 3 3 4 2 2" xfId="8372" xr:uid="{00000000-0005-0000-0000-0000AE200000}"/>
    <cellStyle name="40% - Accent4 4 3 3 4 3" xfId="8373" xr:uid="{00000000-0005-0000-0000-0000AF200000}"/>
    <cellStyle name="40% - Accent4 4 3 3 5" xfId="8374" xr:uid="{00000000-0005-0000-0000-0000B0200000}"/>
    <cellStyle name="40% - Accent4 4 3 3 5 2" xfId="8375" xr:uid="{00000000-0005-0000-0000-0000B1200000}"/>
    <cellStyle name="40% - Accent4 4 3 3 6" xfId="8376" xr:uid="{00000000-0005-0000-0000-0000B2200000}"/>
    <cellStyle name="40% - Accent4 4 3 3 6 2" xfId="8377" xr:uid="{00000000-0005-0000-0000-0000B3200000}"/>
    <cellStyle name="40% - Accent4 4 3 3 7" xfId="8378" xr:uid="{00000000-0005-0000-0000-0000B4200000}"/>
    <cellStyle name="40% - Accent4 4 3 3 7 2" xfId="8379" xr:uid="{00000000-0005-0000-0000-0000B5200000}"/>
    <cellStyle name="40% - Accent4 4 3 3 8" xfId="8380" xr:uid="{00000000-0005-0000-0000-0000B6200000}"/>
    <cellStyle name="40% - Accent4 4 3 4" xfId="8381" xr:uid="{00000000-0005-0000-0000-0000B7200000}"/>
    <cellStyle name="40% - Accent4 4 3 4 2" xfId="8382" xr:uid="{00000000-0005-0000-0000-0000B8200000}"/>
    <cellStyle name="40% - Accent4 4 3 4 2 2" xfId="8383" xr:uid="{00000000-0005-0000-0000-0000B9200000}"/>
    <cellStyle name="40% - Accent4 4 3 4 2 2 2" xfId="8384" xr:uid="{00000000-0005-0000-0000-0000BA200000}"/>
    <cellStyle name="40% - Accent4 4 3 4 2 3" xfId="8385" xr:uid="{00000000-0005-0000-0000-0000BB200000}"/>
    <cellStyle name="40% - Accent4 4 3 4 2 3 2" xfId="8386" xr:uid="{00000000-0005-0000-0000-0000BC200000}"/>
    <cellStyle name="40% - Accent4 4 3 4 2 4" xfId="8387" xr:uid="{00000000-0005-0000-0000-0000BD200000}"/>
    <cellStyle name="40% - Accent4 4 3 4 3" xfId="8388" xr:uid="{00000000-0005-0000-0000-0000BE200000}"/>
    <cellStyle name="40% - Accent4 4 3 4 3 2" xfId="8389" xr:uid="{00000000-0005-0000-0000-0000BF200000}"/>
    <cellStyle name="40% - Accent4 4 3 4 4" xfId="8390" xr:uid="{00000000-0005-0000-0000-0000C0200000}"/>
    <cellStyle name="40% - Accent4 4 3 4 4 2" xfId="8391" xr:uid="{00000000-0005-0000-0000-0000C1200000}"/>
    <cellStyle name="40% - Accent4 4 3 4 5" xfId="8392" xr:uid="{00000000-0005-0000-0000-0000C2200000}"/>
    <cellStyle name="40% - Accent4 4 3 4 5 2" xfId="8393" xr:uid="{00000000-0005-0000-0000-0000C3200000}"/>
    <cellStyle name="40% - Accent4 4 3 4 6" xfId="8394" xr:uid="{00000000-0005-0000-0000-0000C4200000}"/>
    <cellStyle name="40% - Accent4 4 3 4 6 2" xfId="8395" xr:uid="{00000000-0005-0000-0000-0000C5200000}"/>
    <cellStyle name="40% - Accent4 4 3 4 7" xfId="8396" xr:uid="{00000000-0005-0000-0000-0000C6200000}"/>
    <cellStyle name="40% - Accent4 4 3 5" xfId="8397" xr:uid="{00000000-0005-0000-0000-0000C7200000}"/>
    <cellStyle name="40% - Accent4 4 3 5 2" xfId="8398" xr:uid="{00000000-0005-0000-0000-0000C8200000}"/>
    <cellStyle name="40% - Accent4 4 3 5 2 2" xfId="8399" xr:uid="{00000000-0005-0000-0000-0000C9200000}"/>
    <cellStyle name="40% - Accent4 4 3 5 3" xfId="8400" xr:uid="{00000000-0005-0000-0000-0000CA200000}"/>
    <cellStyle name="40% - Accent4 4 3 5 3 2" xfId="8401" xr:uid="{00000000-0005-0000-0000-0000CB200000}"/>
    <cellStyle name="40% - Accent4 4 3 5 4" xfId="8402" xr:uid="{00000000-0005-0000-0000-0000CC200000}"/>
    <cellStyle name="40% - Accent4 4 3 5 4 2" xfId="8403" xr:uid="{00000000-0005-0000-0000-0000CD200000}"/>
    <cellStyle name="40% - Accent4 4 3 5 5" xfId="8404" xr:uid="{00000000-0005-0000-0000-0000CE200000}"/>
    <cellStyle name="40% - Accent4 4 3 5 5 2" xfId="8405" xr:uid="{00000000-0005-0000-0000-0000CF200000}"/>
    <cellStyle name="40% - Accent4 4 3 5 6" xfId="8406" xr:uid="{00000000-0005-0000-0000-0000D0200000}"/>
    <cellStyle name="40% - Accent4 4 3 6" xfId="8407" xr:uid="{00000000-0005-0000-0000-0000D1200000}"/>
    <cellStyle name="40% - Accent4 4 3 6 2" xfId="8408" xr:uid="{00000000-0005-0000-0000-0000D2200000}"/>
    <cellStyle name="40% - Accent4 4 3 6 2 2" xfId="8409" xr:uid="{00000000-0005-0000-0000-0000D3200000}"/>
    <cellStyle name="40% - Accent4 4 3 6 3" xfId="8410" xr:uid="{00000000-0005-0000-0000-0000D4200000}"/>
    <cellStyle name="40% - Accent4 4 3 7" xfId="8411" xr:uid="{00000000-0005-0000-0000-0000D5200000}"/>
    <cellStyle name="40% - Accent4 4 3 7 2" xfId="8412" xr:uid="{00000000-0005-0000-0000-0000D6200000}"/>
    <cellStyle name="40% - Accent4 4 3 8" xfId="8413" xr:uid="{00000000-0005-0000-0000-0000D7200000}"/>
    <cellStyle name="40% - Accent4 4 3 8 2" xfId="8414" xr:uid="{00000000-0005-0000-0000-0000D8200000}"/>
    <cellStyle name="40% - Accent4 4 3 9" xfId="8415" xr:uid="{00000000-0005-0000-0000-0000D9200000}"/>
    <cellStyle name="40% - Accent4 4 3 9 2" xfId="8416" xr:uid="{00000000-0005-0000-0000-0000DA200000}"/>
    <cellStyle name="40% - Accent4 4 4" xfId="8417" xr:uid="{00000000-0005-0000-0000-0000DB200000}"/>
    <cellStyle name="40% - Accent4 4 4 2" xfId="8418" xr:uid="{00000000-0005-0000-0000-0000DC200000}"/>
    <cellStyle name="40% - Accent4 4 4 2 2" xfId="8419" xr:uid="{00000000-0005-0000-0000-0000DD200000}"/>
    <cellStyle name="40% - Accent4 4 4 2 2 2" xfId="8420" xr:uid="{00000000-0005-0000-0000-0000DE200000}"/>
    <cellStyle name="40% - Accent4 4 4 2 2 2 2" xfId="8421" xr:uid="{00000000-0005-0000-0000-0000DF200000}"/>
    <cellStyle name="40% - Accent4 4 4 2 2 3" xfId="8422" xr:uid="{00000000-0005-0000-0000-0000E0200000}"/>
    <cellStyle name="40% - Accent4 4 4 2 2 3 2" xfId="8423" xr:uid="{00000000-0005-0000-0000-0000E1200000}"/>
    <cellStyle name="40% - Accent4 4 4 2 2 4" xfId="8424" xr:uid="{00000000-0005-0000-0000-0000E2200000}"/>
    <cellStyle name="40% - Accent4 4 4 2 3" xfId="8425" xr:uid="{00000000-0005-0000-0000-0000E3200000}"/>
    <cellStyle name="40% - Accent4 4 4 2 3 2" xfId="8426" xr:uid="{00000000-0005-0000-0000-0000E4200000}"/>
    <cellStyle name="40% - Accent4 4 4 2 4" xfId="8427" xr:uid="{00000000-0005-0000-0000-0000E5200000}"/>
    <cellStyle name="40% - Accent4 4 4 2 4 2" xfId="8428" xr:uid="{00000000-0005-0000-0000-0000E6200000}"/>
    <cellStyle name="40% - Accent4 4 4 2 5" xfId="8429" xr:uid="{00000000-0005-0000-0000-0000E7200000}"/>
    <cellStyle name="40% - Accent4 4 4 2 5 2" xfId="8430" xr:uid="{00000000-0005-0000-0000-0000E8200000}"/>
    <cellStyle name="40% - Accent4 4 4 2 6" xfId="8431" xr:uid="{00000000-0005-0000-0000-0000E9200000}"/>
    <cellStyle name="40% - Accent4 4 4 2 6 2" xfId="8432" xr:uid="{00000000-0005-0000-0000-0000EA200000}"/>
    <cellStyle name="40% - Accent4 4 4 2 7" xfId="8433" xr:uid="{00000000-0005-0000-0000-0000EB200000}"/>
    <cellStyle name="40% - Accent4 4 4 3" xfId="8434" xr:uid="{00000000-0005-0000-0000-0000EC200000}"/>
    <cellStyle name="40% - Accent4 4 4 3 2" xfId="8435" xr:uid="{00000000-0005-0000-0000-0000ED200000}"/>
    <cellStyle name="40% - Accent4 4 4 3 2 2" xfId="8436" xr:uid="{00000000-0005-0000-0000-0000EE200000}"/>
    <cellStyle name="40% - Accent4 4 4 3 3" xfId="8437" xr:uid="{00000000-0005-0000-0000-0000EF200000}"/>
    <cellStyle name="40% - Accent4 4 4 3 3 2" xfId="8438" xr:uid="{00000000-0005-0000-0000-0000F0200000}"/>
    <cellStyle name="40% - Accent4 4 4 3 4" xfId="8439" xr:uid="{00000000-0005-0000-0000-0000F1200000}"/>
    <cellStyle name="40% - Accent4 4 4 3 4 2" xfId="8440" xr:uid="{00000000-0005-0000-0000-0000F2200000}"/>
    <cellStyle name="40% - Accent4 4 4 3 5" xfId="8441" xr:uid="{00000000-0005-0000-0000-0000F3200000}"/>
    <cellStyle name="40% - Accent4 4 4 3 5 2" xfId="8442" xr:uid="{00000000-0005-0000-0000-0000F4200000}"/>
    <cellStyle name="40% - Accent4 4 4 3 6" xfId="8443" xr:uid="{00000000-0005-0000-0000-0000F5200000}"/>
    <cellStyle name="40% - Accent4 4 4 4" xfId="8444" xr:uid="{00000000-0005-0000-0000-0000F6200000}"/>
    <cellStyle name="40% - Accent4 4 4 4 2" xfId="8445" xr:uid="{00000000-0005-0000-0000-0000F7200000}"/>
    <cellStyle name="40% - Accent4 4 4 4 2 2" xfId="8446" xr:uid="{00000000-0005-0000-0000-0000F8200000}"/>
    <cellStyle name="40% - Accent4 4 4 4 3" xfId="8447" xr:uid="{00000000-0005-0000-0000-0000F9200000}"/>
    <cellStyle name="40% - Accent4 4 4 5" xfId="8448" xr:uid="{00000000-0005-0000-0000-0000FA200000}"/>
    <cellStyle name="40% - Accent4 4 4 5 2" xfId="8449" xr:uid="{00000000-0005-0000-0000-0000FB200000}"/>
    <cellStyle name="40% - Accent4 4 4 6" xfId="8450" xr:uid="{00000000-0005-0000-0000-0000FC200000}"/>
    <cellStyle name="40% - Accent4 4 4 6 2" xfId="8451" xr:uid="{00000000-0005-0000-0000-0000FD200000}"/>
    <cellStyle name="40% - Accent4 4 4 7" xfId="8452" xr:uid="{00000000-0005-0000-0000-0000FE200000}"/>
    <cellStyle name="40% - Accent4 4 4 7 2" xfId="8453" xr:uid="{00000000-0005-0000-0000-0000FF200000}"/>
    <cellStyle name="40% - Accent4 4 4 8" xfId="8454" xr:uid="{00000000-0005-0000-0000-000000210000}"/>
    <cellStyle name="40% - Accent4 4 5" xfId="8455" xr:uid="{00000000-0005-0000-0000-000001210000}"/>
    <cellStyle name="40% - Accent4 4 5 2" xfId="8456" xr:uid="{00000000-0005-0000-0000-000002210000}"/>
    <cellStyle name="40% - Accent4 4 5 2 2" xfId="8457" xr:uid="{00000000-0005-0000-0000-000003210000}"/>
    <cellStyle name="40% - Accent4 4 5 2 2 2" xfId="8458" xr:uid="{00000000-0005-0000-0000-000004210000}"/>
    <cellStyle name="40% - Accent4 4 5 2 2 2 2" xfId="8459" xr:uid="{00000000-0005-0000-0000-000005210000}"/>
    <cellStyle name="40% - Accent4 4 5 2 2 3" xfId="8460" xr:uid="{00000000-0005-0000-0000-000006210000}"/>
    <cellStyle name="40% - Accent4 4 5 2 2 3 2" xfId="8461" xr:uid="{00000000-0005-0000-0000-000007210000}"/>
    <cellStyle name="40% - Accent4 4 5 2 2 4" xfId="8462" xr:uid="{00000000-0005-0000-0000-000008210000}"/>
    <cellStyle name="40% - Accent4 4 5 2 3" xfId="8463" xr:uid="{00000000-0005-0000-0000-000009210000}"/>
    <cellStyle name="40% - Accent4 4 5 2 3 2" xfId="8464" xr:uid="{00000000-0005-0000-0000-00000A210000}"/>
    <cellStyle name="40% - Accent4 4 5 2 4" xfId="8465" xr:uid="{00000000-0005-0000-0000-00000B210000}"/>
    <cellStyle name="40% - Accent4 4 5 2 4 2" xfId="8466" xr:uid="{00000000-0005-0000-0000-00000C210000}"/>
    <cellStyle name="40% - Accent4 4 5 2 5" xfId="8467" xr:uid="{00000000-0005-0000-0000-00000D210000}"/>
    <cellStyle name="40% - Accent4 4 5 2 5 2" xfId="8468" xr:uid="{00000000-0005-0000-0000-00000E210000}"/>
    <cellStyle name="40% - Accent4 4 5 2 6" xfId="8469" xr:uid="{00000000-0005-0000-0000-00000F210000}"/>
    <cellStyle name="40% - Accent4 4 5 2 6 2" xfId="8470" xr:uid="{00000000-0005-0000-0000-000010210000}"/>
    <cellStyle name="40% - Accent4 4 5 2 7" xfId="8471" xr:uid="{00000000-0005-0000-0000-000011210000}"/>
    <cellStyle name="40% - Accent4 4 5 3" xfId="8472" xr:uid="{00000000-0005-0000-0000-000012210000}"/>
    <cellStyle name="40% - Accent4 4 5 3 2" xfId="8473" xr:uid="{00000000-0005-0000-0000-000013210000}"/>
    <cellStyle name="40% - Accent4 4 5 3 2 2" xfId="8474" xr:uid="{00000000-0005-0000-0000-000014210000}"/>
    <cellStyle name="40% - Accent4 4 5 3 3" xfId="8475" xr:uid="{00000000-0005-0000-0000-000015210000}"/>
    <cellStyle name="40% - Accent4 4 5 3 3 2" xfId="8476" xr:uid="{00000000-0005-0000-0000-000016210000}"/>
    <cellStyle name="40% - Accent4 4 5 3 4" xfId="8477" xr:uid="{00000000-0005-0000-0000-000017210000}"/>
    <cellStyle name="40% - Accent4 4 5 3 4 2" xfId="8478" xr:uid="{00000000-0005-0000-0000-000018210000}"/>
    <cellStyle name="40% - Accent4 4 5 3 5" xfId="8479" xr:uid="{00000000-0005-0000-0000-000019210000}"/>
    <cellStyle name="40% - Accent4 4 5 3 5 2" xfId="8480" xr:uid="{00000000-0005-0000-0000-00001A210000}"/>
    <cellStyle name="40% - Accent4 4 5 3 6" xfId="8481" xr:uid="{00000000-0005-0000-0000-00001B210000}"/>
    <cellStyle name="40% - Accent4 4 5 4" xfId="8482" xr:uid="{00000000-0005-0000-0000-00001C210000}"/>
    <cellStyle name="40% - Accent4 4 5 4 2" xfId="8483" xr:uid="{00000000-0005-0000-0000-00001D210000}"/>
    <cellStyle name="40% - Accent4 4 5 4 2 2" xfId="8484" xr:uid="{00000000-0005-0000-0000-00001E210000}"/>
    <cellStyle name="40% - Accent4 4 5 4 3" xfId="8485" xr:uid="{00000000-0005-0000-0000-00001F210000}"/>
    <cellStyle name="40% - Accent4 4 5 5" xfId="8486" xr:uid="{00000000-0005-0000-0000-000020210000}"/>
    <cellStyle name="40% - Accent4 4 5 5 2" xfId="8487" xr:uid="{00000000-0005-0000-0000-000021210000}"/>
    <cellStyle name="40% - Accent4 4 5 6" xfId="8488" xr:uid="{00000000-0005-0000-0000-000022210000}"/>
    <cellStyle name="40% - Accent4 4 5 6 2" xfId="8489" xr:uid="{00000000-0005-0000-0000-000023210000}"/>
    <cellStyle name="40% - Accent4 4 5 7" xfId="8490" xr:uid="{00000000-0005-0000-0000-000024210000}"/>
    <cellStyle name="40% - Accent4 4 5 7 2" xfId="8491" xr:uid="{00000000-0005-0000-0000-000025210000}"/>
    <cellStyle name="40% - Accent4 4 5 8" xfId="8492" xr:uid="{00000000-0005-0000-0000-000026210000}"/>
    <cellStyle name="40% - Accent4 4 6" xfId="8493" xr:uid="{00000000-0005-0000-0000-000027210000}"/>
    <cellStyle name="40% - Accent4 4 6 2" xfId="8494" xr:uid="{00000000-0005-0000-0000-000028210000}"/>
    <cellStyle name="40% - Accent4 4 6 2 2" xfId="8495" xr:uid="{00000000-0005-0000-0000-000029210000}"/>
    <cellStyle name="40% - Accent4 4 6 2 2 2" xfId="8496" xr:uid="{00000000-0005-0000-0000-00002A210000}"/>
    <cellStyle name="40% - Accent4 4 6 2 3" xfId="8497" xr:uid="{00000000-0005-0000-0000-00002B210000}"/>
    <cellStyle name="40% - Accent4 4 6 2 3 2" xfId="8498" xr:uid="{00000000-0005-0000-0000-00002C210000}"/>
    <cellStyle name="40% - Accent4 4 6 2 4" xfId="8499" xr:uid="{00000000-0005-0000-0000-00002D210000}"/>
    <cellStyle name="40% - Accent4 4 6 3" xfId="8500" xr:uid="{00000000-0005-0000-0000-00002E210000}"/>
    <cellStyle name="40% - Accent4 4 6 3 2" xfId="8501" xr:uid="{00000000-0005-0000-0000-00002F210000}"/>
    <cellStyle name="40% - Accent4 4 6 4" xfId="8502" xr:uid="{00000000-0005-0000-0000-000030210000}"/>
    <cellStyle name="40% - Accent4 4 6 4 2" xfId="8503" xr:uid="{00000000-0005-0000-0000-000031210000}"/>
    <cellStyle name="40% - Accent4 4 6 5" xfId="8504" xr:uid="{00000000-0005-0000-0000-000032210000}"/>
    <cellStyle name="40% - Accent4 4 6 5 2" xfId="8505" xr:uid="{00000000-0005-0000-0000-000033210000}"/>
    <cellStyle name="40% - Accent4 4 6 6" xfId="8506" xr:uid="{00000000-0005-0000-0000-000034210000}"/>
    <cellStyle name="40% - Accent4 4 6 6 2" xfId="8507" xr:uid="{00000000-0005-0000-0000-000035210000}"/>
    <cellStyle name="40% - Accent4 4 6 7" xfId="8508" xr:uid="{00000000-0005-0000-0000-000036210000}"/>
    <cellStyle name="40% - Accent4 4 7" xfId="8509" xr:uid="{00000000-0005-0000-0000-000037210000}"/>
    <cellStyle name="40% - Accent4 4 7 2" xfId="8510" xr:uid="{00000000-0005-0000-0000-000038210000}"/>
    <cellStyle name="40% - Accent4 4 7 2 2" xfId="8511" xr:uid="{00000000-0005-0000-0000-000039210000}"/>
    <cellStyle name="40% - Accent4 4 7 3" xfId="8512" xr:uid="{00000000-0005-0000-0000-00003A210000}"/>
    <cellStyle name="40% - Accent4 4 7 3 2" xfId="8513" xr:uid="{00000000-0005-0000-0000-00003B210000}"/>
    <cellStyle name="40% - Accent4 4 7 4" xfId="8514" xr:uid="{00000000-0005-0000-0000-00003C210000}"/>
    <cellStyle name="40% - Accent4 4 7 4 2" xfId="8515" xr:uid="{00000000-0005-0000-0000-00003D210000}"/>
    <cellStyle name="40% - Accent4 4 7 5" xfId="8516" xr:uid="{00000000-0005-0000-0000-00003E210000}"/>
    <cellStyle name="40% - Accent4 4 7 5 2" xfId="8517" xr:uid="{00000000-0005-0000-0000-00003F210000}"/>
    <cellStyle name="40% - Accent4 4 7 6" xfId="8518" xr:uid="{00000000-0005-0000-0000-000040210000}"/>
    <cellStyle name="40% - Accent4 4 8" xfId="8519" xr:uid="{00000000-0005-0000-0000-000041210000}"/>
    <cellStyle name="40% - Accent4 4 8 2" xfId="8520" xr:uid="{00000000-0005-0000-0000-000042210000}"/>
    <cellStyle name="40% - Accent4 4 8 2 2" xfId="8521" xr:uid="{00000000-0005-0000-0000-000043210000}"/>
    <cellStyle name="40% - Accent4 4 8 3" xfId="8522" xr:uid="{00000000-0005-0000-0000-000044210000}"/>
    <cellStyle name="40% - Accent4 4 8 3 2" xfId="8523" xr:uid="{00000000-0005-0000-0000-000045210000}"/>
    <cellStyle name="40% - Accent4 4 8 4" xfId="8524" xr:uid="{00000000-0005-0000-0000-000046210000}"/>
    <cellStyle name="40% - Accent4 4 9" xfId="8525" xr:uid="{00000000-0005-0000-0000-000047210000}"/>
    <cellStyle name="40% - Accent4 4 9 2" xfId="8526" xr:uid="{00000000-0005-0000-0000-000048210000}"/>
    <cellStyle name="40% - Accent4 4 9 2 2" xfId="8527" xr:uid="{00000000-0005-0000-0000-000049210000}"/>
    <cellStyle name="40% - Accent4 4 9 3" xfId="8528" xr:uid="{00000000-0005-0000-0000-00004A210000}"/>
    <cellStyle name="40% - Accent4 5" xfId="8529" xr:uid="{00000000-0005-0000-0000-00004B210000}"/>
    <cellStyle name="40% - Accent4 5 2" xfId="8530" xr:uid="{00000000-0005-0000-0000-00004C210000}"/>
    <cellStyle name="40% - Accent4 5 2 2" xfId="8531" xr:uid="{00000000-0005-0000-0000-00004D210000}"/>
    <cellStyle name="40% - Accent4 5 2 2 2" xfId="8532" xr:uid="{00000000-0005-0000-0000-00004E210000}"/>
    <cellStyle name="40% - Accent4 5 2 3" xfId="8533" xr:uid="{00000000-0005-0000-0000-00004F210000}"/>
    <cellStyle name="40% - Accent4 5 3" xfId="8534" xr:uid="{00000000-0005-0000-0000-000050210000}"/>
    <cellStyle name="40% - Accent4 5 3 2" xfId="8535" xr:uid="{00000000-0005-0000-0000-000051210000}"/>
    <cellStyle name="40% - Accent4 5 3 2 2" xfId="8536" xr:uid="{00000000-0005-0000-0000-000052210000}"/>
    <cellStyle name="40% - Accent4 5 3 3" xfId="8537" xr:uid="{00000000-0005-0000-0000-000053210000}"/>
    <cellStyle name="40% - Accent4 5 4" xfId="8538" xr:uid="{00000000-0005-0000-0000-000054210000}"/>
    <cellStyle name="40% - Accent4 6" xfId="8539" xr:uid="{00000000-0005-0000-0000-000055210000}"/>
    <cellStyle name="40% - Accent4 6 10" xfId="8540" xr:uid="{00000000-0005-0000-0000-000056210000}"/>
    <cellStyle name="40% - Accent4 6 10 2" xfId="8541" xr:uid="{00000000-0005-0000-0000-000057210000}"/>
    <cellStyle name="40% - Accent4 6 11" xfId="8542" xr:uid="{00000000-0005-0000-0000-000058210000}"/>
    <cellStyle name="40% - Accent4 6 2" xfId="8543" xr:uid="{00000000-0005-0000-0000-000059210000}"/>
    <cellStyle name="40% - Accent4 6 2 10" xfId="8544" xr:uid="{00000000-0005-0000-0000-00005A210000}"/>
    <cellStyle name="40% - Accent4 6 2 2" xfId="8545" xr:uid="{00000000-0005-0000-0000-00005B210000}"/>
    <cellStyle name="40% - Accent4 6 2 2 2" xfId="8546" xr:uid="{00000000-0005-0000-0000-00005C210000}"/>
    <cellStyle name="40% - Accent4 6 2 2 2 2" xfId="8547" xr:uid="{00000000-0005-0000-0000-00005D210000}"/>
    <cellStyle name="40% - Accent4 6 2 2 2 2 2" xfId="8548" xr:uid="{00000000-0005-0000-0000-00005E210000}"/>
    <cellStyle name="40% - Accent4 6 2 2 2 2 2 2" xfId="8549" xr:uid="{00000000-0005-0000-0000-00005F210000}"/>
    <cellStyle name="40% - Accent4 6 2 2 2 2 3" xfId="8550" xr:uid="{00000000-0005-0000-0000-000060210000}"/>
    <cellStyle name="40% - Accent4 6 2 2 2 2 3 2" xfId="8551" xr:uid="{00000000-0005-0000-0000-000061210000}"/>
    <cellStyle name="40% - Accent4 6 2 2 2 2 4" xfId="8552" xr:uid="{00000000-0005-0000-0000-000062210000}"/>
    <cellStyle name="40% - Accent4 6 2 2 2 3" xfId="8553" xr:uid="{00000000-0005-0000-0000-000063210000}"/>
    <cellStyle name="40% - Accent4 6 2 2 2 3 2" xfId="8554" xr:uid="{00000000-0005-0000-0000-000064210000}"/>
    <cellStyle name="40% - Accent4 6 2 2 2 4" xfId="8555" xr:uid="{00000000-0005-0000-0000-000065210000}"/>
    <cellStyle name="40% - Accent4 6 2 2 2 4 2" xfId="8556" xr:uid="{00000000-0005-0000-0000-000066210000}"/>
    <cellStyle name="40% - Accent4 6 2 2 2 5" xfId="8557" xr:uid="{00000000-0005-0000-0000-000067210000}"/>
    <cellStyle name="40% - Accent4 6 2 2 2 5 2" xfId="8558" xr:uid="{00000000-0005-0000-0000-000068210000}"/>
    <cellStyle name="40% - Accent4 6 2 2 2 6" xfId="8559" xr:uid="{00000000-0005-0000-0000-000069210000}"/>
    <cellStyle name="40% - Accent4 6 2 2 2 6 2" xfId="8560" xr:uid="{00000000-0005-0000-0000-00006A210000}"/>
    <cellStyle name="40% - Accent4 6 2 2 2 7" xfId="8561" xr:uid="{00000000-0005-0000-0000-00006B210000}"/>
    <cellStyle name="40% - Accent4 6 2 2 3" xfId="8562" xr:uid="{00000000-0005-0000-0000-00006C210000}"/>
    <cellStyle name="40% - Accent4 6 2 2 3 2" xfId="8563" xr:uid="{00000000-0005-0000-0000-00006D210000}"/>
    <cellStyle name="40% - Accent4 6 2 2 3 2 2" xfId="8564" xr:uid="{00000000-0005-0000-0000-00006E210000}"/>
    <cellStyle name="40% - Accent4 6 2 2 3 3" xfId="8565" xr:uid="{00000000-0005-0000-0000-00006F210000}"/>
    <cellStyle name="40% - Accent4 6 2 2 3 3 2" xfId="8566" xr:uid="{00000000-0005-0000-0000-000070210000}"/>
    <cellStyle name="40% - Accent4 6 2 2 3 4" xfId="8567" xr:uid="{00000000-0005-0000-0000-000071210000}"/>
    <cellStyle name="40% - Accent4 6 2 2 3 4 2" xfId="8568" xr:uid="{00000000-0005-0000-0000-000072210000}"/>
    <cellStyle name="40% - Accent4 6 2 2 3 5" xfId="8569" xr:uid="{00000000-0005-0000-0000-000073210000}"/>
    <cellStyle name="40% - Accent4 6 2 2 3 5 2" xfId="8570" xr:uid="{00000000-0005-0000-0000-000074210000}"/>
    <cellStyle name="40% - Accent4 6 2 2 3 6" xfId="8571" xr:uid="{00000000-0005-0000-0000-000075210000}"/>
    <cellStyle name="40% - Accent4 6 2 2 4" xfId="8572" xr:uid="{00000000-0005-0000-0000-000076210000}"/>
    <cellStyle name="40% - Accent4 6 2 2 4 2" xfId="8573" xr:uid="{00000000-0005-0000-0000-000077210000}"/>
    <cellStyle name="40% - Accent4 6 2 2 4 2 2" xfId="8574" xr:uid="{00000000-0005-0000-0000-000078210000}"/>
    <cellStyle name="40% - Accent4 6 2 2 4 3" xfId="8575" xr:uid="{00000000-0005-0000-0000-000079210000}"/>
    <cellStyle name="40% - Accent4 6 2 2 5" xfId="8576" xr:uid="{00000000-0005-0000-0000-00007A210000}"/>
    <cellStyle name="40% - Accent4 6 2 2 5 2" xfId="8577" xr:uid="{00000000-0005-0000-0000-00007B210000}"/>
    <cellStyle name="40% - Accent4 6 2 2 6" xfId="8578" xr:uid="{00000000-0005-0000-0000-00007C210000}"/>
    <cellStyle name="40% - Accent4 6 2 2 6 2" xfId="8579" xr:uid="{00000000-0005-0000-0000-00007D210000}"/>
    <cellStyle name="40% - Accent4 6 2 2 7" xfId="8580" xr:uid="{00000000-0005-0000-0000-00007E210000}"/>
    <cellStyle name="40% - Accent4 6 2 2 7 2" xfId="8581" xr:uid="{00000000-0005-0000-0000-00007F210000}"/>
    <cellStyle name="40% - Accent4 6 2 2 8" xfId="8582" xr:uid="{00000000-0005-0000-0000-000080210000}"/>
    <cellStyle name="40% - Accent4 6 2 3" xfId="8583" xr:uid="{00000000-0005-0000-0000-000081210000}"/>
    <cellStyle name="40% - Accent4 6 2 3 2" xfId="8584" xr:uid="{00000000-0005-0000-0000-000082210000}"/>
    <cellStyle name="40% - Accent4 6 2 3 2 2" xfId="8585" xr:uid="{00000000-0005-0000-0000-000083210000}"/>
    <cellStyle name="40% - Accent4 6 2 3 2 2 2" xfId="8586" xr:uid="{00000000-0005-0000-0000-000084210000}"/>
    <cellStyle name="40% - Accent4 6 2 3 2 2 2 2" xfId="8587" xr:uid="{00000000-0005-0000-0000-000085210000}"/>
    <cellStyle name="40% - Accent4 6 2 3 2 2 3" xfId="8588" xr:uid="{00000000-0005-0000-0000-000086210000}"/>
    <cellStyle name="40% - Accent4 6 2 3 2 2 3 2" xfId="8589" xr:uid="{00000000-0005-0000-0000-000087210000}"/>
    <cellStyle name="40% - Accent4 6 2 3 2 2 4" xfId="8590" xr:uid="{00000000-0005-0000-0000-000088210000}"/>
    <cellStyle name="40% - Accent4 6 2 3 2 3" xfId="8591" xr:uid="{00000000-0005-0000-0000-000089210000}"/>
    <cellStyle name="40% - Accent4 6 2 3 2 3 2" xfId="8592" xr:uid="{00000000-0005-0000-0000-00008A210000}"/>
    <cellStyle name="40% - Accent4 6 2 3 2 4" xfId="8593" xr:uid="{00000000-0005-0000-0000-00008B210000}"/>
    <cellStyle name="40% - Accent4 6 2 3 2 4 2" xfId="8594" xr:uid="{00000000-0005-0000-0000-00008C210000}"/>
    <cellStyle name="40% - Accent4 6 2 3 2 5" xfId="8595" xr:uid="{00000000-0005-0000-0000-00008D210000}"/>
    <cellStyle name="40% - Accent4 6 2 3 2 5 2" xfId="8596" xr:uid="{00000000-0005-0000-0000-00008E210000}"/>
    <cellStyle name="40% - Accent4 6 2 3 2 6" xfId="8597" xr:uid="{00000000-0005-0000-0000-00008F210000}"/>
    <cellStyle name="40% - Accent4 6 2 3 2 6 2" xfId="8598" xr:uid="{00000000-0005-0000-0000-000090210000}"/>
    <cellStyle name="40% - Accent4 6 2 3 2 7" xfId="8599" xr:uid="{00000000-0005-0000-0000-000091210000}"/>
    <cellStyle name="40% - Accent4 6 2 3 3" xfId="8600" xr:uid="{00000000-0005-0000-0000-000092210000}"/>
    <cellStyle name="40% - Accent4 6 2 3 3 2" xfId="8601" xr:uid="{00000000-0005-0000-0000-000093210000}"/>
    <cellStyle name="40% - Accent4 6 2 3 3 2 2" xfId="8602" xr:uid="{00000000-0005-0000-0000-000094210000}"/>
    <cellStyle name="40% - Accent4 6 2 3 3 3" xfId="8603" xr:uid="{00000000-0005-0000-0000-000095210000}"/>
    <cellStyle name="40% - Accent4 6 2 3 3 3 2" xfId="8604" xr:uid="{00000000-0005-0000-0000-000096210000}"/>
    <cellStyle name="40% - Accent4 6 2 3 3 4" xfId="8605" xr:uid="{00000000-0005-0000-0000-000097210000}"/>
    <cellStyle name="40% - Accent4 6 2 3 3 4 2" xfId="8606" xr:uid="{00000000-0005-0000-0000-000098210000}"/>
    <cellStyle name="40% - Accent4 6 2 3 3 5" xfId="8607" xr:uid="{00000000-0005-0000-0000-000099210000}"/>
    <cellStyle name="40% - Accent4 6 2 3 3 5 2" xfId="8608" xr:uid="{00000000-0005-0000-0000-00009A210000}"/>
    <cellStyle name="40% - Accent4 6 2 3 3 6" xfId="8609" xr:uid="{00000000-0005-0000-0000-00009B210000}"/>
    <cellStyle name="40% - Accent4 6 2 3 4" xfId="8610" xr:uid="{00000000-0005-0000-0000-00009C210000}"/>
    <cellStyle name="40% - Accent4 6 2 3 4 2" xfId="8611" xr:uid="{00000000-0005-0000-0000-00009D210000}"/>
    <cellStyle name="40% - Accent4 6 2 3 4 2 2" xfId="8612" xr:uid="{00000000-0005-0000-0000-00009E210000}"/>
    <cellStyle name="40% - Accent4 6 2 3 4 3" xfId="8613" xr:uid="{00000000-0005-0000-0000-00009F210000}"/>
    <cellStyle name="40% - Accent4 6 2 3 5" xfId="8614" xr:uid="{00000000-0005-0000-0000-0000A0210000}"/>
    <cellStyle name="40% - Accent4 6 2 3 5 2" xfId="8615" xr:uid="{00000000-0005-0000-0000-0000A1210000}"/>
    <cellStyle name="40% - Accent4 6 2 3 6" xfId="8616" xr:uid="{00000000-0005-0000-0000-0000A2210000}"/>
    <cellStyle name="40% - Accent4 6 2 3 6 2" xfId="8617" xr:uid="{00000000-0005-0000-0000-0000A3210000}"/>
    <cellStyle name="40% - Accent4 6 2 3 7" xfId="8618" xr:uid="{00000000-0005-0000-0000-0000A4210000}"/>
    <cellStyle name="40% - Accent4 6 2 3 7 2" xfId="8619" xr:uid="{00000000-0005-0000-0000-0000A5210000}"/>
    <cellStyle name="40% - Accent4 6 2 3 8" xfId="8620" xr:uid="{00000000-0005-0000-0000-0000A6210000}"/>
    <cellStyle name="40% - Accent4 6 2 4" xfId="8621" xr:uid="{00000000-0005-0000-0000-0000A7210000}"/>
    <cellStyle name="40% - Accent4 6 2 4 2" xfId="8622" xr:uid="{00000000-0005-0000-0000-0000A8210000}"/>
    <cellStyle name="40% - Accent4 6 2 4 2 2" xfId="8623" xr:uid="{00000000-0005-0000-0000-0000A9210000}"/>
    <cellStyle name="40% - Accent4 6 2 4 2 2 2" xfId="8624" xr:uid="{00000000-0005-0000-0000-0000AA210000}"/>
    <cellStyle name="40% - Accent4 6 2 4 2 3" xfId="8625" xr:uid="{00000000-0005-0000-0000-0000AB210000}"/>
    <cellStyle name="40% - Accent4 6 2 4 2 3 2" xfId="8626" xr:uid="{00000000-0005-0000-0000-0000AC210000}"/>
    <cellStyle name="40% - Accent4 6 2 4 2 4" xfId="8627" xr:uid="{00000000-0005-0000-0000-0000AD210000}"/>
    <cellStyle name="40% - Accent4 6 2 4 3" xfId="8628" xr:uid="{00000000-0005-0000-0000-0000AE210000}"/>
    <cellStyle name="40% - Accent4 6 2 4 3 2" xfId="8629" xr:uid="{00000000-0005-0000-0000-0000AF210000}"/>
    <cellStyle name="40% - Accent4 6 2 4 4" xfId="8630" xr:uid="{00000000-0005-0000-0000-0000B0210000}"/>
    <cellStyle name="40% - Accent4 6 2 4 4 2" xfId="8631" xr:uid="{00000000-0005-0000-0000-0000B1210000}"/>
    <cellStyle name="40% - Accent4 6 2 4 5" xfId="8632" xr:uid="{00000000-0005-0000-0000-0000B2210000}"/>
    <cellStyle name="40% - Accent4 6 2 4 5 2" xfId="8633" xr:uid="{00000000-0005-0000-0000-0000B3210000}"/>
    <cellStyle name="40% - Accent4 6 2 4 6" xfId="8634" xr:uid="{00000000-0005-0000-0000-0000B4210000}"/>
    <cellStyle name="40% - Accent4 6 2 4 6 2" xfId="8635" xr:uid="{00000000-0005-0000-0000-0000B5210000}"/>
    <cellStyle name="40% - Accent4 6 2 4 7" xfId="8636" xr:uid="{00000000-0005-0000-0000-0000B6210000}"/>
    <cellStyle name="40% - Accent4 6 2 5" xfId="8637" xr:uid="{00000000-0005-0000-0000-0000B7210000}"/>
    <cellStyle name="40% - Accent4 6 2 5 2" xfId="8638" xr:uid="{00000000-0005-0000-0000-0000B8210000}"/>
    <cellStyle name="40% - Accent4 6 2 5 2 2" xfId="8639" xr:uid="{00000000-0005-0000-0000-0000B9210000}"/>
    <cellStyle name="40% - Accent4 6 2 5 3" xfId="8640" xr:uid="{00000000-0005-0000-0000-0000BA210000}"/>
    <cellStyle name="40% - Accent4 6 2 5 3 2" xfId="8641" xr:uid="{00000000-0005-0000-0000-0000BB210000}"/>
    <cellStyle name="40% - Accent4 6 2 5 4" xfId="8642" xr:uid="{00000000-0005-0000-0000-0000BC210000}"/>
    <cellStyle name="40% - Accent4 6 2 5 4 2" xfId="8643" xr:uid="{00000000-0005-0000-0000-0000BD210000}"/>
    <cellStyle name="40% - Accent4 6 2 5 5" xfId="8644" xr:uid="{00000000-0005-0000-0000-0000BE210000}"/>
    <cellStyle name="40% - Accent4 6 2 5 5 2" xfId="8645" xr:uid="{00000000-0005-0000-0000-0000BF210000}"/>
    <cellStyle name="40% - Accent4 6 2 5 6" xfId="8646" xr:uid="{00000000-0005-0000-0000-0000C0210000}"/>
    <cellStyle name="40% - Accent4 6 2 6" xfId="8647" xr:uid="{00000000-0005-0000-0000-0000C1210000}"/>
    <cellStyle name="40% - Accent4 6 2 6 2" xfId="8648" xr:uid="{00000000-0005-0000-0000-0000C2210000}"/>
    <cellStyle name="40% - Accent4 6 2 6 2 2" xfId="8649" xr:uid="{00000000-0005-0000-0000-0000C3210000}"/>
    <cellStyle name="40% - Accent4 6 2 6 3" xfId="8650" xr:uid="{00000000-0005-0000-0000-0000C4210000}"/>
    <cellStyle name="40% - Accent4 6 2 7" xfId="8651" xr:uid="{00000000-0005-0000-0000-0000C5210000}"/>
    <cellStyle name="40% - Accent4 6 2 7 2" xfId="8652" xr:uid="{00000000-0005-0000-0000-0000C6210000}"/>
    <cellStyle name="40% - Accent4 6 2 8" xfId="8653" xr:uid="{00000000-0005-0000-0000-0000C7210000}"/>
    <cellStyle name="40% - Accent4 6 2 8 2" xfId="8654" xr:uid="{00000000-0005-0000-0000-0000C8210000}"/>
    <cellStyle name="40% - Accent4 6 2 9" xfId="8655" xr:uid="{00000000-0005-0000-0000-0000C9210000}"/>
    <cellStyle name="40% - Accent4 6 2 9 2" xfId="8656" xr:uid="{00000000-0005-0000-0000-0000CA210000}"/>
    <cellStyle name="40% - Accent4 6 3" xfId="8657" xr:uid="{00000000-0005-0000-0000-0000CB210000}"/>
    <cellStyle name="40% - Accent4 6 3 2" xfId="8658" xr:uid="{00000000-0005-0000-0000-0000CC210000}"/>
    <cellStyle name="40% - Accent4 6 3 2 2" xfId="8659" xr:uid="{00000000-0005-0000-0000-0000CD210000}"/>
    <cellStyle name="40% - Accent4 6 3 2 2 2" xfId="8660" xr:uid="{00000000-0005-0000-0000-0000CE210000}"/>
    <cellStyle name="40% - Accent4 6 3 2 2 2 2" xfId="8661" xr:uid="{00000000-0005-0000-0000-0000CF210000}"/>
    <cellStyle name="40% - Accent4 6 3 2 2 3" xfId="8662" xr:uid="{00000000-0005-0000-0000-0000D0210000}"/>
    <cellStyle name="40% - Accent4 6 3 2 2 3 2" xfId="8663" xr:uid="{00000000-0005-0000-0000-0000D1210000}"/>
    <cellStyle name="40% - Accent4 6 3 2 2 4" xfId="8664" xr:uid="{00000000-0005-0000-0000-0000D2210000}"/>
    <cellStyle name="40% - Accent4 6 3 2 3" xfId="8665" xr:uid="{00000000-0005-0000-0000-0000D3210000}"/>
    <cellStyle name="40% - Accent4 6 3 2 3 2" xfId="8666" xr:uid="{00000000-0005-0000-0000-0000D4210000}"/>
    <cellStyle name="40% - Accent4 6 3 2 4" xfId="8667" xr:uid="{00000000-0005-0000-0000-0000D5210000}"/>
    <cellStyle name="40% - Accent4 6 3 2 4 2" xfId="8668" xr:uid="{00000000-0005-0000-0000-0000D6210000}"/>
    <cellStyle name="40% - Accent4 6 3 2 5" xfId="8669" xr:uid="{00000000-0005-0000-0000-0000D7210000}"/>
    <cellStyle name="40% - Accent4 6 3 2 5 2" xfId="8670" xr:uid="{00000000-0005-0000-0000-0000D8210000}"/>
    <cellStyle name="40% - Accent4 6 3 2 6" xfId="8671" xr:uid="{00000000-0005-0000-0000-0000D9210000}"/>
    <cellStyle name="40% - Accent4 6 3 2 6 2" xfId="8672" xr:uid="{00000000-0005-0000-0000-0000DA210000}"/>
    <cellStyle name="40% - Accent4 6 3 2 7" xfId="8673" xr:uid="{00000000-0005-0000-0000-0000DB210000}"/>
    <cellStyle name="40% - Accent4 6 3 3" xfId="8674" xr:uid="{00000000-0005-0000-0000-0000DC210000}"/>
    <cellStyle name="40% - Accent4 6 3 3 2" xfId="8675" xr:uid="{00000000-0005-0000-0000-0000DD210000}"/>
    <cellStyle name="40% - Accent4 6 3 3 2 2" xfId="8676" xr:uid="{00000000-0005-0000-0000-0000DE210000}"/>
    <cellStyle name="40% - Accent4 6 3 3 3" xfId="8677" xr:uid="{00000000-0005-0000-0000-0000DF210000}"/>
    <cellStyle name="40% - Accent4 6 3 3 3 2" xfId="8678" xr:uid="{00000000-0005-0000-0000-0000E0210000}"/>
    <cellStyle name="40% - Accent4 6 3 3 4" xfId="8679" xr:uid="{00000000-0005-0000-0000-0000E1210000}"/>
    <cellStyle name="40% - Accent4 6 3 3 4 2" xfId="8680" xr:uid="{00000000-0005-0000-0000-0000E2210000}"/>
    <cellStyle name="40% - Accent4 6 3 3 5" xfId="8681" xr:uid="{00000000-0005-0000-0000-0000E3210000}"/>
    <cellStyle name="40% - Accent4 6 3 3 5 2" xfId="8682" xr:uid="{00000000-0005-0000-0000-0000E4210000}"/>
    <cellStyle name="40% - Accent4 6 3 3 6" xfId="8683" xr:uid="{00000000-0005-0000-0000-0000E5210000}"/>
    <cellStyle name="40% - Accent4 6 3 4" xfId="8684" xr:uid="{00000000-0005-0000-0000-0000E6210000}"/>
    <cellStyle name="40% - Accent4 6 3 4 2" xfId="8685" xr:uid="{00000000-0005-0000-0000-0000E7210000}"/>
    <cellStyle name="40% - Accent4 6 3 4 2 2" xfId="8686" xr:uid="{00000000-0005-0000-0000-0000E8210000}"/>
    <cellStyle name="40% - Accent4 6 3 4 3" xfId="8687" xr:uid="{00000000-0005-0000-0000-0000E9210000}"/>
    <cellStyle name="40% - Accent4 6 3 5" xfId="8688" xr:uid="{00000000-0005-0000-0000-0000EA210000}"/>
    <cellStyle name="40% - Accent4 6 3 5 2" xfId="8689" xr:uid="{00000000-0005-0000-0000-0000EB210000}"/>
    <cellStyle name="40% - Accent4 6 3 6" xfId="8690" xr:uid="{00000000-0005-0000-0000-0000EC210000}"/>
    <cellStyle name="40% - Accent4 6 3 6 2" xfId="8691" xr:uid="{00000000-0005-0000-0000-0000ED210000}"/>
    <cellStyle name="40% - Accent4 6 3 7" xfId="8692" xr:uid="{00000000-0005-0000-0000-0000EE210000}"/>
    <cellStyle name="40% - Accent4 6 3 7 2" xfId="8693" xr:uid="{00000000-0005-0000-0000-0000EF210000}"/>
    <cellStyle name="40% - Accent4 6 3 8" xfId="8694" xr:uid="{00000000-0005-0000-0000-0000F0210000}"/>
    <cellStyle name="40% - Accent4 6 4" xfId="8695" xr:uid="{00000000-0005-0000-0000-0000F1210000}"/>
    <cellStyle name="40% - Accent4 6 4 2" xfId="8696" xr:uid="{00000000-0005-0000-0000-0000F2210000}"/>
    <cellStyle name="40% - Accent4 6 4 2 2" xfId="8697" xr:uid="{00000000-0005-0000-0000-0000F3210000}"/>
    <cellStyle name="40% - Accent4 6 4 2 2 2" xfId="8698" xr:uid="{00000000-0005-0000-0000-0000F4210000}"/>
    <cellStyle name="40% - Accent4 6 4 2 2 2 2" xfId="8699" xr:uid="{00000000-0005-0000-0000-0000F5210000}"/>
    <cellStyle name="40% - Accent4 6 4 2 2 3" xfId="8700" xr:uid="{00000000-0005-0000-0000-0000F6210000}"/>
    <cellStyle name="40% - Accent4 6 4 2 2 3 2" xfId="8701" xr:uid="{00000000-0005-0000-0000-0000F7210000}"/>
    <cellStyle name="40% - Accent4 6 4 2 2 4" xfId="8702" xr:uid="{00000000-0005-0000-0000-0000F8210000}"/>
    <cellStyle name="40% - Accent4 6 4 2 3" xfId="8703" xr:uid="{00000000-0005-0000-0000-0000F9210000}"/>
    <cellStyle name="40% - Accent4 6 4 2 3 2" xfId="8704" xr:uid="{00000000-0005-0000-0000-0000FA210000}"/>
    <cellStyle name="40% - Accent4 6 4 2 4" xfId="8705" xr:uid="{00000000-0005-0000-0000-0000FB210000}"/>
    <cellStyle name="40% - Accent4 6 4 2 4 2" xfId="8706" xr:uid="{00000000-0005-0000-0000-0000FC210000}"/>
    <cellStyle name="40% - Accent4 6 4 2 5" xfId="8707" xr:uid="{00000000-0005-0000-0000-0000FD210000}"/>
    <cellStyle name="40% - Accent4 6 4 2 5 2" xfId="8708" xr:uid="{00000000-0005-0000-0000-0000FE210000}"/>
    <cellStyle name="40% - Accent4 6 4 2 6" xfId="8709" xr:uid="{00000000-0005-0000-0000-0000FF210000}"/>
    <cellStyle name="40% - Accent4 6 4 2 6 2" xfId="8710" xr:uid="{00000000-0005-0000-0000-000000220000}"/>
    <cellStyle name="40% - Accent4 6 4 2 7" xfId="8711" xr:uid="{00000000-0005-0000-0000-000001220000}"/>
    <cellStyle name="40% - Accent4 6 4 3" xfId="8712" xr:uid="{00000000-0005-0000-0000-000002220000}"/>
    <cellStyle name="40% - Accent4 6 4 3 2" xfId="8713" xr:uid="{00000000-0005-0000-0000-000003220000}"/>
    <cellStyle name="40% - Accent4 6 4 3 2 2" xfId="8714" xr:uid="{00000000-0005-0000-0000-000004220000}"/>
    <cellStyle name="40% - Accent4 6 4 3 3" xfId="8715" xr:uid="{00000000-0005-0000-0000-000005220000}"/>
    <cellStyle name="40% - Accent4 6 4 3 3 2" xfId="8716" xr:uid="{00000000-0005-0000-0000-000006220000}"/>
    <cellStyle name="40% - Accent4 6 4 3 4" xfId="8717" xr:uid="{00000000-0005-0000-0000-000007220000}"/>
    <cellStyle name="40% - Accent4 6 4 3 4 2" xfId="8718" xr:uid="{00000000-0005-0000-0000-000008220000}"/>
    <cellStyle name="40% - Accent4 6 4 3 5" xfId="8719" xr:uid="{00000000-0005-0000-0000-000009220000}"/>
    <cellStyle name="40% - Accent4 6 4 3 5 2" xfId="8720" xr:uid="{00000000-0005-0000-0000-00000A220000}"/>
    <cellStyle name="40% - Accent4 6 4 3 6" xfId="8721" xr:uid="{00000000-0005-0000-0000-00000B220000}"/>
    <cellStyle name="40% - Accent4 6 4 4" xfId="8722" xr:uid="{00000000-0005-0000-0000-00000C220000}"/>
    <cellStyle name="40% - Accent4 6 4 4 2" xfId="8723" xr:uid="{00000000-0005-0000-0000-00000D220000}"/>
    <cellStyle name="40% - Accent4 6 4 4 2 2" xfId="8724" xr:uid="{00000000-0005-0000-0000-00000E220000}"/>
    <cellStyle name="40% - Accent4 6 4 4 3" xfId="8725" xr:uid="{00000000-0005-0000-0000-00000F220000}"/>
    <cellStyle name="40% - Accent4 6 4 5" xfId="8726" xr:uid="{00000000-0005-0000-0000-000010220000}"/>
    <cellStyle name="40% - Accent4 6 4 5 2" xfId="8727" xr:uid="{00000000-0005-0000-0000-000011220000}"/>
    <cellStyle name="40% - Accent4 6 4 6" xfId="8728" xr:uid="{00000000-0005-0000-0000-000012220000}"/>
    <cellStyle name="40% - Accent4 6 4 6 2" xfId="8729" xr:uid="{00000000-0005-0000-0000-000013220000}"/>
    <cellStyle name="40% - Accent4 6 4 7" xfId="8730" xr:uid="{00000000-0005-0000-0000-000014220000}"/>
    <cellStyle name="40% - Accent4 6 4 7 2" xfId="8731" xr:uid="{00000000-0005-0000-0000-000015220000}"/>
    <cellStyle name="40% - Accent4 6 4 8" xfId="8732" xr:uid="{00000000-0005-0000-0000-000016220000}"/>
    <cellStyle name="40% - Accent4 6 5" xfId="8733" xr:uid="{00000000-0005-0000-0000-000017220000}"/>
    <cellStyle name="40% - Accent4 6 5 2" xfId="8734" xr:uid="{00000000-0005-0000-0000-000018220000}"/>
    <cellStyle name="40% - Accent4 6 5 2 2" xfId="8735" xr:uid="{00000000-0005-0000-0000-000019220000}"/>
    <cellStyle name="40% - Accent4 6 5 2 2 2" xfId="8736" xr:uid="{00000000-0005-0000-0000-00001A220000}"/>
    <cellStyle name="40% - Accent4 6 5 2 3" xfId="8737" xr:uid="{00000000-0005-0000-0000-00001B220000}"/>
    <cellStyle name="40% - Accent4 6 5 2 3 2" xfId="8738" xr:uid="{00000000-0005-0000-0000-00001C220000}"/>
    <cellStyle name="40% - Accent4 6 5 2 4" xfId="8739" xr:uid="{00000000-0005-0000-0000-00001D220000}"/>
    <cellStyle name="40% - Accent4 6 5 3" xfId="8740" xr:uid="{00000000-0005-0000-0000-00001E220000}"/>
    <cellStyle name="40% - Accent4 6 5 3 2" xfId="8741" xr:uid="{00000000-0005-0000-0000-00001F220000}"/>
    <cellStyle name="40% - Accent4 6 5 4" xfId="8742" xr:uid="{00000000-0005-0000-0000-000020220000}"/>
    <cellStyle name="40% - Accent4 6 5 4 2" xfId="8743" xr:uid="{00000000-0005-0000-0000-000021220000}"/>
    <cellStyle name="40% - Accent4 6 5 5" xfId="8744" xr:uid="{00000000-0005-0000-0000-000022220000}"/>
    <cellStyle name="40% - Accent4 6 5 5 2" xfId="8745" xr:uid="{00000000-0005-0000-0000-000023220000}"/>
    <cellStyle name="40% - Accent4 6 5 6" xfId="8746" xr:uid="{00000000-0005-0000-0000-000024220000}"/>
    <cellStyle name="40% - Accent4 6 5 6 2" xfId="8747" xr:uid="{00000000-0005-0000-0000-000025220000}"/>
    <cellStyle name="40% - Accent4 6 5 7" xfId="8748" xr:uid="{00000000-0005-0000-0000-000026220000}"/>
    <cellStyle name="40% - Accent4 6 6" xfId="8749" xr:uid="{00000000-0005-0000-0000-000027220000}"/>
    <cellStyle name="40% - Accent4 6 6 2" xfId="8750" xr:uid="{00000000-0005-0000-0000-000028220000}"/>
    <cellStyle name="40% - Accent4 6 6 2 2" xfId="8751" xr:uid="{00000000-0005-0000-0000-000029220000}"/>
    <cellStyle name="40% - Accent4 6 6 3" xfId="8752" xr:uid="{00000000-0005-0000-0000-00002A220000}"/>
    <cellStyle name="40% - Accent4 6 6 3 2" xfId="8753" xr:uid="{00000000-0005-0000-0000-00002B220000}"/>
    <cellStyle name="40% - Accent4 6 6 4" xfId="8754" xr:uid="{00000000-0005-0000-0000-00002C220000}"/>
    <cellStyle name="40% - Accent4 6 6 4 2" xfId="8755" xr:uid="{00000000-0005-0000-0000-00002D220000}"/>
    <cellStyle name="40% - Accent4 6 6 5" xfId="8756" xr:uid="{00000000-0005-0000-0000-00002E220000}"/>
    <cellStyle name="40% - Accent4 6 6 5 2" xfId="8757" xr:uid="{00000000-0005-0000-0000-00002F220000}"/>
    <cellStyle name="40% - Accent4 6 6 6" xfId="8758" xr:uid="{00000000-0005-0000-0000-000030220000}"/>
    <cellStyle name="40% - Accent4 6 7" xfId="8759" xr:uid="{00000000-0005-0000-0000-000031220000}"/>
    <cellStyle name="40% - Accent4 6 7 2" xfId="8760" xr:uid="{00000000-0005-0000-0000-000032220000}"/>
    <cellStyle name="40% - Accent4 6 7 2 2" xfId="8761" xr:uid="{00000000-0005-0000-0000-000033220000}"/>
    <cellStyle name="40% - Accent4 6 7 3" xfId="8762" xr:uid="{00000000-0005-0000-0000-000034220000}"/>
    <cellStyle name="40% - Accent4 6 8" xfId="8763" xr:uid="{00000000-0005-0000-0000-000035220000}"/>
    <cellStyle name="40% - Accent4 6 8 2" xfId="8764" xr:uid="{00000000-0005-0000-0000-000036220000}"/>
    <cellStyle name="40% - Accent4 6 9" xfId="8765" xr:uid="{00000000-0005-0000-0000-000037220000}"/>
    <cellStyle name="40% - Accent4 6 9 2" xfId="8766" xr:uid="{00000000-0005-0000-0000-000038220000}"/>
    <cellStyle name="40% - Accent4 7" xfId="8767" xr:uid="{00000000-0005-0000-0000-000039220000}"/>
    <cellStyle name="40% - Accent4 7 2" xfId="8768" xr:uid="{00000000-0005-0000-0000-00003A220000}"/>
    <cellStyle name="40% - Accent4 8" xfId="8769" xr:uid="{00000000-0005-0000-0000-00003B220000}"/>
    <cellStyle name="40% - Accent4 8 2" xfId="8770" xr:uid="{00000000-0005-0000-0000-00003C220000}"/>
    <cellStyle name="40% - Accent4 8 2 2" xfId="8771" xr:uid="{00000000-0005-0000-0000-00003D220000}"/>
    <cellStyle name="40% - Accent4 8 2 2 2" xfId="8772" xr:uid="{00000000-0005-0000-0000-00003E220000}"/>
    <cellStyle name="40% - Accent4 8 2 2 2 2" xfId="8773" xr:uid="{00000000-0005-0000-0000-00003F220000}"/>
    <cellStyle name="40% - Accent4 8 2 2 2 2 2" xfId="8774" xr:uid="{00000000-0005-0000-0000-000040220000}"/>
    <cellStyle name="40% - Accent4 8 2 2 2 3" xfId="8775" xr:uid="{00000000-0005-0000-0000-000041220000}"/>
    <cellStyle name="40% - Accent4 8 2 2 2 3 2" xfId="8776" xr:uid="{00000000-0005-0000-0000-000042220000}"/>
    <cellStyle name="40% - Accent4 8 2 2 2 4" xfId="8777" xr:uid="{00000000-0005-0000-0000-000043220000}"/>
    <cellStyle name="40% - Accent4 8 2 2 3" xfId="8778" xr:uid="{00000000-0005-0000-0000-000044220000}"/>
    <cellStyle name="40% - Accent4 8 2 2 3 2" xfId="8779" xr:uid="{00000000-0005-0000-0000-000045220000}"/>
    <cellStyle name="40% - Accent4 8 2 2 4" xfId="8780" xr:uid="{00000000-0005-0000-0000-000046220000}"/>
    <cellStyle name="40% - Accent4 8 2 2 4 2" xfId="8781" xr:uid="{00000000-0005-0000-0000-000047220000}"/>
    <cellStyle name="40% - Accent4 8 2 2 5" xfId="8782" xr:uid="{00000000-0005-0000-0000-000048220000}"/>
    <cellStyle name="40% - Accent4 8 2 2 5 2" xfId="8783" xr:uid="{00000000-0005-0000-0000-000049220000}"/>
    <cellStyle name="40% - Accent4 8 2 2 6" xfId="8784" xr:uid="{00000000-0005-0000-0000-00004A220000}"/>
    <cellStyle name="40% - Accent4 8 2 2 6 2" xfId="8785" xr:uid="{00000000-0005-0000-0000-00004B220000}"/>
    <cellStyle name="40% - Accent4 8 2 2 7" xfId="8786" xr:uid="{00000000-0005-0000-0000-00004C220000}"/>
    <cellStyle name="40% - Accent4 8 2 3" xfId="8787" xr:uid="{00000000-0005-0000-0000-00004D220000}"/>
    <cellStyle name="40% - Accent4 8 2 3 2" xfId="8788" xr:uid="{00000000-0005-0000-0000-00004E220000}"/>
    <cellStyle name="40% - Accent4 8 2 3 2 2" xfId="8789" xr:uid="{00000000-0005-0000-0000-00004F220000}"/>
    <cellStyle name="40% - Accent4 8 2 3 3" xfId="8790" xr:uid="{00000000-0005-0000-0000-000050220000}"/>
    <cellStyle name="40% - Accent4 8 2 3 3 2" xfId="8791" xr:uid="{00000000-0005-0000-0000-000051220000}"/>
    <cellStyle name="40% - Accent4 8 2 3 4" xfId="8792" xr:uid="{00000000-0005-0000-0000-000052220000}"/>
    <cellStyle name="40% - Accent4 8 2 3 4 2" xfId="8793" xr:uid="{00000000-0005-0000-0000-000053220000}"/>
    <cellStyle name="40% - Accent4 8 2 3 5" xfId="8794" xr:uid="{00000000-0005-0000-0000-000054220000}"/>
    <cellStyle name="40% - Accent4 8 2 3 5 2" xfId="8795" xr:uid="{00000000-0005-0000-0000-000055220000}"/>
    <cellStyle name="40% - Accent4 8 2 3 6" xfId="8796" xr:uid="{00000000-0005-0000-0000-000056220000}"/>
    <cellStyle name="40% - Accent4 8 2 4" xfId="8797" xr:uid="{00000000-0005-0000-0000-000057220000}"/>
    <cellStyle name="40% - Accent4 8 2 4 2" xfId="8798" xr:uid="{00000000-0005-0000-0000-000058220000}"/>
    <cellStyle name="40% - Accent4 8 2 4 2 2" xfId="8799" xr:uid="{00000000-0005-0000-0000-000059220000}"/>
    <cellStyle name="40% - Accent4 8 2 4 3" xfId="8800" xr:uid="{00000000-0005-0000-0000-00005A220000}"/>
    <cellStyle name="40% - Accent4 8 2 5" xfId="8801" xr:uid="{00000000-0005-0000-0000-00005B220000}"/>
    <cellStyle name="40% - Accent4 8 2 5 2" xfId="8802" xr:uid="{00000000-0005-0000-0000-00005C220000}"/>
    <cellStyle name="40% - Accent4 8 2 6" xfId="8803" xr:uid="{00000000-0005-0000-0000-00005D220000}"/>
    <cellStyle name="40% - Accent4 8 2 6 2" xfId="8804" xr:uid="{00000000-0005-0000-0000-00005E220000}"/>
    <cellStyle name="40% - Accent4 8 2 7" xfId="8805" xr:uid="{00000000-0005-0000-0000-00005F220000}"/>
    <cellStyle name="40% - Accent4 8 2 7 2" xfId="8806" xr:uid="{00000000-0005-0000-0000-000060220000}"/>
    <cellStyle name="40% - Accent4 8 2 8" xfId="8807" xr:uid="{00000000-0005-0000-0000-000061220000}"/>
    <cellStyle name="40% - Accent4 8 3" xfId="8808" xr:uid="{00000000-0005-0000-0000-000062220000}"/>
    <cellStyle name="40% - Accent4 8 3 2" xfId="8809" xr:uid="{00000000-0005-0000-0000-000063220000}"/>
    <cellStyle name="40% - Accent4 8 3 2 2" xfId="8810" xr:uid="{00000000-0005-0000-0000-000064220000}"/>
    <cellStyle name="40% - Accent4 8 3 2 2 2" xfId="8811" xr:uid="{00000000-0005-0000-0000-000065220000}"/>
    <cellStyle name="40% - Accent4 8 3 2 3" xfId="8812" xr:uid="{00000000-0005-0000-0000-000066220000}"/>
    <cellStyle name="40% - Accent4 8 3 2 3 2" xfId="8813" xr:uid="{00000000-0005-0000-0000-000067220000}"/>
    <cellStyle name="40% - Accent4 8 3 2 4" xfId="8814" xr:uid="{00000000-0005-0000-0000-000068220000}"/>
    <cellStyle name="40% - Accent4 8 3 3" xfId="8815" xr:uid="{00000000-0005-0000-0000-000069220000}"/>
    <cellStyle name="40% - Accent4 8 3 3 2" xfId="8816" xr:uid="{00000000-0005-0000-0000-00006A220000}"/>
    <cellStyle name="40% - Accent4 8 3 4" xfId="8817" xr:uid="{00000000-0005-0000-0000-00006B220000}"/>
    <cellStyle name="40% - Accent4 8 3 4 2" xfId="8818" xr:uid="{00000000-0005-0000-0000-00006C220000}"/>
    <cellStyle name="40% - Accent4 8 3 5" xfId="8819" xr:uid="{00000000-0005-0000-0000-00006D220000}"/>
    <cellStyle name="40% - Accent4 8 3 5 2" xfId="8820" xr:uid="{00000000-0005-0000-0000-00006E220000}"/>
    <cellStyle name="40% - Accent4 8 3 6" xfId="8821" xr:uid="{00000000-0005-0000-0000-00006F220000}"/>
    <cellStyle name="40% - Accent4 8 3 6 2" xfId="8822" xr:uid="{00000000-0005-0000-0000-000070220000}"/>
    <cellStyle name="40% - Accent4 8 3 7" xfId="8823" xr:uid="{00000000-0005-0000-0000-000071220000}"/>
    <cellStyle name="40% - Accent4 8 4" xfId="8824" xr:uid="{00000000-0005-0000-0000-000072220000}"/>
    <cellStyle name="40% - Accent4 8 4 2" xfId="8825" xr:uid="{00000000-0005-0000-0000-000073220000}"/>
    <cellStyle name="40% - Accent4 8 4 2 2" xfId="8826" xr:uid="{00000000-0005-0000-0000-000074220000}"/>
    <cellStyle name="40% - Accent4 8 4 3" xfId="8827" xr:uid="{00000000-0005-0000-0000-000075220000}"/>
    <cellStyle name="40% - Accent4 8 4 3 2" xfId="8828" xr:uid="{00000000-0005-0000-0000-000076220000}"/>
    <cellStyle name="40% - Accent4 8 4 4" xfId="8829" xr:uid="{00000000-0005-0000-0000-000077220000}"/>
    <cellStyle name="40% - Accent4 8 4 4 2" xfId="8830" xr:uid="{00000000-0005-0000-0000-000078220000}"/>
    <cellStyle name="40% - Accent4 8 4 5" xfId="8831" xr:uid="{00000000-0005-0000-0000-000079220000}"/>
    <cellStyle name="40% - Accent4 8 4 5 2" xfId="8832" xr:uid="{00000000-0005-0000-0000-00007A220000}"/>
    <cellStyle name="40% - Accent4 8 4 6" xfId="8833" xr:uid="{00000000-0005-0000-0000-00007B220000}"/>
    <cellStyle name="40% - Accent4 8 5" xfId="8834" xr:uid="{00000000-0005-0000-0000-00007C220000}"/>
    <cellStyle name="40% - Accent4 8 5 2" xfId="8835" xr:uid="{00000000-0005-0000-0000-00007D220000}"/>
    <cellStyle name="40% - Accent4 8 5 2 2" xfId="8836" xr:uid="{00000000-0005-0000-0000-00007E220000}"/>
    <cellStyle name="40% - Accent4 8 5 3" xfId="8837" xr:uid="{00000000-0005-0000-0000-00007F220000}"/>
    <cellStyle name="40% - Accent4 8 6" xfId="8838" xr:uid="{00000000-0005-0000-0000-000080220000}"/>
    <cellStyle name="40% - Accent4 8 6 2" xfId="8839" xr:uid="{00000000-0005-0000-0000-000081220000}"/>
    <cellStyle name="40% - Accent4 8 7" xfId="8840" xr:uid="{00000000-0005-0000-0000-000082220000}"/>
    <cellStyle name="40% - Accent4 8 7 2" xfId="8841" xr:uid="{00000000-0005-0000-0000-000083220000}"/>
    <cellStyle name="40% - Accent4 8 8" xfId="8842" xr:uid="{00000000-0005-0000-0000-000084220000}"/>
    <cellStyle name="40% - Accent4 8 8 2" xfId="8843" xr:uid="{00000000-0005-0000-0000-000085220000}"/>
    <cellStyle name="40% - Accent4 8 9" xfId="8844" xr:uid="{00000000-0005-0000-0000-000086220000}"/>
    <cellStyle name="40% - Accent4 9" xfId="8845" xr:uid="{00000000-0005-0000-0000-000087220000}"/>
    <cellStyle name="40% - Accent4 9 2" xfId="8846" xr:uid="{00000000-0005-0000-0000-000088220000}"/>
    <cellStyle name="40% - Accent4 9 2 2" xfId="8847" xr:uid="{00000000-0005-0000-0000-000089220000}"/>
    <cellStyle name="40% - Accent4 9 2 2 2" xfId="8848" xr:uid="{00000000-0005-0000-0000-00008A220000}"/>
    <cellStyle name="40% - Accent4 9 2 2 2 2" xfId="8849" xr:uid="{00000000-0005-0000-0000-00008B220000}"/>
    <cellStyle name="40% - Accent4 9 2 2 3" xfId="8850" xr:uid="{00000000-0005-0000-0000-00008C220000}"/>
    <cellStyle name="40% - Accent4 9 2 3" xfId="8851" xr:uid="{00000000-0005-0000-0000-00008D220000}"/>
    <cellStyle name="40% - Accent4 9 2 3 2" xfId="8852" xr:uid="{00000000-0005-0000-0000-00008E220000}"/>
    <cellStyle name="40% - Accent4 9 2 4" xfId="8853" xr:uid="{00000000-0005-0000-0000-00008F220000}"/>
    <cellStyle name="40% - Accent4 9 3" xfId="8854" xr:uid="{00000000-0005-0000-0000-000090220000}"/>
    <cellStyle name="40% - Accent4 9 3 2" xfId="8855" xr:uid="{00000000-0005-0000-0000-000091220000}"/>
    <cellStyle name="40% - Accent4 9 3 2 2" xfId="8856" xr:uid="{00000000-0005-0000-0000-000092220000}"/>
    <cellStyle name="40% - Accent4 9 3 3" xfId="8857" xr:uid="{00000000-0005-0000-0000-000093220000}"/>
    <cellStyle name="40% - Accent4 9 4" xfId="8858" xr:uid="{00000000-0005-0000-0000-000094220000}"/>
    <cellStyle name="40% - Accent4 9 4 2" xfId="8859" xr:uid="{00000000-0005-0000-0000-000095220000}"/>
    <cellStyle name="40% - Accent4 9 5" xfId="8860" xr:uid="{00000000-0005-0000-0000-000096220000}"/>
    <cellStyle name="40% - Accent4 9 5 2" xfId="8861" xr:uid="{00000000-0005-0000-0000-000097220000}"/>
    <cellStyle name="40% - Accent4 9 6" xfId="8862" xr:uid="{00000000-0005-0000-0000-000098220000}"/>
    <cellStyle name="40% - Accent4 9 6 2" xfId="8863" xr:uid="{00000000-0005-0000-0000-000099220000}"/>
    <cellStyle name="40% - Accent4 9 7" xfId="8864" xr:uid="{00000000-0005-0000-0000-00009A220000}"/>
    <cellStyle name="40% - Accent5 10" xfId="8865" xr:uid="{00000000-0005-0000-0000-00009B220000}"/>
    <cellStyle name="40% - Accent5 10 2" xfId="8866" xr:uid="{00000000-0005-0000-0000-00009C220000}"/>
    <cellStyle name="40% - Accent5 10 2 2" xfId="8867" xr:uid="{00000000-0005-0000-0000-00009D220000}"/>
    <cellStyle name="40% - Accent5 10 2 2 2" xfId="8868" xr:uid="{00000000-0005-0000-0000-00009E220000}"/>
    <cellStyle name="40% - Accent5 10 2 2 2 2" xfId="8869" xr:uid="{00000000-0005-0000-0000-00009F220000}"/>
    <cellStyle name="40% - Accent5 10 2 2 3" xfId="8870" xr:uid="{00000000-0005-0000-0000-0000A0220000}"/>
    <cellStyle name="40% - Accent5 10 2 3" xfId="8871" xr:uid="{00000000-0005-0000-0000-0000A1220000}"/>
    <cellStyle name="40% - Accent5 10 2 3 2" xfId="8872" xr:uid="{00000000-0005-0000-0000-0000A2220000}"/>
    <cellStyle name="40% - Accent5 10 2 4" xfId="8873" xr:uid="{00000000-0005-0000-0000-0000A3220000}"/>
    <cellStyle name="40% - Accent5 10 3" xfId="8874" xr:uid="{00000000-0005-0000-0000-0000A4220000}"/>
    <cellStyle name="40% - Accent5 10 3 2" xfId="8875" xr:uid="{00000000-0005-0000-0000-0000A5220000}"/>
    <cellStyle name="40% - Accent5 10 3 2 2" xfId="8876" xr:uid="{00000000-0005-0000-0000-0000A6220000}"/>
    <cellStyle name="40% - Accent5 10 3 3" xfId="8877" xr:uid="{00000000-0005-0000-0000-0000A7220000}"/>
    <cellStyle name="40% - Accent5 10 4" xfId="8878" xr:uid="{00000000-0005-0000-0000-0000A8220000}"/>
    <cellStyle name="40% - Accent5 10 4 2" xfId="8879" xr:uid="{00000000-0005-0000-0000-0000A9220000}"/>
    <cellStyle name="40% - Accent5 10 5" xfId="8880" xr:uid="{00000000-0005-0000-0000-0000AA220000}"/>
    <cellStyle name="40% - Accent5 11" xfId="8881" xr:uid="{00000000-0005-0000-0000-0000AB220000}"/>
    <cellStyle name="40% - Accent5 11 2" xfId="8882" xr:uid="{00000000-0005-0000-0000-0000AC220000}"/>
    <cellStyle name="40% - Accent5 11 2 2" xfId="8883" xr:uid="{00000000-0005-0000-0000-0000AD220000}"/>
    <cellStyle name="40% - Accent5 11 2 2 2" xfId="8884" xr:uid="{00000000-0005-0000-0000-0000AE220000}"/>
    <cellStyle name="40% - Accent5 11 2 2 2 2" xfId="8885" xr:uid="{00000000-0005-0000-0000-0000AF220000}"/>
    <cellStyle name="40% - Accent5 11 2 2 3" xfId="8886" xr:uid="{00000000-0005-0000-0000-0000B0220000}"/>
    <cellStyle name="40% - Accent5 11 2 3" xfId="8887" xr:uid="{00000000-0005-0000-0000-0000B1220000}"/>
    <cellStyle name="40% - Accent5 11 2 3 2" xfId="8888" xr:uid="{00000000-0005-0000-0000-0000B2220000}"/>
    <cellStyle name="40% - Accent5 11 2 4" xfId="8889" xr:uid="{00000000-0005-0000-0000-0000B3220000}"/>
    <cellStyle name="40% - Accent5 11 3" xfId="8890" xr:uid="{00000000-0005-0000-0000-0000B4220000}"/>
    <cellStyle name="40% - Accent5 11 3 2" xfId="8891" xr:uid="{00000000-0005-0000-0000-0000B5220000}"/>
    <cellStyle name="40% - Accent5 11 3 2 2" xfId="8892" xr:uid="{00000000-0005-0000-0000-0000B6220000}"/>
    <cellStyle name="40% - Accent5 11 3 3" xfId="8893" xr:uid="{00000000-0005-0000-0000-0000B7220000}"/>
    <cellStyle name="40% - Accent5 11 4" xfId="8894" xr:uid="{00000000-0005-0000-0000-0000B8220000}"/>
    <cellStyle name="40% - Accent5 11 4 2" xfId="8895" xr:uid="{00000000-0005-0000-0000-0000B9220000}"/>
    <cellStyle name="40% - Accent5 11 5" xfId="8896" xr:uid="{00000000-0005-0000-0000-0000BA220000}"/>
    <cellStyle name="40% - Accent5 12" xfId="8897" xr:uid="{00000000-0005-0000-0000-0000BB220000}"/>
    <cellStyle name="40% - Accent5 12 2" xfId="8898" xr:uid="{00000000-0005-0000-0000-0000BC220000}"/>
    <cellStyle name="40% - Accent5 13" xfId="8899" xr:uid="{00000000-0005-0000-0000-0000BD220000}"/>
    <cellStyle name="40% - Accent5 13 2" xfId="8900" xr:uid="{00000000-0005-0000-0000-0000BE220000}"/>
    <cellStyle name="40% - Accent5 13 2 2" xfId="8901" xr:uid="{00000000-0005-0000-0000-0000BF220000}"/>
    <cellStyle name="40% - Accent5 13 2 2 2" xfId="8902" xr:uid="{00000000-0005-0000-0000-0000C0220000}"/>
    <cellStyle name="40% - Accent5 13 2 3" xfId="8903" xr:uid="{00000000-0005-0000-0000-0000C1220000}"/>
    <cellStyle name="40% - Accent5 13 3" xfId="8904" xr:uid="{00000000-0005-0000-0000-0000C2220000}"/>
    <cellStyle name="40% - Accent5 13 3 2" xfId="8905" xr:uid="{00000000-0005-0000-0000-0000C3220000}"/>
    <cellStyle name="40% - Accent5 13 4" xfId="8906" xr:uid="{00000000-0005-0000-0000-0000C4220000}"/>
    <cellStyle name="40% - Accent5 14" xfId="8907" xr:uid="{00000000-0005-0000-0000-0000C5220000}"/>
    <cellStyle name="40% - Accent5 14 2" xfId="8908" xr:uid="{00000000-0005-0000-0000-0000C6220000}"/>
    <cellStyle name="40% - Accent5 2" xfId="8909" xr:uid="{00000000-0005-0000-0000-0000C7220000}"/>
    <cellStyle name="40% - Accent5 2 2" xfId="8910" xr:uid="{00000000-0005-0000-0000-0000C8220000}"/>
    <cellStyle name="40% - Accent5 2 2 2" xfId="8911" xr:uid="{00000000-0005-0000-0000-0000C9220000}"/>
    <cellStyle name="40% - Accent5 2 2 3" xfId="8912" xr:uid="{00000000-0005-0000-0000-0000CA220000}"/>
    <cellStyle name="40% - Accent5 2 2 3 2" xfId="8913" xr:uid="{00000000-0005-0000-0000-0000CB220000}"/>
    <cellStyle name="40% - Accent5 2 3" xfId="8914" xr:uid="{00000000-0005-0000-0000-0000CC220000}"/>
    <cellStyle name="40% - Accent5 2 3 2" xfId="8915" xr:uid="{00000000-0005-0000-0000-0000CD220000}"/>
    <cellStyle name="40% - Accent5 2 4" xfId="8916" xr:uid="{00000000-0005-0000-0000-0000CE220000}"/>
    <cellStyle name="40% - Accent5 2 4 2" xfId="8917" xr:uid="{00000000-0005-0000-0000-0000CF220000}"/>
    <cellStyle name="40% - Accent5 2 4 3" xfId="8918" xr:uid="{00000000-0005-0000-0000-0000D0220000}"/>
    <cellStyle name="40% - Accent5 2 5" xfId="8919" xr:uid="{00000000-0005-0000-0000-0000D1220000}"/>
    <cellStyle name="40% - Accent5 3" xfId="8920" xr:uid="{00000000-0005-0000-0000-0000D2220000}"/>
    <cellStyle name="40% - Accent5 3 2" xfId="8921" xr:uid="{00000000-0005-0000-0000-0000D3220000}"/>
    <cellStyle name="40% - Accent5 3 2 2" xfId="8922" xr:uid="{00000000-0005-0000-0000-0000D4220000}"/>
    <cellStyle name="40% - Accent5 3 2 2 2" xfId="8923" xr:uid="{00000000-0005-0000-0000-0000D5220000}"/>
    <cellStyle name="40% - Accent5 3 2 2 2 2" xfId="8924" xr:uid="{00000000-0005-0000-0000-0000D6220000}"/>
    <cellStyle name="40% - Accent5 3 2 2 3" xfId="8925" xr:uid="{00000000-0005-0000-0000-0000D7220000}"/>
    <cellStyle name="40% - Accent5 3 2 2 3 2" xfId="8926" xr:uid="{00000000-0005-0000-0000-0000D8220000}"/>
    <cellStyle name="40% - Accent5 3 2 2 4" xfId="8927" xr:uid="{00000000-0005-0000-0000-0000D9220000}"/>
    <cellStyle name="40% - Accent5 3 2 3" xfId="8928" xr:uid="{00000000-0005-0000-0000-0000DA220000}"/>
    <cellStyle name="40% - Accent5 3 2 3 2" xfId="8929" xr:uid="{00000000-0005-0000-0000-0000DB220000}"/>
    <cellStyle name="40% - Accent5 3 2 4" xfId="8930" xr:uid="{00000000-0005-0000-0000-0000DC220000}"/>
    <cellStyle name="40% - Accent5 3 2 4 2" xfId="8931" xr:uid="{00000000-0005-0000-0000-0000DD220000}"/>
    <cellStyle name="40% - Accent5 3 2 5" xfId="8932" xr:uid="{00000000-0005-0000-0000-0000DE220000}"/>
    <cellStyle name="40% - Accent5 3 3" xfId="8933" xr:uid="{00000000-0005-0000-0000-0000DF220000}"/>
    <cellStyle name="40% - Accent5 3 3 2" xfId="8934" xr:uid="{00000000-0005-0000-0000-0000E0220000}"/>
    <cellStyle name="40% - Accent5 3 3 3" xfId="8935" xr:uid="{00000000-0005-0000-0000-0000E1220000}"/>
    <cellStyle name="40% - Accent5 3 3 3 2" xfId="8936" xr:uid="{00000000-0005-0000-0000-0000E2220000}"/>
    <cellStyle name="40% - Accent5 3 3 4" xfId="8937" xr:uid="{00000000-0005-0000-0000-0000E3220000}"/>
    <cellStyle name="40% - Accent5 3 4" xfId="8938" xr:uid="{00000000-0005-0000-0000-0000E4220000}"/>
    <cellStyle name="40% - Accent5 3 4 2" xfId="8939" xr:uid="{00000000-0005-0000-0000-0000E5220000}"/>
    <cellStyle name="40% - Accent5 3 5" xfId="8940" xr:uid="{00000000-0005-0000-0000-0000E6220000}"/>
    <cellStyle name="40% - Accent5 3 5 2" xfId="8941" xr:uid="{00000000-0005-0000-0000-0000E7220000}"/>
    <cellStyle name="40% - Accent5 3 6" xfId="8942" xr:uid="{00000000-0005-0000-0000-0000E8220000}"/>
    <cellStyle name="40% - Accent5 3 6 2" xfId="8943" xr:uid="{00000000-0005-0000-0000-0000E9220000}"/>
    <cellStyle name="40% - Accent5 3 7" xfId="8944" xr:uid="{00000000-0005-0000-0000-0000EA220000}"/>
    <cellStyle name="40% - Accent5 3 7 2" xfId="8945" xr:uid="{00000000-0005-0000-0000-0000EB220000}"/>
    <cellStyle name="40% - Accent5 3 8" xfId="8946" xr:uid="{00000000-0005-0000-0000-0000EC220000}"/>
    <cellStyle name="40% - Accent5 3 8 2" xfId="8947" xr:uid="{00000000-0005-0000-0000-0000ED220000}"/>
    <cellStyle name="40% - Accent5 4" xfId="8948" xr:uid="{00000000-0005-0000-0000-0000EE220000}"/>
    <cellStyle name="40% - Accent5 4 10" xfId="8949" xr:uid="{00000000-0005-0000-0000-0000EF220000}"/>
    <cellStyle name="40% - Accent5 4 10 2" xfId="8950" xr:uid="{00000000-0005-0000-0000-0000F0220000}"/>
    <cellStyle name="40% - Accent5 4 11" xfId="8951" xr:uid="{00000000-0005-0000-0000-0000F1220000}"/>
    <cellStyle name="40% - Accent5 4 11 2" xfId="8952" xr:uid="{00000000-0005-0000-0000-0000F2220000}"/>
    <cellStyle name="40% - Accent5 4 12" xfId="8953" xr:uid="{00000000-0005-0000-0000-0000F3220000}"/>
    <cellStyle name="40% - Accent5 4 12 2" xfId="8954" xr:uid="{00000000-0005-0000-0000-0000F4220000}"/>
    <cellStyle name="40% - Accent5 4 13" xfId="8955" xr:uid="{00000000-0005-0000-0000-0000F5220000}"/>
    <cellStyle name="40% - Accent5 4 2" xfId="8956" xr:uid="{00000000-0005-0000-0000-0000F6220000}"/>
    <cellStyle name="40% - Accent5 4 2 10" xfId="8957" xr:uid="{00000000-0005-0000-0000-0000F7220000}"/>
    <cellStyle name="40% - Accent5 4 2 10 2" xfId="8958" xr:uid="{00000000-0005-0000-0000-0000F8220000}"/>
    <cellStyle name="40% - Accent5 4 2 11" xfId="8959" xr:uid="{00000000-0005-0000-0000-0000F9220000}"/>
    <cellStyle name="40% - Accent5 4 2 2" xfId="8960" xr:uid="{00000000-0005-0000-0000-0000FA220000}"/>
    <cellStyle name="40% - Accent5 4 2 2 10" xfId="8961" xr:uid="{00000000-0005-0000-0000-0000FB220000}"/>
    <cellStyle name="40% - Accent5 4 2 2 2" xfId="8962" xr:uid="{00000000-0005-0000-0000-0000FC220000}"/>
    <cellStyle name="40% - Accent5 4 2 2 2 2" xfId="8963" xr:uid="{00000000-0005-0000-0000-0000FD220000}"/>
    <cellStyle name="40% - Accent5 4 2 2 2 2 2" xfId="8964" xr:uid="{00000000-0005-0000-0000-0000FE220000}"/>
    <cellStyle name="40% - Accent5 4 2 2 2 2 2 2" xfId="8965" xr:uid="{00000000-0005-0000-0000-0000FF220000}"/>
    <cellStyle name="40% - Accent5 4 2 2 2 2 2 2 2" xfId="8966" xr:uid="{00000000-0005-0000-0000-000000230000}"/>
    <cellStyle name="40% - Accent5 4 2 2 2 2 2 3" xfId="8967" xr:uid="{00000000-0005-0000-0000-000001230000}"/>
    <cellStyle name="40% - Accent5 4 2 2 2 2 2 3 2" xfId="8968" xr:uid="{00000000-0005-0000-0000-000002230000}"/>
    <cellStyle name="40% - Accent5 4 2 2 2 2 2 4" xfId="8969" xr:uid="{00000000-0005-0000-0000-000003230000}"/>
    <cellStyle name="40% - Accent5 4 2 2 2 2 3" xfId="8970" xr:uid="{00000000-0005-0000-0000-000004230000}"/>
    <cellStyle name="40% - Accent5 4 2 2 2 2 3 2" xfId="8971" xr:uid="{00000000-0005-0000-0000-000005230000}"/>
    <cellStyle name="40% - Accent5 4 2 2 2 2 4" xfId="8972" xr:uid="{00000000-0005-0000-0000-000006230000}"/>
    <cellStyle name="40% - Accent5 4 2 2 2 2 4 2" xfId="8973" xr:uid="{00000000-0005-0000-0000-000007230000}"/>
    <cellStyle name="40% - Accent5 4 2 2 2 2 5" xfId="8974" xr:uid="{00000000-0005-0000-0000-000008230000}"/>
    <cellStyle name="40% - Accent5 4 2 2 2 2 5 2" xfId="8975" xr:uid="{00000000-0005-0000-0000-000009230000}"/>
    <cellStyle name="40% - Accent5 4 2 2 2 2 6" xfId="8976" xr:uid="{00000000-0005-0000-0000-00000A230000}"/>
    <cellStyle name="40% - Accent5 4 2 2 2 2 6 2" xfId="8977" xr:uid="{00000000-0005-0000-0000-00000B230000}"/>
    <cellStyle name="40% - Accent5 4 2 2 2 2 7" xfId="8978" xr:uid="{00000000-0005-0000-0000-00000C230000}"/>
    <cellStyle name="40% - Accent5 4 2 2 2 3" xfId="8979" xr:uid="{00000000-0005-0000-0000-00000D230000}"/>
    <cellStyle name="40% - Accent5 4 2 2 2 3 2" xfId="8980" xr:uid="{00000000-0005-0000-0000-00000E230000}"/>
    <cellStyle name="40% - Accent5 4 2 2 2 3 2 2" xfId="8981" xr:uid="{00000000-0005-0000-0000-00000F230000}"/>
    <cellStyle name="40% - Accent5 4 2 2 2 3 3" xfId="8982" xr:uid="{00000000-0005-0000-0000-000010230000}"/>
    <cellStyle name="40% - Accent5 4 2 2 2 3 3 2" xfId="8983" xr:uid="{00000000-0005-0000-0000-000011230000}"/>
    <cellStyle name="40% - Accent5 4 2 2 2 3 4" xfId="8984" xr:uid="{00000000-0005-0000-0000-000012230000}"/>
    <cellStyle name="40% - Accent5 4 2 2 2 3 4 2" xfId="8985" xr:uid="{00000000-0005-0000-0000-000013230000}"/>
    <cellStyle name="40% - Accent5 4 2 2 2 3 5" xfId="8986" xr:uid="{00000000-0005-0000-0000-000014230000}"/>
    <cellStyle name="40% - Accent5 4 2 2 2 3 5 2" xfId="8987" xr:uid="{00000000-0005-0000-0000-000015230000}"/>
    <cellStyle name="40% - Accent5 4 2 2 2 3 6" xfId="8988" xr:uid="{00000000-0005-0000-0000-000016230000}"/>
    <cellStyle name="40% - Accent5 4 2 2 2 4" xfId="8989" xr:uid="{00000000-0005-0000-0000-000017230000}"/>
    <cellStyle name="40% - Accent5 4 2 2 2 4 2" xfId="8990" xr:uid="{00000000-0005-0000-0000-000018230000}"/>
    <cellStyle name="40% - Accent5 4 2 2 2 4 2 2" xfId="8991" xr:uid="{00000000-0005-0000-0000-000019230000}"/>
    <cellStyle name="40% - Accent5 4 2 2 2 4 3" xfId="8992" xr:uid="{00000000-0005-0000-0000-00001A230000}"/>
    <cellStyle name="40% - Accent5 4 2 2 2 5" xfId="8993" xr:uid="{00000000-0005-0000-0000-00001B230000}"/>
    <cellStyle name="40% - Accent5 4 2 2 2 5 2" xfId="8994" xr:uid="{00000000-0005-0000-0000-00001C230000}"/>
    <cellStyle name="40% - Accent5 4 2 2 2 6" xfId="8995" xr:uid="{00000000-0005-0000-0000-00001D230000}"/>
    <cellStyle name="40% - Accent5 4 2 2 2 6 2" xfId="8996" xr:uid="{00000000-0005-0000-0000-00001E230000}"/>
    <cellStyle name="40% - Accent5 4 2 2 2 7" xfId="8997" xr:uid="{00000000-0005-0000-0000-00001F230000}"/>
    <cellStyle name="40% - Accent5 4 2 2 2 7 2" xfId="8998" xr:uid="{00000000-0005-0000-0000-000020230000}"/>
    <cellStyle name="40% - Accent5 4 2 2 2 8" xfId="8999" xr:uid="{00000000-0005-0000-0000-000021230000}"/>
    <cellStyle name="40% - Accent5 4 2 2 3" xfId="9000" xr:uid="{00000000-0005-0000-0000-000022230000}"/>
    <cellStyle name="40% - Accent5 4 2 2 3 2" xfId="9001" xr:uid="{00000000-0005-0000-0000-000023230000}"/>
    <cellStyle name="40% - Accent5 4 2 2 3 2 2" xfId="9002" xr:uid="{00000000-0005-0000-0000-000024230000}"/>
    <cellStyle name="40% - Accent5 4 2 2 3 2 2 2" xfId="9003" xr:uid="{00000000-0005-0000-0000-000025230000}"/>
    <cellStyle name="40% - Accent5 4 2 2 3 2 2 2 2" xfId="9004" xr:uid="{00000000-0005-0000-0000-000026230000}"/>
    <cellStyle name="40% - Accent5 4 2 2 3 2 2 3" xfId="9005" xr:uid="{00000000-0005-0000-0000-000027230000}"/>
    <cellStyle name="40% - Accent5 4 2 2 3 2 2 3 2" xfId="9006" xr:uid="{00000000-0005-0000-0000-000028230000}"/>
    <cellStyle name="40% - Accent5 4 2 2 3 2 2 4" xfId="9007" xr:uid="{00000000-0005-0000-0000-000029230000}"/>
    <cellStyle name="40% - Accent5 4 2 2 3 2 3" xfId="9008" xr:uid="{00000000-0005-0000-0000-00002A230000}"/>
    <cellStyle name="40% - Accent5 4 2 2 3 2 3 2" xfId="9009" xr:uid="{00000000-0005-0000-0000-00002B230000}"/>
    <cellStyle name="40% - Accent5 4 2 2 3 2 4" xfId="9010" xr:uid="{00000000-0005-0000-0000-00002C230000}"/>
    <cellStyle name="40% - Accent5 4 2 2 3 2 4 2" xfId="9011" xr:uid="{00000000-0005-0000-0000-00002D230000}"/>
    <cellStyle name="40% - Accent5 4 2 2 3 2 5" xfId="9012" xr:uid="{00000000-0005-0000-0000-00002E230000}"/>
    <cellStyle name="40% - Accent5 4 2 2 3 2 5 2" xfId="9013" xr:uid="{00000000-0005-0000-0000-00002F230000}"/>
    <cellStyle name="40% - Accent5 4 2 2 3 2 6" xfId="9014" xr:uid="{00000000-0005-0000-0000-000030230000}"/>
    <cellStyle name="40% - Accent5 4 2 2 3 2 6 2" xfId="9015" xr:uid="{00000000-0005-0000-0000-000031230000}"/>
    <cellStyle name="40% - Accent5 4 2 2 3 2 7" xfId="9016" xr:uid="{00000000-0005-0000-0000-000032230000}"/>
    <cellStyle name="40% - Accent5 4 2 2 3 3" xfId="9017" xr:uid="{00000000-0005-0000-0000-000033230000}"/>
    <cellStyle name="40% - Accent5 4 2 2 3 3 2" xfId="9018" xr:uid="{00000000-0005-0000-0000-000034230000}"/>
    <cellStyle name="40% - Accent5 4 2 2 3 3 2 2" xfId="9019" xr:uid="{00000000-0005-0000-0000-000035230000}"/>
    <cellStyle name="40% - Accent5 4 2 2 3 3 3" xfId="9020" xr:uid="{00000000-0005-0000-0000-000036230000}"/>
    <cellStyle name="40% - Accent5 4 2 2 3 3 3 2" xfId="9021" xr:uid="{00000000-0005-0000-0000-000037230000}"/>
    <cellStyle name="40% - Accent5 4 2 2 3 3 4" xfId="9022" xr:uid="{00000000-0005-0000-0000-000038230000}"/>
    <cellStyle name="40% - Accent5 4 2 2 3 3 4 2" xfId="9023" xr:uid="{00000000-0005-0000-0000-000039230000}"/>
    <cellStyle name="40% - Accent5 4 2 2 3 3 5" xfId="9024" xr:uid="{00000000-0005-0000-0000-00003A230000}"/>
    <cellStyle name="40% - Accent5 4 2 2 3 3 5 2" xfId="9025" xr:uid="{00000000-0005-0000-0000-00003B230000}"/>
    <cellStyle name="40% - Accent5 4 2 2 3 3 6" xfId="9026" xr:uid="{00000000-0005-0000-0000-00003C230000}"/>
    <cellStyle name="40% - Accent5 4 2 2 3 4" xfId="9027" xr:uid="{00000000-0005-0000-0000-00003D230000}"/>
    <cellStyle name="40% - Accent5 4 2 2 3 4 2" xfId="9028" xr:uid="{00000000-0005-0000-0000-00003E230000}"/>
    <cellStyle name="40% - Accent5 4 2 2 3 4 2 2" xfId="9029" xr:uid="{00000000-0005-0000-0000-00003F230000}"/>
    <cellStyle name="40% - Accent5 4 2 2 3 4 3" xfId="9030" xr:uid="{00000000-0005-0000-0000-000040230000}"/>
    <cellStyle name="40% - Accent5 4 2 2 3 5" xfId="9031" xr:uid="{00000000-0005-0000-0000-000041230000}"/>
    <cellStyle name="40% - Accent5 4 2 2 3 5 2" xfId="9032" xr:uid="{00000000-0005-0000-0000-000042230000}"/>
    <cellStyle name="40% - Accent5 4 2 2 3 6" xfId="9033" xr:uid="{00000000-0005-0000-0000-000043230000}"/>
    <cellStyle name="40% - Accent5 4 2 2 3 6 2" xfId="9034" xr:uid="{00000000-0005-0000-0000-000044230000}"/>
    <cellStyle name="40% - Accent5 4 2 2 3 7" xfId="9035" xr:uid="{00000000-0005-0000-0000-000045230000}"/>
    <cellStyle name="40% - Accent5 4 2 2 3 7 2" xfId="9036" xr:uid="{00000000-0005-0000-0000-000046230000}"/>
    <cellStyle name="40% - Accent5 4 2 2 3 8" xfId="9037" xr:uid="{00000000-0005-0000-0000-000047230000}"/>
    <cellStyle name="40% - Accent5 4 2 2 4" xfId="9038" xr:uid="{00000000-0005-0000-0000-000048230000}"/>
    <cellStyle name="40% - Accent5 4 2 2 4 2" xfId="9039" xr:uid="{00000000-0005-0000-0000-000049230000}"/>
    <cellStyle name="40% - Accent5 4 2 2 4 2 2" xfId="9040" xr:uid="{00000000-0005-0000-0000-00004A230000}"/>
    <cellStyle name="40% - Accent5 4 2 2 4 2 2 2" xfId="9041" xr:uid="{00000000-0005-0000-0000-00004B230000}"/>
    <cellStyle name="40% - Accent5 4 2 2 4 2 3" xfId="9042" xr:uid="{00000000-0005-0000-0000-00004C230000}"/>
    <cellStyle name="40% - Accent5 4 2 2 4 2 3 2" xfId="9043" xr:uid="{00000000-0005-0000-0000-00004D230000}"/>
    <cellStyle name="40% - Accent5 4 2 2 4 2 4" xfId="9044" xr:uid="{00000000-0005-0000-0000-00004E230000}"/>
    <cellStyle name="40% - Accent5 4 2 2 4 3" xfId="9045" xr:uid="{00000000-0005-0000-0000-00004F230000}"/>
    <cellStyle name="40% - Accent5 4 2 2 4 3 2" xfId="9046" xr:uid="{00000000-0005-0000-0000-000050230000}"/>
    <cellStyle name="40% - Accent5 4 2 2 4 4" xfId="9047" xr:uid="{00000000-0005-0000-0000-000051230000}"/>
    <cellStyle name="40% - Accent5 4 2 2 4 4 2" xfId="9048" xr:uid="{00000000-0005-0000-0000-000052230000}"/>
    <cellStyle name="40% - Accent5 4 2 2 4 5" xfId="9049" xr:uid="{00000000-0005-0000-0000-000053230000}"/>
    <cellStyle name="40% - Accent5 4 2 2 4 5 2" xfId="9050" xr:uid="{00000000-0005-0000-0000-000054230000}"/>
    <cellStyle name="40% - Accent5 4 2 2 4 6" xfId="9051" xr:uid="{00000000-0005-0000-0000-000055230000}"/>
    <cellStyle name="40% - Accent5 4 2 2 4 6 2" xfId="9052" xr:uid="{00000000-0005-0000-0000-000056230000}"/>
    <cellStyle name="40% - Accent5 4 2 2 4 7" xfId="9053" xr:uid="{00000000-0005-0000-0000-000057230000}"/>
    <cellStyle name="40% - Accent5 4 2 2 5" xfId="9054" xr:uid="{00000000-0005-0000-0000-000058230000}"/>
    <cellStyle name="40% - Accent5 4 2 2 5 2" xfId="9055" xr:uid="{00000000-0005-0000-0000-000059230000}"/>
    <cellStyle name="40% - Accent5 4 2 2 5 2 2" xfId="9056" xr:uid="{00000000-0005-0000-0000-00005A230000}"/>
    <cellStyle name="40% - Accent5 4 2 2 5 3" xfId="9057" xr:uid="{00000000-0005-0000-0000-00005B230000}"/>
    <cellStyle name="40% - Accent5 4 2 2 5 3 2" xfId="9058" xr:uid="{00000000-0005-0000-0000-00005C230000}"/>
    <cellStyle name="40% - Accent5 4 2 2 5 4" xfId="9059" xr:uid="{00000000-0005-0000-0000-00005D230000}"/>
    <cellStyle name="40% - Accent5 4 2 2 5 4 2" xfId="9060" xr:uid="{00000000-0005-0000-0000-00005E230000}"/>
    <cellStyle name="40% - Accent5 4 2 2 5 5" xfId="9061" xr:uid="{00000000-0005-0000-0000-00005F230000}"/>
    <cellStyle name="40% - Accent5 4 2 2 5 5 2" xfId="9062" xr:uid="{00000000-0005-0000-0000-000060230000}"/>
    <cellStyle name="40% - Accent5 4 2 2 5 6" xfId="9063" xr:uid="{00000000-0005-0000-0000-000061230000}"/>
    <cellStyle name="40% - Accent5 4 2 2 6" xfId="9064" xr:uid="{00000000-0005-0000-0000-000062230000}"/>
    <cellStyle name="40% - Accent5 4 2 2 6 2" xfId="9065" xr:uid="{00000000-0005-0000-0000-000063230000}"/>
    <cellStyle name="40% - Accent5 4 2 2 6 2 2" xfId="9066" xr:uid="{00000000-0005-0000-0000-000064230000}"/>
    <cellStyle name="40% - Accent5 4 2 2 6 3" xfId="9067" xr:uid="{00000000-0005-0000-0000-000065230000}"/>
    <cellStyle name="40% - Accent5 4 2 2 7" xfId="9068" xr:uid="{00000000-0005-0000-0000-000066230000}"/>
    <cellStyle name="40% - Accent5 4 2 2 7 2" xfId="9069" xr:uid="{00000000-0005-0000-0000-000067230000}"/>
    <cellStyle name="40% - Accent5 4 2 2 8" xfId="9070" xr:uid="{00000000-0005-0000-0000-000068230000}"/>
    <cellStyle name="40% - Accent5 4 2 2 8 2" xfId="9071" xr:uid="{00000000-0005-0000-0000-000069230000}"/>
    <cellStyle name="40% - Accent5 4 2 2 9" xfId="9072" xr:uid="{00000000-0005-0000-0000-00006A230000}"/>
    <cellStyle name="40% - Accent5 4 2 2 9 2" xfId="9073" xr:uid="{00000000-0005-0000-0000-00006B230000}"/>
    <cellStyle name="40% - Accent5 4 2 3" xfId="9074" xr:uid="{00000000-0005-0000-0000-00006C230000}"/>
    <cellStyle name="40% - Accent5 4 2 3 2" xfId="9075" xr:uid="{00000000-0005-0000-0000-00006D230000}"/>
    <cellStyle name="40% - Accent5 4 2 3 2 2" xfId="9076" xr:uid="{00000000-0005-0000-0000-00006E230000}"/>
    <cellStyle name="40% - Accent5 4 2 3 2 2 2" xfId="9077" xr:uid="{00000000-0005-0000-0000-00006F230000}"/>
    <cellStyle name="40% - Accent5 4 2 3 2 2 2 2" xfId="9078" xr:uid="{00000000-0005-0000-0000-000070230000}"/>
    <cellStyle name="40% - Accent5 4 2 3 2 2 3" xfId="9079" xr:uid="{00000000-0005-0000-0000-000071230000}"/>
    <cellStyle name="40% - Accent5 4 2 3 2 2 3 2" xfId="9080" xr:uid="{00000000-0005-0000-0000-000072230000}"/>
    <cellStyle name="40% - Accent5 4 2 3 2 2 4" xfId="9081" xr:uid="{00000000-0005-0000-0000-000073230000}"/>
    <cellStyle name="40% - Accent5 4 2 3 2 3" xfId="9082" xr:uid="{00000000-0005-0000-0000-000074230000}"/>
    <cellStyle name="40% - Accent5 4 2 3 2 3 2" xfId="9083" xr:uid="{00000000-0005-0000-0000-000075230000}"/>
    <cellStyle name="40% - Accent5 4 2 3 2 4" xfId="9084" xr:uid="{00000000-0005-0000-0000-000076230000}"/>
    <cellStyle name="40% - Accent5 4 2 3 2 4 2" xfId="9085" xr:uid="{00000000-0005-0000-0000-000077230000}"/>
    <cellStyle name="40% - Accent5 4 2 3 2 5" xfId="9086" xr:uid="{00000000-0005-0000-0000-000078230000}"/>
    <cellStyle name="40% - Accent5 4 2 3 2 5 2" xfId="9087" xr:uid="{00000000-0005-0000-0000-000079230000}"/>
    <cellStyle name="40% - Accent5 4 2 3 2 6" xfId="9088" xr:uid="{00000000-0005-0000-0000-00007A230000}"/>
    <cellStyle name="40% - Accent5 4 2 3 2 6 2" xfId="9089" xr:uid="{00000000-0005-0000-0000-00007B230000}"/>
    <cellStyle name="40% - Accent5 4 2 3 2 7" xfId="9090" xr:uid="{00000000-0005-0000-0000-00007C230000}"/>
    <cellStyle name="40% - Accent5 4 2 3 3" xfId="9091" xr:uid="{00000000-0005-0000-0000-00007D230000}"/>
    <cellStyle name="40% - Accent5 4 2 3 3 2" xfId="9092" xr:uid="{00000000-0005-0000-0000-00007E230000}"/>
    <cellStyle name="40% - Accent5 4 2 3 3 2 2" xfId="9093" xr:uid="{00000000-0005-0000-0000-00007F230000}"/>
    <cellStyle name="40% - Accent5 4 2 3 3 3" xfId="9094" xr:uid="{00000000-0005-0000-0000-000080230000}"/>
    <cellStyle name="40% - Accent5 4 2 3 3 3 2" xfId="9095" xr:uid="{00000000-0005-0000-0000-000081230000}"/>
    <cellStyle name="40% - Accent5 4 2 3 3 4" xfId="9096" xr:uid="{00000000-0005-0000-0000-000082230000}"/>
    <cellStyle name="40% - Accent5 4 2 3 3 4 2" xfId="9097" xr:uid="{00000000-0005-0000-0000-000083230000}"/>
    <cellStyle name="40% - Accent5 4 2 3 3 5" xfId="9098" xr:uid="{00000000-0005-0000-0000-000084230000}"/>
    <cellStyle name="40% - Accent5 4 2 3 3 5 2" xfId="9099" xr:uid="{00000000-0005-0000-0000-000085230000}"/>
    <cellStyle name="40% - Accent5 4 2 3 3 6" xfId="9100" xr:uid="{00000000-0005-0000-0000-000086230000}"/>
    <cellStyle name="40% - Accent5 4 2 3 4" xfId="9101" xr:uid="{00000000-0005-0000-0000-000087230000}"/>
    <cellStyle name="40% - Accent5 4 2 3 4 2" xfId="9102" xr:uid="{00000000-0005-0000-0000-000088230000}"/>
    <cellStyle name="40% - Accent5 4 2 3 4 2 2" xfId="9103" xr:uid="{00000000-0005-0000-0000-000089230000}"/>
    <cellStyle name="40% - Accent5 4 2 3 4 3" xfId="9104" xr:uid="{00000000-0005-0000-0000-00008A230000}"/>
    <cellStyle name="40% - Accent5 4 2 3 5" xfId="9105" xr:uid="{00000000-0005-0000-0000-00008B230000}"/>
    <cellStyle name="40% - Accent5 4 2 3 5 2" xfId="9106" xr:uid="{00000000-0005-0000-0000-00008C230000}"/>
    <cellStyle name="40% - Accent5 4 2 3 6" xfId="9107" xr:uid="{00000000-0005-0000-0000-00008D230000}"/>
    <cellStyle name="40% - Accent5 4 2 3 6 2" xfId="9108" xr:uid="{00000000-0005-0000-0000-00008E230000}"/>
    <cellStyle name="40% - Accent5 4 2 3 7" xfId="9109" xr:uid="{00000000-0005-0000-0000-00008F230000}"/>
    <cellStyle name="40% - Accent5 4 2 3 7 2" xfId="9110" xr:uid="{00000000-0005-0000-0000-000090230000}"/>
    <cellStyle name="40% - Accent5 4 2 3 8" xfId="9111" xr:uid="{00000000-0005-0000-0000-000091230000}"/>
    <cellStyle name="40% - Accent5 4 2 4" xfId="9112" xr:uid="{00000000-0005-0000-0000-000092230000}"/>
    <cellStyle name="40% - Accent5 4 2 4 2" xfId="9113" xr:uid="{00000000-0005-0000-0000-000093230000}"/>
    <cellStyle name="40% - Accent5 4 2 4 2 2" xfId="9114" xr:uid="{00000000-0005-0000-0000-000094230000}"/>
    <cellStyle name="40% - Accent5 4 2 4 2 2 2" xfId="9115" xr:uid="{00000000-0005-0000-0000-000095230000}"/>
    <cellStyle name="40% - Accent5 4 2 4 2 2 2 2" xfId="9116" xr:uid="{00000000-0005-0000-0000-000096230000}"/>
    <cellStyle name="40% - Accent5 4 2 4 2 2 3" xfId="9117" xr:uid="{00000000-0005-0000-0000-000097230000}"/>
    <cellStyle name="40% - Accent5 4 2 4 2 2 3 2" xfId="9118" xr:uid="{00000000-0005-0000-0000-000098230000}"/>
    <cellStyle name="40% - Accent5 4 2 4 2 2 4" xfId="9119" xr:uid="{00000000-0005-0000-0000-000099230000}"/>
    <cellStyle name="40% - Accent5 4 2 4 2 3" xfId="9120" xr:uid="{00000000-0005-0000-0000-00009A230000}"/>
    <cellStyle name="40% - Accent5 4 2 4 2 3 2" xfId="9121" xr:uid="{00000000-0005-0000-0000-00009B230000}"/>
    <cellStyle name="40% - Accent5 4 2 4 2 4" xfId="9122" xr:uid="{00000000-0005-0000-0000-00009C230000}"/>
    <cellStyle name="40% - Accent5 4 2 4 2 4 2" xfId="9123" xr:uid="{00000000-0005-0000-0000-00009D230000}"/>
    <cellStyle name="40% - Accent5 4 2 4 2 5" xfId="9124" xr:uid="{00000000-0005-0000-0000-00009E230000}"/>
    <cellStyle name="40% - Accent5 4 2 4 2 5 2" xfId="9125" xr:uid="{00000000-0005-0000-0000-00009F230000}"/>
    <cellStyle name="40% - Accent5 4 2 4 2 6" xfId="9126" xr:uid="{00000000-0005-0000-0000-0000A0230000}"/>
    <cellStyle name="40% - Accent5 4 2 4 2 6 2" xfId="9127" xr:uid="{00000000-0005-0000-0000-0000A1230000}"/>
    <cellStyle name="40% - Accent5 4 2 4 2 7" xfId="9128" xr:uid="{00000000-0005-0000-0000-0000A2230000}"/>
    <cellStyle name="40% - Accent5 4 2 4 3" xfId="9129" xr:uid="{00000000-0005-0000-0000-0000A3230000}"/>
    <cellStyle name="40% - Accent5 4 2 4 3 2" xfId="9130" xr:uid="{00000000-0005-0000-0000-0000A4230000}"/>
    <cellStyle name="40% - Accent5 4 2 4 3 2 2" xfId="9131" xr:uid="{00000000-0005-0000-0000-0000A5230000}"/>
    <cellStyle name="40% - Accent5 4 2 4 3 3" xfId="9132" xr:uid="{00000000-0005-0000-0000-0000A6230000}"/>
    <cellStyle name="40% - Accent5 4 2 4 3 3 2" xfId="9133" xr:uid="{00000000-0005-0000-0000-0000A7230000}"/>
    <cellStyle name="40% - Accent5 4 2 4 3 4" xfId="9134" xr:uid="{00000000-0005-0000-0000-0000A8230000}"/>
    <cellStyle name="40% - Accent5 4 2 4 3 4 2" xfId="9135" xr:uid="{00000000-0005-0000-0000-0000A9230000}"/>
    <cellStyle name="40% - Accent5 4 2 4 3 5" xfId="9136" xr:uid="{00000000-0005-0000-0000-0000AA230000}"/>
    <cellStyle name="40% - Accent5 4 2 4 3 5 2" xfId="9137" xr:uid="{00000000-0005-0000-0000-0000AB230000}"/>
    <cellStyle name="40% - Accent5 4 2 4 3 6" xfId="9138" xr:uid="{00000000-0005-0000-0000-0000AC230000}"/>
    <cellStyle name="40% - Accent5 4 2 4 4" xfId="9139" xr:uid="{00000000-0005-0000-0000-0000AD230000}"/>
    <cellStyle name="40% - Accent5 4 2 4 4 2" xfId="9140" xr:uid="{00000000-0005-0000-0000-0000AE230000}"/>
    <cellStyle name="40% - Accent5 4 2 4 4 2 2" xfId="9141" xr:uid="{00000000-0005-0000-0000-0000AF230000}"/>
    <cellStyle name="40% - Accent5 4 2 4 4 3" xfId="9142" xr:uid="{00000000-0005-0000-0000-0000B0230000}"/>
    <cellStyle name="40% - Accent5 4 2 4 5" xfId="9143" xr:uid="{00000000-0005-0000-0000-0000B1230000}"/>
    <cellStyle name="40% - Accent5 4 2 4 5 2" xfId="9144" xr:uid="{00000000-0005-0000-0000-0000B2230000}"/>
    <cellStyle name="40% - Accent5 4 2 4 6" xfId="9145" xr:uid="{00000000-0005-0000-0000-0000B3230000}"/>
    <cellStyle name="40% - Accent5 4 2 4 6 2" xfId="9146" xr:uid="{00000000-0005-0000-0000-0000B4230000}"/>
    <cellStyle name="40% - Accent5 4 2 4 7" xfId="9147" xr:uid="{00000000-0005-0000-0000-0000B5230000}"/>
    <cellStyle name="40% - Accent5 4 2 4 7 2" xfId="9148" xr:uid="{00000000-0005-0000-0000-0000B6230000}"/>
    <cellStyle name="40% - Accent5 4 2 4 8" xfId="9149" xr:uid="{00000000-0005-0000-0000-0000B7230000}"/>
    <cellStyle name="40% - Accent5 4 2 5" xfId="9150" xr:uid="{00000000-0005-0000-0000-0000B8230000}"/>
    <cellStyle name="40% - Accent5 4 2 5 2" xfId="9151" xr:uid="{00000000-0005-0000-0000-0000B9230000}"/>
    <cellStyle name="40% - Accent5 4 2 5 2 2" xfId="9152" xr:uid="{00000000-0005-0000-0000-0000BA230000}"/>
    <cellStyle name="40% - Accent5 4 2 5 2 2 2" xfId="9153" xr:uid="{00000000-0005-0000-0000-0000BB230000}"/>
    <cellStyle name="40% - Accent5 4 2 5 2 3" xfId="9154" xr:uid="{00000000-0005-0000-0000-0000BC230000}"/>
    <cellStyle name="40% - Accent5 4 2 5 2 3 2" xfId="9155" xr:uid="{00000000-0005-0000-0000-0000BD230000}"/>
    <cellStyle name="40% - Accent5 4 2 5 2 4" xfId="9156" xr:uid="{00000000-0005-0000-0000-0000BE230000}"/>
    <cellStyle name="40% - Accent5 4 2 5 3" xfId="9157" xr:uid="{00000000-0005-0000-0000-0000BF230000}"/>
    <cellStyle name="40% - Accent5 4 2 5 3 2" xfId="9158" xr:uid="{00000000-0005-0000-0000-0000C0230000}"/>
    <cellStyle name="40% - Accent5 4 2 5 4" xfId="9159" xr:uid="{00000000-0005-0000-0000-0000C1230000}"/>
    <cellStyle name="40% - Accent5 4 2 5 4 2" xfId="9160" xr:uid="{00000000-0005-0000-0000-0000C2230000}"/>
    <cellStyle name="40% - Accent5 4 2 5 5" xfId="9161" xr:uid="{00000000-0005-0000-0000-0000C3230000}"/>
    <cellStyle name="40% - Accent5 4 2 5 5 2" xfId="9162" xr:uid="{00000000-0005-0000-0000-0000C4230000}"/>
    <cellStyle name="40% - Accent5 4 2 5 6" xfId="9163" xr:uid="{00000000-0005-0000-0000-0000C5230000}"/>
    <cellStyle name="40% - Accent5 4 2 5 6 2" xfId="9164" xr:uid="{00000000-0005-0000-0000-0000C6230000}"/>
    <cellStyle name="40% - Accent5 4 2 5 7" xfId="9165" xr:uid="{00000000-0005-0000-0000-0000C7230000}"/>
    <cellStyle name="40% - Accent5 4 2 6" xfId="9166" xr:uid="{00000000-0005-0000-0000-0000C8230000}"/>
    <cellStyle name="40% - Accent5 4 2 6 2" xfId="9167" xr:uid="{00000000-0005-0000-0000-0000C9230000}"/>
    <cellStyle name="40% - Accent5 4 2 6 2 2" xfId="9168" xr:uid="{00000000-0005-0000-0000-0000CA230000}"/>
    <cellStyle name="40% - Accent5 4 2 6 3" xfId="9169" xr:uid="{00000000-0005-0000-0000-0000CB230000}"/>
    <cellStyle name="40% - Accent5 4 2 6 3 2" xfId="9170" xr:uid="{00000000-0005-0000-0000-0000CC230000}"/>
    <cellStyle name="40% - Accent5 4 2 6 4" xfId="9171" xr:uid="{00000000-0005-0000-0000-0000CD230000}"/>
    <cellStyle name="40% - Accent5 4 2 6 4 2" xfId="9172" xr:uid="{00000000-0005-0000-0000-0000CE230000}"/>
    <cellStyle name="40% - Accent5 4 2 6 5" xfId="9173" xr:uid="{00000000-0005-0000-0000-0000CF230000}"/>
    <cellStyle name="40% - Accent5 4 2 6 5 2" xfId="9174" xr:uid="{00000000-0005-0000-0000-0000D0230000}"/>
    <cellStyle name="40% - Accent5 4 2 6 6" xfId="9175" xr:uid="{00000000-0005-0000-0000-0000D1230000}"/>
    <cellStyle name="40% - Accent5 4 2 7" xfId="9176" xr:uid="{00000000-0005-0000-0000-0000D2230000}"/>
    <cellStyle name="40% - Accent5 4 2 7 2" xfId="9177" xr:uid="{00000000-0005-0000-0000-0000D3230000}"/>
    <cellStyle name="40% - Accent5 4 2 7 2 2" xfId="9178" xr:uid="{00000000-0005-0000-0000-0000D4230000}"/>
    <cellStyle name="40% - Accent5 4 2 7 3" xfId="9179" xr:uid="{00000000-0005-0000-0000-0000D5230000}"/>
    <cellStyle name="40% - Accent5 4 2 8" xfId="9180" xr:uid="{00000000-0005-0000-0000-0000D6230000}"/>
    <cellStyle name="40% - Accent5 4 2 8 2" xfId="9181" xr:uid="{00000000-0005-0000-0000-0000D7230000}"/>
    <cellStyle name="40% - Accent5 4 2 9" xfId="9182" xr:uid="{00000000-0005-0000-0000-0000D8230000}"/>
    <cellStyle name="40% - Accent5 4 2 9 2" xfId="9183" xr:uid="{00000000-0005-0000-0000-0000D9230000}"/>
    <cellStyle name="40% - Accent5 4 3" xfId="9184" xr:uid="{00000000-0005-0000-0000-0000DA230000}"/>
    <cellStyle name="40% - Accent5 4 3 10" xfId="9185" xr:uid="{00000000-0005-0000-0000-0000DB230000}"/>
    <cellStyle name="40% - Accent5 4 3 2" xfId="9186" xr:uid="{00000000-0005-0000-0000-0000DC230000}"/>
    <cellStyle name="40% - Accent5 4 3 2 2" xfId="9187" xr:uid="{00000000-0005-0000-0000-0000DD230000}"/>
    <cellStyle name="40% - Accent5 4 3 2 2 2" xfId="9188" xr:uid="{00000000-0005-0000-0000-0000DE230000}"/>
    <cellStyle name="40% - Accent5 4 3 2 2 2 2" xfId="9189" xr:uid="{00000000-0005-0000-0000-0000DF230000}"/>
    <cellStyle name="40% - Accent5 4 3 2 2 2 2 2" xfId="9190" xr:uid="{00000000-0005-0000-0000-0000E0230000}"/>
    <cellStyle name="40% - Accent5 4 3 2 2 2 3" xfId="9191" xr:uid="{00000000-0005-0000-0000-0000E1230000}"/>
    <cellStyle name="40% - Accent5 4 3 2 2 2 3 2" xfId="9192" xr:uid="{00000000-0005-0000-0000-0000E2230000}"/>
    <cellStyle name="40% - Accent5 4 3 2 2 2 4" xfId="9193" xr:uid="{00000000-0005-0000-0000-0000E3230000}"/>
    <cellStyle name="40% - Accent5 4 3 2 2 3" xfId="9194" xr:uid="{00000000-0005-0000-0000-0000E4230000}"/>
    <cellStyle name="40% - Accent5 4 3 2 2 3 2" xfId="9195" xr:uid="{00000000-0005-0000-0000-0000E5230000}"/>
    <cellStyle name="40% - Accent5 4 3 2 2 4" xfId="9196" xr:uid="{00000000-0005-0000-0000-0000E6230000}"/>
    <cellStyle name="40% - Accent5 4 3 2 2 4 2" xfId="9197" xr:uid="{00000000-0005-0000-0000-0000E7230000}"/>
    <cellStyle name="40% - Accent5 4 3 2 2 5" xfId="9198" xr:uid="{00000000-0005-0000-0000-0000E8230000}"/>
    <cellStyle name="40% - Accent5 4 3 2 2 5 2" xfId="9199" xr:uid="{00000000-0005-0000-0000-0000E9230000}"/>
    <cellStyle name="40% - Accent5 4 3 2 2 6" xfId="9200" xr:uid="{00000000-0005-0000-0000-0000EA230000}"/>
    <cellStyle name="40% - Accent5 4 3 2 2 6 2" xfId="9201" xr:uid="{00000000-0005-0000-0000-0000EB230000}"/>
    <cellStyle name="40% - Accent5 4 3 2 2 7" xfId="9202" xr:uid="{00000000-0005-0000-0000-0000EC230000}"/>
    <cellStyle name="40% - Accent5 4 3 2 3" xfId="9203" xr:uid="{00000000-0005-0000-0000-0000ED230000}"/>
    <cellStyle name="40% - Accent5 4 3 2 3 2" xfId="9204" xr:uid="{00000000-0005-0000-0000-0000EE230000}"/>
    <cellStyle name="40% - Accent5 4 3 2 3 2 2" xfId="9205" xr:uid="{00000000-0005-0000-0000-0000EF230000}"/>
    <cellStyle name="40% - Accent5 4 3 2 3 3" xfId="9206" xr:uid="{00000000-0005-0000-0000-0000F0230000}"/>
    <cellStyle name="40% - Accent5 4 3 2 3 3 2" xfId="9207" xr:uid="{00000000-0005-0000-0000-0000F1230000}"/>
    <cellStyle name="40% - Accent5 4 3 2 3 4" xfId="9208" xr:uid="{00000000-0005-0000-0000-0000F2230000}"/>
    <cellStyle name="40% - Accent5 4 3 2 3 4 2" xfId="9209" xr:uid="{00000000-0005-0000-0000-0000F3230000}"/>
    <cellStyle name="40% - Accent5 4 3 2 3 5" xfId="9210" xr:uid="{00000000-0005-0000-0000-0000F4230000}"/>
    <cellStyle name="40% - Accent5 4 3 2 3 5 2" xfId="9211" xr:uid="{00000000-0005-0000-0000-0000F5230000}"/>
    <cellStyle name="40% - Accent5 4 3 2 3 6" xfId="9212" xr:uid="{00000000-0005-0000-0000-0000F6230000}"/>
    <cellStyle name="40% - Accent5 4 3 2 4" xfId="9213" xr:uid="{00000000-0005-0000-0000-0000F7230000}"/>
    <cellStyle name="40% - Accent5 4 3 2 4 2" xfId="9214" xr:uid="{00000000-0005-0000-0000-0000F8230000}"/>
    <cellStyle name="40% - Accent5 4 3 2 4 2 2" xfId="9215" xr:uid="{00000000-0005-0000-0000-0000F9230000}"/>
    <cellStyle name="40% - Accent5 4 3 2 4 3" xfId="9216" xr:uid="{00000000-0005-0000-0000-0000FA230000}"/>
    <cellStyle name="40% - Accent5 4 3 2 5" xfId="9217" xr:uid="{00000000-0005-0000-0000-0000FB230000}"/>
    <cellStyle name="40% - Accent5 4 3 2 5 2" xfId="9218" xr:uid="{00000000-0005-0000-0000-0000FC230000}"/>
    <cellStyle name="40% - Accent5 4 3 2 6" xfId="9219" xr:uid="{00000000-0005-0000-0000-0000FD230000}"/>
    <cellStyle name="40% - Accent5 4 3 2 6 2" xfId="9220" xr:uid="{00000000-0005-0000-0000-0000FE230000}"/>
    <cellStyle name="40% - Accent5 4 3 2 7" xfId="9221" xr:uid="{00000000-0005-0000-0000-0000FF230000}"/>
    <cellStyle name="40% - Accent5 4 3 2 7 2" xfId="9222" xr:uid="{00000000-0005-0000-0000-000000240000}"/>
    <cellStyle name="40% - Accent5 4 3 2 8" xfId="9223" xr:uid="{00000000-0005-0000-0000-000001240000}"/>
    <cellStyle name="40% - Accent5 4 3 3" xfId="9224" xr:uid="{00000000-0005-0000-0000-000002240000}"/>
    <cellStyle name="40% - Accent5 4 3 3 2" xfId="9225" xr:uid="{00000000-0005-0000-0000-000003240000}"/>
    <cellStyle name="40% - Accent5 4 3 3 2 2" xfId="9226" xr:uid="{00000000-0005-0000-0000-000004240000}"/>
    <cellStyle name="40% - Accent5 4 3 3 2 2 2" xfId="9227" xr:uid="{00000000-0005-0000-0000-000005240000}"/>
    <cellStyle name="40% - Accent5 4 3 3 2 2 2 2" xfId="9228" xr:uid="{00000000-0005-0000-0000-000006240000}"/>
    <cellStyle name="40% - Accent5 4 3 3 2 2 3" xfId="9229" xr:uid="{00000000-0005-0000-0000-000007240000}"/>
    <cellStyle name="40% - Accent5 4 3 3 2 2 3 2" xfId="9230" xr:uid="{00000000-0005-0000-0000-000008240000}"/>
    <cellStyle name="40% - Accent5 4 3 3 2 2 4" xfId="9231" xr:uid="{00000000-0005-0000-0000-000009240000}"/>
    <cellStyle name="40% - Accent5 4 3 3 2 3" xfId="9232" xr:uid="{00000000-0005-0000-0000-00000A240000}"/>
    <cellStyle name="40% - Accent5 4 3 3 2 3 2" xfId="9233" xr:uid="{00000000-0005-0000-0000-00000B240000}"/>
    <cellStyle name="40% - Accent5 4 3 3 2 4" xfId="9234" xr:uid="{00000000-0005-0000-0000-00000C240000}"/>
    <cellStyle name="40% - Accent5 4 3 3 2 4 2" xfId="9235" xr:uid="{00000000-0005-0000-0000-00000D240000}"/>
    <cellStyle name="40% - Accent5 4 3 3 2 5" xfId="9236" xr:uid="{00000000-0005-0000-0000-00000E240000}"/>
    <cellStyle name="40% - Accent5 4 3 3 2 5 2" xfId="9237" xr:uid="{00000000-0005-0000-0000-00000F240000}"/>
    <cellStyle name="40% - Accent5 4 3 3 2 6" xfId="9238" xr:uid="{00000000-0005-0000-0000-000010240000}"/>
    <cellStyle name="40% - Accent5 4 3 3 2 6 2" xfId="9239" xr:uid="{00000000-0005-0000-0000-000011240000}"/>
    <cellStyle name="40% - Accent5 4 3 3 2 7" xfId="9240" xr:uid="{00000000-0005-0000-0000-000012240000}"/>
    <cellStyle name="40% - Accent5 4 3 3 3" xfId="9241" xr:uid="{00000000-0005-0000-0000-000013240000}"/>
    <cellStyle name="40% - Accent5 4 3 3 3 2" xfId="9242" xr:uid="{00000000-0005-0000-0000-000014240000}"/>
    <cellStyle name="40% - Accent5 4 3 3 3 2 2" xfId="9243" xr:uid="{00000000-0005-0000-0000-000015240000}"/>
    <cellStyle name="40% - Accent5 4 3 3 3 3" xfId="9244" xr:uid="{00000000-0005-0000-0000-000016240000}"/>
    <cellStyle name="40% - Accent5 4 3 3 3 3 2" xfId="9245" xr:uid="{00000000-0005-0000-0000-000017240000}"/>
    <cellStyle name="40% - Accent5 4 3 3 3 4" xfId="9246" xr:uid="{00000000-0005-0000-0000-000018240000}"/>
    <cellStyle name="40% - Accent5 4 3 3 3 4 2" xfId="9247" xr:uid="{00000000-0005-0000-0000-000019240000}"/>
    <cellStyle name="40% - Accent5 4 3 3 3 5" xfId="9248" xr:uid="{00000000-0005-0000-0000-00001A240000}"/>
    <cellStyle name="40% - Accent5 4 3 3 3 5 2" xfId="9249" xr:uid="{00000000-0005-0000-0000-00001B240000}"/>
    <cellStyle name="40% - Accent5 4 3 3 3 6" xfId="9250" xr:uid="{00000000-0005-0000-0000-00001C240000}"/>
    <cellStyle name="40% - Accent5 4 3 3 4" xfId="9251" xr:uid="{00000000-0005-0000-0000-00001D240000}"/>
    <cellStyle name="40% - Accent5 4 3 3 4 2" xfId="9252" xr:uid="{00000000-0005-0000-0000-00001E240000}"/>
    <cellStyle name="40% - Accent5 4 3 3 4 2 2" xfId="9253" xr:uid="{00000000-0005-0000-0000-00001F240000}"/>
    <cellStyle name="40% - Accent5 4 3 3 4 3" xfId="9254" xr:uid="{00000000-0005-0000-0000-000020240000}"/>
    <cellStyle name="40% - Accent5 4 3 3 5" xfId="9255" xr:uid="{00000000-0005-0000-0000-000021240000}"/>
    <cellStyle name="40% - Accent5 4 3 3 5 2" xfId="9256" xr:uid="{00000000-0005-0000-0000-000022240000}"/>
    <cellStyle name="40% - Accent5 4 3 3 6" xfId="9257" xr:uid="{00000000-0005-0000-0000-000023240000}"/>
    <cellStyle name="40% - Accent5 4 3 3 6 2" xfId="9258" xr:uid="{00000000-0005-0000-0000-000024240000}"/>
    <cellStyle name="40% - Accent5 4 3 3 7" xfId="9259" xr:uid="{00000000-0005-0000-0000-000025240000}"/>
    <cellStyle name="40% - Accent5 4 3 3 7 2" xfId="9260" xr:uid="{00000000-0005-0000-0000-000026240000}"/>
    <cellStyle name="40% - Accent5 4 3 3 8" xfId="9261" xr:uid="{00000000-0005-0000-0000-000027240000}"/>
    <cellStyle name="40% - Accent5 4 3 4" xfId="9262" xr:uid="{00000000-0005-0000-0000-000028240000}"/>
    <cellStyle name="40% - Accent5 4 3 4 2" xfId="9263" xr:uid="{00000000-0005-0000-0000-000029240000}"/>
    <cellStyle name="40% - Accent5 4 3 4 2 2" xfId="9264" xr:uid="{00000000-0005-0000-0000-00002A240000}"/>
    <cellStyle name="40% - Accent5 4 3 4 2 2 2" xfId="9265" xr:uid="{00000000-0005-0000-0000-00002B240000}"/>
    <cellStyle name="40% - Accent5 4 3 4 2 3" xfId="9266" xr:uid="{00000000-0005-0000-0000-00002C240000}"/>
    <cellStyle name="40% - Accent5 4 3 4 2 3 2" xfId="9267" xr:uid="{00000000-0005-0000-0000-00002D240000}"/>
    <cellStyle name="40% - Accent5 4 3 4 2 4" xfId="9268" xr:uid="{00000000-0005-0000-0000-00002E240000}"/>
    <cellStyle name="40% - Accent5 4 3 4 3" xfId="9269" xr:uid="{00000000-0005-0000-0000-00002F240000}"/>
    <cellStyle name="40% - Accent5 4 3 4 3 2" xfId="9270" xr:uid="{00000000-0005-0000-0000-000030240000}"/>
    <cellStyle name="40% - Accent5 4 3 4 4" xfId="9271" xr:uid="{00000000-0005-0000-0000-000031240000}"/>
    <cellStyle name="40% - Accent5 4 3 4 4 2" xfId="9272" xr:uid="{00000000-0005-0000-0000-000032240000}"/>
    <cellStyle name="40% - Accent5 4 3 4 5" xfId="9273" xr:uid="{00000000-0005-0000-0000-000033240000}"/>
    <cellStyle name="40% - Accent5 4 3 4 5 2" xfId="9274" xr:uid="{00000000-0005-0000-0000-000034240000}"/>
    <cellStyle name="40% - Accent5 4 3 4 6" xfId="9275" xr:uid="{00000000-0005-0000-0000-000035240000}"/>
    <cellStyle name="40% - Accent5 4 3 4 6 2" xfId="9276" xr:uid="{00000000-0005-0000-0000-000036240000}"/>
    <cellStyle name="40% - Accent5 4 3 4 7" xfId="9277" xr:uid="{00000000-0005-0000-0000-000037240000}"/>
    <cellStyle name="40% - Accent5 4 3 5" xfId="9278" xr:uid="{00000000-0005-0000-0000-000038240000}"/>
    <cellStyle name="40% - Accent5 4 3 5 2" xfId="9279" xr:uid="{00000000-0005-0000-0000-000039240000}"/>
    <cellStyle name="40% - Accent5 4 3 5 2 2" xfId="9280" xr:uid="{00000000-0005-0000-0000-00003A240000}"/>
    <cellStyle name="40% - Accent5 4 3 5 3" xfId="9281" xr:uid="{00000000-0005-0000-0000-00003B240000}"/>
    <cellStyle name="40% - Accent5 4 3 5 3 2" xfId="9282" xr:uid="{00000000-0005-0000-0000-00003C240000}"/>
    <cellStyle name="40% - Accent5 4 3 5 4" xfId="9283" xr:uid="{00000000-0005-0000-0000-00003D240000}"/>
    <cellStyle name="40% - Accent5 4 3 5 4 2" xfId="9284" xr:uid="{00000000-0005-0000-0000-00003E240000}"/>
    <cellStyle name="40% - Accent5 4 3 5 5" xfId="9285" xr:uid="{00000000-0005-0000-0000-00003F240000}"/>
    <cellStyle name="40% - Accent5 4 3 5 5 2" xfId="9286" xr:uid="{00000000-0005-0000-0000-000040240000}"/>
    <cellStyle name="40% - Accent5 4 3 5 6" xfId="9287" xr:uid="{00000000-0005-0000-0000-000041240000}"/>
    <cellStyle name="40% - Accent5 4 3 6" xfId="9288" xr:uid="{00000000-0005-0000-0000-000042240000}"/>
    <cellStyle name="40% - Accent5 4 3 6 2" xfId="9289" xr:uid="{00000000-0005-0000-0000-000043240000}"/>
    <cellStyle name="40% - Accent5 4 3 6 2 2" xfId="9290" xr:uid="{00000000-0005-0000-0000-000044240000}"/>
    <cellStyle name="40% - Accent5 4 3 6 3" xfId="9291" xr:uid="{00000000-0005-0000-0000-000045240000}"/>
    <cellStyle name="40% - Accent5 4 3 7" xfId="9292" xr:uid="{00000000-0005-0000-0000-000046240000}"/>
    <cellStyle name="40% - Accent5 4 3 7 2" xfId="9293" xr:uid="{00000000-0005-0000-0000-000047240000}"/>
    <cellStyle name="40% - Accent5 4 3 8" xfId="9294" xr:uid="{00000000-0005-0000-0000-000048240000}"/>
    <cellStyle name="40% - Accent5 4 3 8 2" xfId="9295" xr:uid="{00000000-0005-0000-0000-000049240000}"/>
    <cellStyle name="40% - Accent5 4 3 9" xfId="9296" xr:uid="{00000000-0005-0000-0000-00004A240000}"/>
    <cellStyle name="40% - Accent5 4 3 9 2" xfId="9297" xr:uid="{00000000-0005-0000-0000-00004B240000}"/>
    <cellStyle name="40% - Accent5 4 4" xfId="9298" xr:uid="{00000000-0005-0000-0000-00004C240000}"/>
    <cellStyle name="40% - Accent5 4 4 2" xfId="9299" xr:uid="{00000000-0005-0000-0000-00004D240000}"/>
    <cellStyle name="40% - Accent5 4 4 2 2" xfId="9300" xr:uid="{00000000-0005-0000-0000-00004E240000}"/>
    <cellStyle name="40% - Accent5 4 4 2 2 2" xfId="9301" xr:uid="{00000000-0005-0000-0000-00004F240000}"/>
    <cellStyle name="40% - Accent5 4 4 2 2 2 2" xfId="9302" xr:uid="{00000000-0005-0000-0000-000050240000}"/>
    <cellStyle name="40% - Accent5 4 4 2 2 3" xfId="9303" xr:uid="{00000000-0005-0000-0000-000051240000}"/>
    <cellStyle name="40% - Accent5 4 4 2 2 3 2" xfId="9304" xr:uid="{00000000-0005-0000-0000-000052240000}"/>
    <cellStyle name="40% - Accent5 4 4 2 2 4" xfId="9305" xr:uid="{00000000-0005-0000-0000-000053240000}"/>
    <cellStyle name="40% - Accent5 4 4 2 3" xfId="9306" xr:uid="{00000000-0005-0000-0000-000054240000}"/>
    <cellStyle name="40% - Accent5 4 4 2 3 2" xfId="9307" xr:uid="{00000000-0005-0000-0000-000055240000}"/>
    <cellStyle name="40% - Accent5 4 4 2 4" xfId="9308" xr:uid="{00000000-0005-0000-0000-000056240000}"/>
    <cellStyle name="40% - Accent5 4 4 2 4 2" xfId="9309" xr:uid="{00000000-0005-0000-0000-000057240000}"/>
    <cellStyle name="40% - Accent5 4 4 2 5" xfId="9310" xr:uid="{00000000-0005-0000-0000-000058240000}"/>
    <cellStyle name="40% - Accent5 4 4 2 5 2" xfId="9311" xr:uid="{00000000-0005-0000-0000-000059240000}"/>
    <cellStyle name="40% - Accent5 4 4 2 6" xfId="9312" xr:uid="{00000000-0005-0000-0000-00005A240000}"/>
    <cellStyle name="40% - Accent5 4 4 2 6 2" xfId="9313" xr:uid="{00000000-0005-0000-0000-00005B240000}"/>
    <cellStyle name="40% - Accent5 4 4 2 7" xfId="9314" xr:uid="{00000000-0005-0000-0000-00005C240000}"/>
    <cellStyle name="40% - Accent5 4 4 3" xfId="9315" xr:uid="{00000000-0005-0000-0000-00005D240000}"/>
    <cellStyle name="40% - Accent5 4 4 3 2" xfId="9316" xr:uid="{00000000-0005-0000-0000-00005E240000}"/>
    <cellStyle name="40% - Accent5 4 4 3 2 2" xfId="9317" xr:uid="{00000000-0005-0000-0000-00005F240000}"/>
    <cellStyle name="40% - Accent5 4 4 3 3" xfId="9318" xr:uid="{00000000-0005-0000-0000-000060240000}"/>
    <cellStyle name="40% - Accent5 4 4 3 3 2" xfId="9319" xr:uid="{00000000-0005-0000-0000-000061240000}"/>
    <cellStyle name="40% - Accent5 4 4 3 4" xfId="9320" xr:uid="{00000000-0005-0000-0000-000062240000}"/>
    <cellStyle name="40% - Accent5 4 4 3 4 2" xfId="9321" xr:uid="{00000000-0005-0000-0000-000063240000}"/>
    <cellStyle name="40% - Accent5 4 4 3 5" xfId="9322" xr:uid="{00000000-0005-0000-0000-000064240000}"/>
    <cellStyle name="40% - Accent5 4 4 3 5 2" xfId="9323" xr:uid="{00000000-0005-0000-0000-000065240000}"/>
    <cellStyle name="40% - Accent5 4 4 3 6" xfId="9324" xr:uid="{00000000-0005-0000-0000-000066240000}"/>
    <cellStyle name="40% - Accent5 4 4 4" xfId="9325" xr:uid="{00000000-0005-0000-0000-000067240000}"/>
    <cellStyle name="40% - Accent5 4 4 4 2" xfId="9326" xr:uid="{00000000-0005-0000-0000-000068240000}"/>
    <cellStyle name="40% - Accent5 4 4 4 2 2" xfId="9327" xr:uid="{00000000-0005-0000-0000-000069240000}"/>
    <cellStyle name="40% - Accent5 4 4 4 3" xfId="9328" xr:uid="{00000000-0005-0000-0000-00006A240000}"/>
    <cellStyle name="40% - Accent5 4 4 5" xfId="9329" xr:uid="{00000000-0005-0000-0000-00006B240000}"/>
    <cellStyle name="40% - Accent5 4 4 5 2" xfId="9330" xr:uid="{00000000-0005-0000-0000-00006C240000}"/>
    <cellStyle name="40% - Accent5 4 4 6" xfId="9331" xr:uid="{00000000-0005-0000-0000-00006D240000}"/>
    <cellStyle name="40% - Accent5 4 4 6 2" xfId="9332" xr:uid="{00000000-0005-0000-0000-00006E240000}"/>
    <cellStyle name="40% - Accent5 4 4 7" xfId="9333" xr:uid="{00000000-0005-0000-0000-00006F240000}"/>
    <cellStyle name="40% - Accent5 4 4 7 2" xfId="9334" xr:uid="{00000000-0005-0000-0000-000070240000}"/>
    <cellStyle name="40% - Accent5 4 4 8" xfId="9335" xr:uid="{00000000-0005-0000-0000-000071240000}"/>
    <cellStyle name="40% - Accent5 4 5" xfId="9336" xr:uid="{00000000-0005-0000-0000-000072240000}"/>
    <cellStyle name="40% - Accent5 4 5 2" xfId="9337" xr:uid="{00000000-0005-0000-0000-000073240000}"/>
    <cellStyle name="40% - Accent5 4 5 2 2" xfId="9338" xr:uid="{00000000-0005-0000-0000-000074240000}"/>
    <cellStyle name="40% - Accent5 4 5 2 2 2" xfId="9339" xr:uid="{00000000-0005-0000-0000-000075240000}"/>
    <cellStyle name="40% - Accent5 4 5 2 2 2 2" xfId="9340" xr:uid="{00000000-0005-0000-0000-000076240000}"/>
    <cellStyle name="40% - Accent5 4 5 2 2 3" xfId="9341" xr:uid="{00000000-0005-0000-0000-000077240000}"/>
    <cellStyle name="40% - Accent5 4 5 2 2 3 2" xfId="9342" xr:uid="{00000000-0005-0000-0000-000078240000}"/>
    <cellStyle name="40% - Accent5 4 5 2 2 4" xfId="9343" xr:uid="{00000000-0005-0000-0000-000079240000}"/>
    <cellStyle name="40% - Accent5 4 5 2 3" xfId="9344" xr:uid="{00000000-0005-0000-0000-00007A240000}"/>
    <cellStyle name="40% - Accent5 4 5 2 3 2" xfId="9345" xr:uid="{00000000-0005-0000-0000-00007B240000}"/>
    <cellStyle name="40% - Accent5 4 5 2 4" xfId="9346" xr:uid="{00000000-0005-0000-0000-00007C240000}"/>
    <cellStyle name="40% - Accent5 4 5 2 4 2" xfId="9347" xr:uid="{00000000-0005-0000-0000-00007D240000}"/>
    <cellStyle name="40% - Accent5 4 5 2 5" xfId="9348" xr:uid="{00000000-0005-0000-0000-00007E240000}"/>
    <cellStyle name="40% - Accent5 4 5 2 5 2" xfId="9349" xr:uid="{00000000-0005-0000-0000-00007F240000}"/>
    <cellStyle name="40% - Accent5 4 5 2 6" xfId="9350" xr:uid="{00000000-0005-0000-0000-000080240000}"/>
    <cellStyle name="40% - Accent5 4 5 2 6 2" xfId="9351" xr:uid="{00000000-0005-0000-0000-000081240000}"/>
    <cellStyle name="40% - Accent5 4 5 2 7" xfId="9352" xr:uid="{00000000-0005-0000-0000-000082240000}"/>
    <cellStyle name="40% - Accent5 4 5 3" xfId="9353" xr:uid="{00000000-0005-0000-0000-000083240000}"/>
    <cellStyle name="40% - Accent5 4 5 3 2" xfId="9354" xr:uid="{00000000-0005-0000-0000-000084240000}"/>
    <cellStyle name="40% - Accent5 4 5 3 2 2" xfId="9355" xr:uid="{00000000-0005-0000-0000-000085240000}"/>
    <cellStyle name="40% - Accent5 4 5 3 3" xfId="9356" xr:uid="{00000000-0005-0000-0000-000086240000}"/>
    <cellStyle name="40% - Accent5 4 5 3 3 2" xfId="9357" xr:uid="{00000000-0005-0000-0000-000087240000}"/>
    <cellStyle name="40% - Accent5 4 5 3 4" xfId="9358" xr:uid="{00000000-0005-0000-0000-000088240000}"/>
    <cellStyle name="40% - Accent5 4 5 3 4 2" xfId="9359" xr:uid="{00000000-0005-0000-0000-000089240000}"/>
    <cellStyle name="40% - Accent5 4 5 3 5" xfId="9360" xr:uid="{00000000-0005-0000-0000-00008A240000}"/>
    <cellStyle name="40% - Accent5 4 5 3 5 2" xfId="9361" xr:uid="{00000000-0005-0000-0000-00008B240000}"/>
    <cellStyle name="40% - Accent5 4 5 3 6" xfId="9362" xr:uid="{00000000-0005-0000-0000-00008C240000}"/>
    <cellStyle name="40% - Accent5 4 5 4" xfId="9363" xr:uid="{00000000-0005-0000-0000-00008D240000}"/>
    <cellStyle name="40% - Accent5 4 5 4 2" xfId="9364" xr:uid="{00000000-0005-0000-0000-00008E240000}"/>
    <cellStyle name="40% - Accent5 4 5 4 2 2" xfId="9365" xr:uid="{00000000-0005-0000-0000-00008F240000}"/>
    <cellStyle name="40% - Accent5 4 5 4 3" xfId="9366" xr:uid="{00000000-0005-0000-0000-000090240000}"/>
    <cellStyle name="40% - Accent5 4 5 5" xfId="9367" xr:uid="{00000000-0005-0000-0000-000091240000}"/>
    <cellStyle name="40% - Accent5 4 5 5 2" xfId="9368" xr:uid="{00000000-0005-0000-0000-000092240000}"/>
    <cellStyle name="40% - Accent5 4 5 6" xfId="9369" xr:uid="{00000000-0005-0000-0000-000093240000}"/>
    <cellStyle name="40% - Accent5 4 5 6 2" xfId="9370" xr:uid="{00000000-0005-0000-0000-000094240000}"/>
    <cellStyle name="40% - Accent5 4 5 7" xfId="9371" xr:uid="{00000000-0005-0000-0000-000095240000}"/>
    <cellStyle name="40% - Accent5 4 5 7 2" xfId="9372" xr:uid="{00000000-0005-0000-0000-000096240000}"/>
    <cellStyle name="40% - Accent5 4 5 8" xfId="9373" xr:uid="{00000000-0005-0000-0000-000097240000}"/>
    <cellStyle name="40% - Accent5 4 6" xfId="9374" xr:uid="{00000000-0005-0000-0000-000098240000}"/>
    <cellStyle name="40% - Accent5 4 6 2" xfId="9375" xr:uid="{00000000-0005-0000-0000-000099240000}"/>
    <cellStyle name="40% - Accent5 4 6 2 2" xfId="9376" xr:uid="{00000000-0005-0000-0000-00009A240000}"/>
    <cellStyle name="40% - Accent5 4 6 2 2 2" xfId="9377" xr:uid="{00000000-0005-0000-0000-00009B240000}"/>
    <cellStyle name="40% - Accent5 4 6 2 3" xfId="9378" xr:uid="{00000000-0005-0000-0000-00009C240000}"/>
    <cellStyle name="40% - Accent5 4 6 2 3 2" xfId="9379" xr:uid="{00000000-0005-0000-0000-00009D240000}"/>
    <cellStyle name="40% - Accent5 4 6 2 4" xfId="9380" xr:uid="{00000000-0005-0000-0000-00009E240000}"/>
    <cellStyle name="40% - Accent5 4 6 3" xfId="9381" xr:uid="{00000000-0005-0000-0000-00009F240000}"/>
    <cellStyle name="40% - Accent5 4 6 3 2" xfId="9382" xr:uid="{00000000-0005-0000-0000-0000A0240000}"/>
    <cellStyle name="40% - Accent5 4 6 4" xfId="9383" xr:uid="{00000000-0005-0000-0000-0000A1240000}"/>
    <cellStyle name="40% - Accent5 4 6 4 2" xfId="9384" xr:uid="{00000000-0005-0000-0000-0000A2240000}"/>
    <cellStyle name="40% - Accent5 4 6 5" xfId="9385" xr:uid="{00000000-0005-0000-0000-0000A3240000}"/>
    <cellStyle name="40% - Accent5 4 6 5 2" xfId="9386" xr:uid="{00000000-0005-0000-0000-0000A4240000}"/>
    <cellStyle name="40% - Accent5 4 6 6" xfId="9387" xr:uid="{00000000-0005-0000-0000-0000A5240000}"/>
    <cellStyle name="40% - Accent5 4 6 6 2" xfId="9388" xr:uid="{00000000-0005-0000-0000-0000A6240000}"/>
    <cellStyle name="40% - Accent5 4 6 7" xfId="9389" xr:uid="{00000000-0005-0000-0000-0000A7240000}"/>
    <cellStyle name="40% - Accent5 4 7" xfId="9390" xr:uid="{00000000-0005-0000-0000-0000A8240000}"/>
    <cellStyle name="40% - Accent5 4 7 2" xfId="9391" xr:uid="{00000000-0005-0000-0000-0000A9240000}"/>
    <cellStyle name="40% - Accent5 4 7 2 2" xfId="9392" xr:uid="{00000000-0005-0000-0000-0000AA240000}"/>
    <cellStyle name="40% - Accent5 4 7 3" xfId="9393" xr:uid="{00000000-0005-0000-0000-0000AB240000}"/>
    <cellStyle name="40% - Accent5 4 7 3 2" xfId="9394" xr:uid="{00000000-0005-0000-0000-0000AC240000}"/>
    <cellStyle name="40% - Accent5 4 7 4" xfId="9395" xr:uid="{00000000-0005-0000-0000-0000AD240000}"/>
    <cellStyle name="40% - Accent5 4 7 4 2" xfId="9396" xr:uid="{00000000-0005-0000-0000-0000AE240000}"/>
    <cellStyle name="40% - Accent5 4 7 5" xfId="9397" xr:uid="{00000000-0005-0000-0000-0000AF240000}"/>
    <cellStyle name="40% - Accent5 4 7 5 2" xfId="9398" xr:uid="{00000000-0005-0000-0000-0000B0240000}"/>
    <cellStyle name="40% - Accent5 4 7 6" xfId="9399" xr:uid="{00000000-0005-0000-0000-0000B1240000}"/>
    <cellStyle name="40% - Accent5 4 8" xfId="9400" xr:uid="{00000000-0005-0000-0000-0000B2240000}"/>
    <cellStyle name="40% - Accent5 4 8 2" xfId="9401" xr:uid="{00000000-0005-0000-0000-0000B3240000}"/>
    <cellStyle name="40% - Accent5 4 8 2 2" xfId="9402" xr:uid="{00000000-0005-0000-0000-0000B4240000}"/>
    <cellStyle name="40% - Accent5 4 8 3" xfId="9403" xr:uid="{00000000-0005-0000-0000-0000B5240000}"/>
    <cellStyle name="40% - Accent5 4 8 3 2" xfId="9404" xr:uid="{00000000-0005-0000-0000-0000B6240000}"/>
    <cellStyle name="40% - Accent5 4 8 4" xfId="9405" xr:uid="{00000000-0005-0000-0000-0000B7240000}"/>
    <cellStyle name="40% - Accent5 4 9" xfId="9406" xr:uid="{00000000-0005-0000-0000-0000B8240000}"/>
    <cellStyle name="40% - Accent5 4 9 2" xfId="9407" xr:uid="{00000000-0005-0000-0000-0000B9240000}"/>
    <cellStyle name="40% - Accent5 4 9 2 2" xfId="9408" xr:uid="{00000000-0005-0000-0000-0000BA240000}"/>
    <cellStyle name="40% - Accent5 4 9 3" xfId="9409" xr:uid="{00000000-0005-0000-0000-0000BB240000}"/>
    <cellStyle name="40% - Accent5 5" xfId="9410" xr:uid="{00000000-0005-0000-0000-0000BC240000}"/>
    <cellStyle name="40% - Accent5 5 2" xfId="9411" xr:uid="{00000000-0005-0000-0000-0000BD240000}"/>
    <cellStyle name="40% - Accent5 5 2 2" xfId="9412" xr:uid="{00000000-0005-0000-0000-0000BE240000}"/>
    <cellStyle name="40% - Accent5 5 2 2 2" xfId="9413" xr:uid="{00000000-0005-0000-0000-0000BF240000}"/>
    <cellStyle name="40% - Accent5 5 2 3" xfId="9414" xr:uid="{00000000-0005-0000-0000-0000C0240000}"/>
    <cellStyle name="40% - Accent5 5 3" xfId="9415" xr:uid="{00000000-0005-0000-0000-0000C1240000}"/>
    <cellStyle name="40% - Accent5 5 3 2" xfId="9416" xr:uid="{00000000-0005-0000-0000-0000C2240000}"/>
    <cellStyle name="40% - Accent5 5 3 2 2" xfId="9417" xr:uid="{00000000-0005-0000-0000-0000C3240000}"/>
    <cellStyle name="40% - Accent5 5 3 3" xfId="9418" xr:uid="{00000000-0005-0000-0000-0000C4240000}"/>
    <cellStyle name="40% - Accent5 5 4" xfId="9419" xr:uid="{00000000-0005-0000-0000-0000C5240000}"/>
    <cellStyle name="40% - Accent5 6" xfId="9420" xr:uid="{00000000-0005-0000-0000-0000C6240000}"/>
    <cellStyle name="40% - Accent5 6 10" xfId="9421" xr:uid="{00000000-0005-0000-0000-0000C7240000}"/>
    <cellStyle name="40% - Accent5 6 10 2" xfId="9422" xr:uid="{00000000-0005-0000-0000-0000C8240000}"/>
    <cellStyle name="40% - Accent5 6 11" xfId="9423" xr:uid="{00000000-0005-0000-0000-0000C9240000}"/>
    <cellStyle name="40% - Accent5 6 2" xfId="9424" xr:uid="{00000000-0005-0000-0000-0000CA240000}"/>
    <cellStyle name="40% - Accent5 6 2 10" xfId="9425" xr:uid="{00000000-0005-0000-0000-0000CB240000}"/>
    <cellStyle name="40% - Accent5 6 2 2" xfId="9426" xr:uid="{00000000-0005-0000-0000-0000CC240000}"/>
    <cellStyle name="40% - Accent5 6 2 2 2" xfId="9427" xr:uid="{00000000-0005-0000-0000-0000CD240000}"/>
    <cellStyle name="40% - Accent5 6 2 2 2 2" xfId="9428" xr:uid="{00000000-0005-0000-0000-0000CE240000}"/>
    <cellStyle name="40% - Accent5 6 2 2 2 2 2" xfId="9429" xr:uid="{00000000-0005-0000-0000-0000CF240000}"/>
    <cellStyle name="40% - Accent5 6 2 2 2 2 2 2" xfId="9430" xr:uid="{00000000-0005-0000-0000-0000D0240000}"/>
    <cellStyle name="40% - Accent5 6 2 2 2 2 3" xfId="9431" xr:uid="{00000000-0005-0000-0000-0000D1240000}"/>
    <cellStyle name="40% - Accent5 6 2 2 2 2 3 2" xfId="9432" xr:uid="{00000000-0005-0000-0000-0000D2240000}"/>
    <cellStyle name="40% - Accent5 6 2 2 2 2 4" xfId="9433" xr:uid="{00000000-0005-0000-0000-0000D3240000}"/>
    <cellStyle name="40% - Accent5 6 2 2 2 3" xfId="9434" xr:uid="{00000000-0005-0000-0000-0000D4240000}"/>
    <cellStyle name="40% - Accent5 6 2 2 2 3 2" xfId="9435" xr:uid="{00000000-0005-0000-0000-0000D5240000}"/>
    <cellStyle name="40% - Accent5 6 2 2 2 4" xfId="9436" xr:uid="{00000000-0005-0000-0000-0000D6240000}"/>
    <cellStyle name="40% - Accent5 6 2 2 2 4 2" xfId="9437" xr:uid="{00000000-0005-0000-0000-0000D7240000}"/>
    <cellStyle name="40% - Accent5 6 2 2 2 5" xfId="9438" xr:uid="{00000000-0005-0000-0000-0000D8240000}"/>
    <cellStyle name="40% - Accent5 6 2 2 2 5 2" xfId="9439" xr:uid="{00000000-0005-0000-0000-0000D9240000}"/>
    <cellStyle name="40% - Accent5 6 2 2 2 6" xfId="9440" xr:uid="{00000000-0005-0000-0000-0000DA240000}"/>
    <cellStyle name="40% - Accent5 6 2 2 2 6 2" xfId="9441" xr:uid="{00000000-0005-0000-0000-0000DB240000}"/>
    <cellStyle name="40% - Accent5 6 2 2 2 7" xfId="9442" xr:uid="{00000000-0005-0000-0000-0000DC240000}"/>
    <cellStyle name="40% - Accent5 6 2 2 3" xfId="9443" xr:uid="{00000000-0005-0000-0000-0000DD240000}"/>
    <cellStyle name="40% - Accent5 6 2 2 3 2" xfId="9444" xr:uid="{00000000-0005-0000-0000-0000DE240000}"/>
    <cellStyle name="40% - Accent5 6 2 2 3 2 2" xfId="9445" xr:uid="{00000000-0005-0000-0000-0000DF240000}"/>
    <cellStyle name="40% - Accent5 6 2 2 3 3" xfId="9446" xr:uid="{00000000-0005-0000-0000-0000E0240000}"/>
    <cellStyle name="40% - Accent5 6 2 2 3 3 2" xfId="9447" xr:uid="{00000000-0005-0000-0000-0000E1240000}"/>
    <cellStyle name="40% - Accent5 6 2 2 3 4" xfId="9448" xr:uid="{00000000-0005-0000-0000-0000E2240000}"/>
    <cellStyle name="40% - Accent5 6 2 2 3 4 2" xfId="9449" xr:uid="{00000000-0005-0000-0000-0000E3240000}"/>
    <cellStyle name="40% - Accent5 6 2 2 3 5" xfId="9450" xr:uid="{00000000-0005-0000-0000-0000E4240000}"/>
    <cellStyle name="40% - Accent5 6 2 2 3 5 2" xfId="9451" xr:uid="{00000000-0005-0000-0000-0000E5240000}"/>
    <cellStyle name="40% - Accent5 6 2 2 3 6" xfId="9452" xr:uid="{00000000-0005-0000-0000-0000E6240000}"/>
    <cellStyle name="40% - Accent5 6 2 2 4" xfId="9453" xr:uid="{00000000-0005-0000-0000-0000E7240000}"/>
    <cellStyle name="40% - Accent5 6 2 2 4 2" xfId="9454" xr:uid="{00000000-0005-0000-0000-0000E8240000}"/>
    <cellStyle name="40% - Accent5 6 2 2 4 2 2" xfId="9455" xr:uid="{00000000-0005-0000-0000-0000E9240000}"/>
    <cellStyle name="40% - Accent5 6 2 2 4 3" xfId="9456" xr:uid="{00000000-0005-0000-0000-0000EA240000}"/>
    <cellStyle name="40% - Accent5 6 2 2 5" xfId="9457" xr:uid="{00000000-0005-0000-0000-0000EB240000}"/>
    <cellStyle name="40% - Accent5 6 2 2 5 2" xfId="9458" xr:uid="{00000000-0005-0000-0000-0000EC240000}"/>
    <cellStyle name="40% - Accent5 6 2 2 6" xfId="9459" xr:uid="{00000000-0005-0000-0000-0000ED240000}"/>
    <cellStyle name="40% - Accent5 6 2 2 6 2" xfId="9460" xr:uid="{00000000-0005-0000-0000-0000EE240000}"/>
    <cellStyle name="40% - Accent5 6 2 2 7" xfId="9461" xr:uid="{00000000-0005-0000-0000-0000EF240000}"/>
    <cellStyle name="40% - Accent5 6 2 2 7 2" xfId="9462" xr:uid="{00000000-0005-0000-0000-0000F0240000}"/>
    <cellStyle name="40% - Accent5 6 2 2 8" xfId="9463" xr:uid="{00000000-0005-0000-0000-0000F1240000}"/>
    <cellStyle name="40% - Accent5 6 2 3" xfId="9464" xr:uid="{00000000-0005-0000-0000-0000F2240000}"/>
    <cellStyle name="40% - Accent5 6 2 3 2" xfId="9465" xr:uid="{00000000-0005-0000-0000-0000F3240000}"/>
    <cellStyle name="40% - Accent5 6 2 3 2 2" xfId="9466" xr:uid="{00000000-0005-0000-0000-0000F4240000}"/>
    <cellStyle name="40% - Accent5 6 2 3 2 2 2" xfId="9467" xr:uid="{00000000-0005-0000-0000-0000F5240000}"/>
    <cellStyle name="40% - Accent5 6 2 3 2 2 2 2" xfId="9468" xr:uid="{00000000-0005-0000-0000-0000F6240000}"/>
    <cellStyle name="40% - Accent5 6 2 3 2 2 3" xfId="9469" xr:uid="{00000000-0005-0000-0000-0000F7240000}"/>
    <cellStyle name="40% - Accent5 6 2 3 2 2 3 2" xfId="9470" xr:uid="{00000000-0005-0000-0000-0000F8240000}"/>
    <cellStyle name="40% - Accent5 6 2 3 2 2 4" xfId="9471" xr:uid="{00000000-0005-0000-0000-0000F9240000}"/>
    <cellStyle name="40% - Accent5 6 2 3 2 3" xfId="9472" xr:uid="{00000000-0005-0000-0000-0000FA240000}"/>
    <cellStyle name="40% - Accent5 6 2 3 2 3 2" xfId="9473" xr:uid="{00000000-0005-0000-0000-0000FB240000}"/>
    <cellStyle name="40% - Accent5 6 2 3 2 4" xfId="9474" xr:uid="{00000000-0005-0000-0000-0000FC240000}"/>
    <cellStyle name="40% - Accent5 6 2 3 2 4 2" xfId="9475" xr:uid="{00000000-0005-0000-0000-0000FD240000}"/>
    <cellStyle name="40% - Accent5 6 2 3 2 5" xfId="9476" xr:uid="{00000000-0005-0000-0000-0000FE240000}"/>
    <cellStyle name="40% - Accent5 6 2 3 2 5 2" xfId="9477" xr:uid="{00000000-0005-0000-0000-0000FF240000}"/>
    <cellStyle name="40% - Accent5 6 2 3 2 6" xfId="9478" xr:uid="{00000000-0005-0000-0000-000000250000}"/>
    <cellStyle name="40% - Accent5 6 2 3 2 6 2" xfId="9479" xr:uid="{00000000-0005-0000-0000-000001250000}"/>
    <cellStyle name="40% - Accent5 6 2 3 2 7" xfId="9480" xr:uid="{00000000-0005-0000-0000-000002250000}"/>
    <cellStyle name="40% - Accent5 6 2 3 3" xfId="9481" xr:uid="{00000000-0005-0000-0000-000003250000}"/>
    <cellStyle name="40% - Accent5 6 2 3 3 2" xfId="9482" xr:uid="{00000000-0005-0000-0000-000004250000}"/>
    <cellStyle name="40% - Accent5 6 2 3 3 2 2" xfId="9483" xr:uid="{00000000-0005-0000-0000-000005250000}"/>
    <cellStyle name="40% - Accent5 6 2 3 3 3" xfId="9484" xr:uid="{00000000-0005-0000-0000-000006250000}"/>
    <cellStyle name="40% - Accent5 6 2 3 3 3 2" xfId="9485" xr:uid="{00000000-0005-0000-0000-000007250000}"/>
    <cellStyle name="40% - Accent5 6 2 3 3 4" xfId="9486" xr:uid="{00000000-0005-0000-0000-000008250000}"/>
    <cellStyle name="40% - Accent5 6 2 3 3 4 2" xfId="9487" xr:uid="{00000000-0005-0000-0000-000009250000}"/>
    <cellStyle name="40% - Accent5 6 2 3 3 5" xfId="9488" xr:uid="{00000000-0005-0000-0000-00000A250000}"/>
    <cellStyle name="40% - Accent5 6 2 3 3 5 2" xfId="9489" xr:uid="{00000000-0005-0000-0000-00000B250000}"/>
    <cellStyle name="40% - Accent5 6 2 3 3 6" xfId="9490" xr:uid="{00000000-0005-0000-0000-00000C250000}"/>
    <cellStyle name="40% - Accent5 6 2 3 4" xfId="9491" xr:uid="{00000000-0005-0000-0000-00000D250000}"/>
    <cellStyle name="40% - Accent5 6 2 3 4 2" xfId="9492" xr:uid="{00000000-0005-0000-0000-00000E250000}"/>
    <cellStyle name="40% - Accent5 6 2 3 4 2 2" xfId="9493" xr:uid="{00000000-0005-0000-0000-00000F250000}"/>
    <cellStyle name="40% - Accent5 6 2 3 4 3" xfId="9494" xr:uid="{00000000-0005-0000-0000-000010250000}"/>
    <cellStyle name="40% - Accent5 6 2 3 5" xfId="9495" xr:uid="{00000000-0005-0000-0000-000011250000}"/>
    <cellStyle name="40% - Accent5 6 2 3 5 2" xfId="9496" xr:uid="{00000000-0005-0000-0000-000012250000}"/>
    <cellStyle name="40% - Accent5 6 2 3 6" xfId="9497" xr:uid="{00000000-0005-0000-0000-000013250000}"/>
    <cellStyle name="40% - Accent5 6 2 3 6 2" xfId="9498" xr:uid="{00000000-0005-0000-0000-000014250000}"/>
    <cellStyle name="40% - Accent5 6 2 3 7" xfId="9499" xr:uid="{00000000-0005-0000-0000-000015250000}"/>
    <cellStyle name="40% - Accent5 6 2 3 7 2" xfId="9500" xr:uid="{00000000-0005-0000-0000-000016250000}"/>
    <cellStyle name="40% - Accent5 6 2 3 8" xfId="9501" xr:uid="{00000000-0005-0000-0000-000017250000}"/>
    <cellStyle name="40% - Accent5 6 2 4" xfId="9502" xr:uid="{00000000-0005-0000-0000-000018250000}"/>
    <cellStyle name="40% - Accent5 6 2 4 2" xfId="9503" xr:uid="{00000000-0005-0000-0000-000019250000}"/>
    <cellStyle name="40% - Accent5 6 2 4 2 2" xfId="9504" xr:uid="{00000000-0005-0000-0000-00001A250000}"/>
    <cellStyle name="40% - Accent5 6 2 4 2 2 2" xfId="9505" xr:uid="{00000000-0005-0000-0000-00001B250000}"/>
    <cellStyle name="40% - Accent5 6 2 4 2 3" xfId="9506" xr:uid="{00000000-0005-0000-0000-00001C250000}"/>
    <cellStyle name="40% - Accent5 6 2 4 2 3 2" xfId="9507" xr:uid="{00000000-0005-0000-0000-00001D250000}"/>
    <cellStyle name="40% - Accent5 6 2 4 2 4" xfId="9508" xr:uid="{00000000-0005-0000-0000-00001E250000}"/>
    <cellStyle name="40% - Accent5 6 2 4 3" xfId="9509" xr:uid="{00000000-0005-0000-0000-00001F250000}"/>
    <cellStyle name="40% - Accent5 6 2 4 3 2" xfId="9510" xr:uid="{00000000-0005-0000-0000-000020250000}"/>
    <cellStyle name="40% - Accent5 6 2 4 4" xfId="9511" xr:uid="{00000000-0005-0000-0000-000021250000}"/>
    <cellStyle name="40% - Accent5 6 2 4 4 2" xfId="9512" xr:uid="{00000000-0005-0000-0000-000022250000}"/>
    <cellStyle name="40% - Accent5 6 2 4 5" xfId="9513" xr:uid="{00000000-0005-0000-0000-000023250000}"/>
    <cellStyle name="40% - Accent5 6 2 4 5 2" xfId="9514" xr:uid="{00000000-0005-0000-0000-000024250000}"/>
    <cellStyle name="40% - Accent5 6 2 4 6" xfId="9515" xr:uid="{00000000-0005-0000-0000-000025250000}"/>
    <cellStyle name="40% - Accent5 6 2 4 6 2" xfId="9516" xr:uid="{00000000-0005-0000-0000-000026250000}"/>
    <cellStyle name="40% - Accent5 6 2 4 7" xfId="9517" xr:uid="{00000000-0005-0000-0000-000027250000}"/>
    <cellStyle name="40% - Accent5 6 2 5" xfId="9518" xr:uid="{00000000-0005-0000-0000-000028250000}"/>
    <cellStyle name="40% - Accent5 6 2 5 2" xfId="9519" xr:uid="{00000000-0005-0000-0000-000029250000}"/>
    <cellStyle name="40% - Accent5 6 2 5 2 2" xfId="9520" xr:uid="{00000000-0005-0000-0000-00002A250000}"/>
    <cellStyle name="40% - Accent5 6 2 5 3" xfId="9521" xr:uid="{00000000-0005-0000-0000-00002B250000}"/>
    <cellStyle name="40% - Accent5 6 2 5 3 2" xfId="9522" xr:uid="{00000000-0005-0000-0000-00002C250000}"/>
    <cellStyle name="40% - Accent5 6 2 5 4" xfId="9523" xr:uid="{00000000-0005-0000-0000-00002D250000}"/>
    <cellStyle name="40% - Accent5 6 2 5 4 2" xfId="9524" xr:uid="{00000000-0005-0000-0000-00002E250000}"/>
    <cellStyle name="40% - Accent5 6 2 5 5" xfId="9525" xr:uid="{00000000-0005-0000-0000-00002F250000}"/>
    <cellStyle name="40% - Accent5 6 2 5 5 2" xfId="9526" xr:uid="{00000000-0005-0000-0000-000030250000}"/>
    <cellStyle name="40% - Accent5 6 2 5 6" xfId="9527" xr:uid="{00000000-0005-0000-0000-000031250000}"/>
    <cellStyle name="40% - Accent5 6 2 6" xfId="9528" xr:uid="{00000000-0005-0000-0000-000032250000}"/>
    <cellStyle name="40% - Accent5 6 2 6 2" xfId="9529" xr:uid="{00000000-0005-0000-0000-000033250000}"/>
    <cellStyle name="40% - Accent5 6 2 6 2 2" xfId="9530" xr:uid="{00000000-0005-0000-0000-000034250000}"/>
    <cellStyle name="40% - Accent5 6 2 6 3" xfId="9531" xr:uid="{00000000-0005-0000-0000-000035250000}"/>
    <cellStyle name="40% - Accent5 6 2 7" xfId="9532" xr:uid="{00000000-0005-0000-0000-000036250000}"/>
    <cellStyle name="40% - Accent5 6 2 7 2" xfId="9533" xr:uid="{00000000-0005-0000-0000-000037250000}"/>
    <cellStyle name="40% - Accent5 6 2 8" xfId="9534" xr:uid="{00000000-0005-0000-0000-000038250000}"/>
    <cellStyle name="40% - Accent5 6 2 8 2" xfId="9535" xr:uid="{00000000-0005-0000-0000-000039250000}"/>
    <cellStyle name="40% - Accent5 6 2 9" xfId="9536" xr:uid="{00000000-0005-0000-0000-00003A250000}"/>
    <cellStyle name="40% - Accent5 6 2 9 2" xfId="9537" xr:uid="{00000000-0005-0000-0000-00003B250000}"/>
    <cellStyle name="40% - Accent5 6 3" xfId="9538" xr:uid="{00000000-0005-0000-0000-00003C250000}"/>
    <cellStyle name="40% - Accent5 6 3 2" xfId="9539" xr:uid="{00000000-0005-0000-0000-00003D250000}"/>
    <cellStyle name="40% - Accent5 6 3 2 2" xfId="9540" xr:uid="{00000000-0005-0000-0000-00003E250000}"/>
    <cellStyle name="40% - Accent5 6 3 2 2 2" xfId="9541" xr:uid="{00000000-0005-0000-0000-00003F250000}"/>
    <cellStyle name="40% - Accent5 6 3 2 2 2 2" xfId="9542" xr:uid="{00000000-0005-0000-0000-000040250000}"/>
    <cellStyle name="40% - Accent5 6 3 2 2 3" xfId="9543" xr:uid="{00000000-0005-0000-0000-000041250000}"/>
    <cellStyle name="40% - Accent5 6 3 2 2 3 2" xfId="9544" xr:uid="{00000000-0005-0000-0000-000042250000}"/>
    <cellStyle name="40% - Accent5 6 3 2 2 4" xfId="9545" xr:uid="{00000000-0005-0000-0000-000043250000}"/>
    <cellStyle name="40% - Accent5 6 3 2 3" xfId="9546" xr:uid="{00000000-0005-0000-0000-000044250000}"/>
    <cellStyle name="40% - Accent5 6 3 2 3 2" xfId="9547" xr:uid="{00000000-0005-0000-0000-000045250000}"/>
    <cellStyle name="40% - Accent5 6 3 2 4" xfId="9548" xr:uid="{00000000-0005-0000-0000-000046250000}"/>
    <cellStyle name="40% - Accent5 6 3 2 4 2" xfId="9549" xr:uid="{00000000-0005-0000-0000-000047250000}"/>
    <cellStyle name="40% - Accent5 6 3 2 5" xfId="9550" xr:uid="{00000000-0005-0000-0000-000048250000}"/>
    <cellStyle name="40% - Accent5 6 3 2 5 2" xfId="9551" xr:uid="{00000000-0005-0000-0000-000049250000}"/>
    <cellStyle name="40% - Accent5 6 3 2 6" xfId="9552" xr:uid="{00000000-0005-0000-0000-00004A250000}"/>
    <cellStyle name="40% - Accent5 6 3 2 6 2" xfId="9553" xr:uid="{00000000-0005-0000-0000-00004B250000}"/>
    <cellStyle name="40% - Accent5 6 3 2 7" xfId="9554" xr:uid="{00000000-0005-0000-0000-00004C250000}"/>
    <cellStyle name="40% - Accent5 6 3 3" xfId="9555" xr:uid="{00000000-0005-0000-0000-00004D250000}"/>
    <cellStyle name="40% - Accent5 6 3 3 2" xfId="9556" xr:uid="{00000000-0005-0000-0000-00004E250000}"/>
    <cellStyle name="40% - Accent5 6 3 3 2 2" xfId="9557" xr:uid="{00000000-0005-0000-0000-00004F250000}"/>
    <cellStyle name="40% - Accent5 6 3 3 3" xfId="9558" xr:uid="{00000000-0005-0000-0000-000050250000}"/>
    <cellStyle name="40% - Accent5 6 3 3 3 2" xfId="9559" xr:uid="{00000000-0005-0000-0000-000051250000}"/>
    <cellStyle name="40% - Accent5 6 3 3 4" xfId="9560" xr:uid="{00000000-0005-0000-0000-000052250000}"/>
    <cellStyle name="40% - Accent5 6 3 3 4 2" xfId="9561" xr:uid="{00000000-0005-0000-0000-000053250000}"/>
    <cellStyle name="40% - Accent5 6 3 3 5" xfId="9562" xr:uid="{00000000-0005-0000-0000-000054250000}"/>
    <cellStyle name="40% - Accent5 6 3 3 5 2" xfId="9563" xr:uid="{00000000-0005-0000-0000-000055250000}"/>
    <cellStyle name="40% - Accent5 6 3 3 6" xfId="9564" xr:uid="{00000000-0005-0000-0000-000056250000}"/>
    <cellStyle name="40% - Accent5 6 3 4" xfId="9565" xr:uid="{00000000-0005-0000-0000-000057250000}"/>
    <cellStyle name="40% - Accent5 6 3 4 2" xfId="9566" xr:uid="{00000000-0005-0000-0000-000058250000}"/>
    <cellStyle name="40% - Accent5 6 3 4 2 2" xfId="9567" xr:uid="{00000000-0005-0000-0000-000059250000}"/>
    <cellStyle name="40% - Accent5 6 3 4 3" xfId="9568" xr:uid="{00000000-0005-0000-0000-00005A250000}"/>
    <cellStyle name="40% - Accent5 6 3 5" xfId="9569" xr:uid="{00000000-0005-0000-0000-00005B250000}"/>
    <cellStyle name="40% - Accent5 6 3 5 2" xfId="9570" xr:uid="{00000000-0005-0000-0000-00005C250000}"/>
    <cellStyle name="40% - Accent5 6 3 6" xfId="9571" xr:uid="{00000000-0005-0000-0000-00005D250000}"/>
    <cellStyle name="40% - Accent5 6 3 6 2" xfId="9572" xr:uid="{00000000-0005-0000-0000-00005E250000}"/>
    <cellStyle name="40% - Accent5 6 3 7" xfId="9573" xr:uid="{00000000-0005-0000-0000-00005F250000}"/>
    <cellStyle name="40% - Accent5 6 3 7 2" xfId="9574" xr:uid="{00000000-0005-0000-0000-000060250000}"/>
    <cellStyle name="40% - Accent5 6 3 8" xfId="9575" xr:uid="{00000000-0005-0000-0000-000061250000}"/>
    <cellStyle name="40% - Accent5 6 4" xfId="9576" xr:uid="{00000000-0005-0000-0000-000062250000}"/>
    <cellStyle name="40% - Accent5 6 4 2" xfId="9577" xr:uid="{00000000-0005-0000-0000-000063250000}"/>
    <cellStyle name="40% - Accent5 6 4 2 2" xfId="9578" xr:uid="{00000000-0005-0000-0000-000064250000}"/>
    <cellStyle name="40% - Accent5 6 4 2 2 2" xfId="9579" xr:uid="{00000000-0005-0000-0000-000065250000}"/>
    <cellStyle name="40% - Accent5 6 4 2 2 2 2" xfId="9580" xr:uid="{00000000-0005-0000-0000-000066250000}"/>
    <cellStyle name="40% - Accent5 6 4 2 2 3" xfId="9581" xr:uid="{00000000-0005-0000-0000-000067250000}"/>
    <cellStyle name="40% - Accent5 6 4 2 2 3 2" xfId="9582" xr:uid="{00000000-0005-0000-0000-000068250000}"/>
    <cellStyle name="40% - Accent5 6 4 2 2 4" xfId="9583" xr:uid="{00000000-0005-0000-0000-000069250000}"/>
    <cellStyle name="40% - Accent5 6 4 2 3" xfId="9584" xr:uid="{00000000-0005-0000-0000-00006A250000}"/>
    <cellStyle name="40% - Accent5 6 4 2 3 2" xfId="9585" xr:uid="{00000000-0005-0000-0000-00006B250000}"/>
    <cellStyle name="40% - Accent5 6 4 2 4" xfId="9586" xr:uid="{00000000-0005-0000-0000-00006C250000}"/>
    <cellStyle name="40% - Accent5 6 4 2 4 2" xfId="9587" xr:uid="{00000000-0005-0000-0000-00006D250000}"/>
    <cellStyle name="40% - Accent5 6 4 2 5" xfId="9588" xr:uid="{00000000-0005-0000-0000-00006E250000}"/>
    <cellStyle name="40% - Accent5 6 4 2 5 2" xfId="9589" xr:uid="{00000000-0005-0000-0000-00006F250000}"/>
    <cellStyle name="40% - Accent5 6 4 2 6" xfId="9590" xr:uid="{00000000-0005-0000-0000-000070250000}"/>
    <cellStyle name="40% - Accent5 6 4 2 6 2" xfId="9591" xr:uid="{00000000-0005-0000-0000-000071250000}"/>
    <cellStyle name="40% - Accent5 6 4 2 7" xfId="9592" xr:uid="{00000000-0005-0000-0000-000072250000}"/>
    <cellStyle name="40% - Accent5 6 4 3" xfId="9593" xr:uid="{00000000-0005-0000-0000-000073250000}"/>
    <cellStyle name="40% - Accent5 6 4 3 2" xfId="9594" xr:uid="{00000000-0005-0000-0000-000074250000}"/>
    <cellStyle name="40% - Accent5 6 4 3 2 2" xfId="9595" xr:uid="{00000000-0005-0000-0000-000075250000}"/>
    <cellStyle name="40% - Accent5 6 4 3 3" xfId="9596" xr:uid="{00000000-0005-0000-0000-000076250000}"/>
    <cellStyle name="40% - Accent5 6 4 3 3 2" xfId="9597" xr:uid="{00000000-0005-0000-0000-000077250000}"/>
    <cellStyle name="40% - Accent5 6 4 3 4" xfId="9598" xr:uid="{00000000-0005-0000-0000-000078250000}"/>
    <cellStyle name="40% - Accent5 6 4 3 4 2" xfId="9599" xr:uid="{00000000-0005-0000-0000-000079250000}"/>
    <cellStyle name="40% - Accent5 6 4 3 5" xfId="9600" xr:uid="{00000000-0005-0000-0000-00007A250000}"/>
    <cellStyle name="40% - Accent5 6 4 3 5 2" xfId="9601" xr:uid="{00000000-0005-0000-0000-00007B250000}"/>
    <cellStyle name="40% - Accent5 6 4 3 6" xfId="9602" xr:uid="{00000000-0005-0000-0000-00007C250000}"/>
    <cellStyle name="40% - Accent5 6 4 4" xfId="9603" xr:uid="{00000000-0005-0000-0000-00007D250000}"/>
    <cellStyle name="40% - Accent5 6 4 4 2" xfId="9604" xr:uid="{00000000-0005-0000-0000-00007E250000}"/>
    <cellStyle name="40% - Accent5 6 4 4 2 2" xfId="9605" xr:uid="{00000000-0005-0000-0000-00007F250000}"/>
    <cellStyle name="40% - Accent5 6 4 4 3" xfId="9606" xr:uid="{00000000-0005-0000-0000-000080250000}"/>
    <cellStyle name="40% - Accent5 6 4 5" xfId="9607" xr:uid="{00000000-0005-0000-0000-000081250000}"/>
    <cellStyle name="40% - Accent5 6 4 5 2" xfId="9608" xr:uid="{00000000-0005-0000-0000-000082250000}"/>
    <cellStyle name="40% - Accent5 6 4 6" xfId="9609" xr:uid="{00000000-0005-0000-0000-000083250000}"/>
    <cellStyle name="40% - Accent5 6 4 6 2" xfId="9610" xr:uid="{00000000-0005-0000-0000-000084250000}"/>
    <cellStyle name="40% - Accent5 6 4 7" xfId="9611" xr:uid="{00000000-0005-0000-0000-000085250000}"/>
    <cellStyle name="40% - Accent5 6 4 7 2" xfId="9612" xr:uid="{00000000-0005-0000-0000-000086250000}"/>
    <cellStyle name="40% - Accent5 6 4 8" xfId="9613" xr:uid="{00000000-0005-0000-0000-000087250000}"/>
    <cellStyle name="40% - Accent5 6 5" xfId="9614" xr:uid="{00000000-0005-0000-0000-000088250000}"/>
    <cellStyle name="40% - Accent5 6 5 2" xfId="9615" xr:uid="{00000000-0005-0000-0000-000089250000}"/>
    <cellStyle name="40% - Accent5 6 5 2 2" xfId="9616" xr:uid="{00000000-0005-0000-0000-00008A250000}"/>
    <cellStyle name="40% - Accent5 6 5 2 2 2" xfId="9617" xr:uid="{00000000-0005-0000-0000-00008B250000}"/>
    <cellStyle name="40% - Accent5 6 5 2 3" xfId="9618" xr:uid="{00000000-0005-0000-0000-00008C250000}"/>
    <cellStyle name="40% - Accent5 6 5 2 3 2" xfId="9619" xr:uid="{00000000-0005-0000-0000-00008D250000}"/>
    <cellStyle name="40% - Accent5 6 5 2 4" xfId="9620" xr:uid="{00000000-0005-0000-0000-00008E250000}"/>
    <cellStyle name="40% - Accent5 6 5 3" xfId="9621" xr:uid="{00000000-0005-0000-0000-00008F250000}"/>
    <cellStyle name="40% - Accent5 6 5 3 2" xfId="9622" xr:uid="{00000000-0005-0000-0000-000090250000}"/>
    <cellStyle name="40% - Accent5 6 5 4" xfId="9623" xr:uid="{00000000-0005-0000-0000-000091250000}"/>
    <cellStyle name="40% - Accent5 6 5 4 2" xfId="9624" xr:uid="{00000000-0005-0000-0000-000092250000}"/>
    <cellStyle name="40% - Accent5 6 5 5" xfId="9625" xr:uid="{00000000-0005-0000-0000-000093250000}"/>
    <cellStyle name="40% - Accent5 6 5 5 2" xfId="9626" xr:uid="{00000000-0005-0000-0000-000094250000}"/>
    <cellStyle name="40% - Accent5 6 5 6" xfId="9627" xr:uid="{00000000-0005-0000-0000-000095250000}"/>
    <cellStyle name="40% - Accent5 6 5 6 2" xfId="9628" xr:uid="{00000000-0005-0000-0000-000096250000}"/>
    <cellStyle name="40% - Accent5 6 5 7" xfId="9629" xr:uid="{00000000-0005-0000-0000-000097250000}"/>
    <cellStyle name="40% - Accent5 6 6" xfId="9630" xr:uid="{00000000-0005-0000-0000-000098250000}"/>
    <cellStyle name="40% - Accent5 6 6 2" xfId="9631" xr:uid="{00000000-0005-0000-0000-000099250000}"/>
    <cellStyle name="40% - Accent5 6 6 2 2" xfId="9632" xr:uid="{00000000-0005-0000-0000-00009A250000}"/>
    <cellStyle name="40% - Accent5 6 6 3" xfId="9633" xr:uid="{00000000-0005-0000-0000-00009B250000}"/>
    <cellStyle name="40% - Accent5 6 6 3 2" xfId="9634" xr:uid="{00000000-0005-0000-0000-00009C250000}"/>
    <cellStyle name="40% - Accent5 6 6 4" xfId="9635" xr:uid="{00000000-0005-0000-0000-00009D250000}"/>
    <cellStyle name="40% - Accent5 6 6 4 2" xfId="9636" xr:uid="{00000000-0005-0000-0000-00009E250000}"/>
    <cellStyle name="40% - Accent5 6 6 5" xfId="9637" xr:uid="{00000000-0005-0000-0000-00009F250000}"/>
    <cellStyle name="40% - Accent5 6 6 5 2" xfId="9638" xr:uid="{00000000-0005-0000-0000-0000A0250000}"/>
    <cellStyle name="40% - Accent5 6 6 6" xfId="9639" xr:uid="{00000000-0005-0000-0000-0000A1250000}"/>
    <cellStyle name="40% - Accent5 6 7" xfId="9640" xr:uid="{00000000-0005-0000-0000-0000A2250000}"/>
    <cellStyle name="40% - Accent5 6 7 2" xfId="9641" xr:uid="{00000000-0005-0000-0000-0000A3250000}"/>
    <cellStyle name="40% - Accent5 6 7 2 2" xfId="9642" xr:uid="{00000000-0005-0000-0000-0000A4250000}"/>
    <cellStyle name="40% - Accent5 6 7 3" xfId="9643" xr:uid="{00000000-0005-0000-0000-0000A5250000}"/>
    <cellStyle name="40% - Accent5 6 8" xfId="9644" xr:uid="{00000000-0005-0000-0000-0000A6250000}"/>
    <cellStyle name="40% - Accent5 6 8 2" xfId="9645" xr:uid="{00000000-0005-0000-0000-0000A7250000}"/>
    <cellStyle name="40% - Accent5 6 9" xfId="9646" xr:uid="{00000000-0005-0000-0000-0000A8250000}"/>
    <cellStyle name="40% - Accent5 6 9 2" xfId="9647" xr:uid="{00000000-0005-0000-0000-0000A9250000}"/>
    <cellStyle name="40% - Accent5 7" xfId="9648" xr:uid="{00000000-0005-0000-0000-0000AA250000}"/>
    <cellStyle name="40% - Accent5 7 2" xfId="9649" xr:uid="{00000000-0005-0000-0000-0000AB250000}"/>
    <cellStyle name="40% - Accent5 8" xfId="9650" xr:uid="{00000000-0005-0000-0000-0000AC250000}"/>
    <cellStyle name="40% - Accent5 8 2" xfId="9651" xr:uid="{00000000-0005-0000-0000-0000AD250000}"/>
    <cellStyle name="40% - Accent5 8 2 2" xfId="9652" xr:uid="{00000000-0005-0000-0000-0000AE250000}"/>
    <cellStyle name="40% - Accent5 8 2 2 2" xfId="9653" xr:uid="{00000000-0005-0000-0000-0000AF250000}"/>
    <cellStyle name="40% - Accent5 8 2 2 2 2" xfId="9654" xr:uid="{00000000-0005-0000-0000-0000B0250000}"/>
    <cellStyle name="40% - Accent5 8 2 2 2 2 2" xfId="9655" xr:uid="{00000000-0005-0000-0000-0000B1250000}"/>
    <cellStyle name="40% - Accent5 8 2 2 2 3" xfId="9656" xr:uid="{00000000-0005-0000-0000-0000B2250000}"/>
    <cellStyle name="40% - Accent5 8 2 2 2 3 2" xfId="9657" xr:uid="{00000000-0005-0000-0000-0000B3250000}"/>
    <cellStyle name="40% - Accent5 8 2 2 2 4" xfId="9658" xr:uid="{00000000-0005-0000-0000-0000B4250000}"/>
    <cellStyle name="40% - Accent5 8 2 2 3" xfId="9659" xr:uid="{00000000-0005-0000-0000-0000B5250000}"/>
    <cellStyle name="40% - Accent5 8 2 2 3 2" xfId="9660" xr:uid="{00000000-0005-0000-0000-0000B6250000}"/>
    <cellStyle name="40% - Accent5 8 2 2 4" xfId="9661" xr:uid="{00000000-0005-0000-0000-0000B7250000}"/>
    <cellStyle name="40% - Accent5 8 2 2 4 2" xfId="9662" xr:uid="{00000000-0005-0000-0000-0000B8250000}"/>
    <cellStyle name="40% - Accent5 8 2 2 5" xfId="9663" xr:uid="{00000000-0005-0000-0000-0000B9250000}"/>
    <cellStyle name="40% - Accent5 8 2 2 5 2" xfId="9664" xr:uid="{00000000-0005-0000-0000-0000BA250000}"/>
    <cellStyle name="40% - Accent5 8 2 2 6" xfId="9665" xr:uid="{00000000-0005-0000-0000-0000BB250000}"/>
    <cellStyle name="40% - Accent5 8 2 2 6 2" xfId="9666" xr:uid="{00000000-0005-0000-0000-0000BC250000}"/>
    <cellStyle name="40% - Accent5 8 2 2 7" xfId="9667" xr:uid="{00000000-0005-0000-0000-0000BD250000}"/>
    <cellStyle name="40% - Accent5 8 2 3" xfId="9668" xr:uid="{00000000-0005-0000-0000-0000BE250000}"/>
    <cellStyle name="40% - Accent5 8 2 3 2" xfId="9669" xr:uid="{00000000-0005-0000-0000-0000BF250000}"/>
    <cellStyle name="40% - Accent5 8 2 3 2 2" xfId="9670" xr:uid="{00000000-0005-0000-0000-0000C0250000}"/>
    <cellStyle name="40% - Accent5 8 2 3 3" xfId="9671" xr:uid="{00000000-0005-0000-0000-0000C1250000}"/>
    <cellStyle name="40% - Accent5 8 2 3 3 2" xfId="9672" xr:uid="{00000000-0005-0000-0000-0000C2250000}"/>
    <cellStyle name="40% - Accent5 8 2 3 4" xfId="9673" xr:uid="{00000000-0005-0000-0000-0000C3250000}"/>
    <cellStyle name="40% - Accent5 8 2 3 4 2" xfId="9674" xr:uid="{00000000-0005-0000-0000-0000C4250000}"/>
    <cellStyle name="40% - Accent5 8 2 3 5" xfId="9675" xr:uid="{00000000-0005-0000-0000-0000C5250000}"/>
    <cellStyle name="40% - Accent5 8 2 3 5 2" xfId="9676" xr:uid="{00000000-0005-0000-0000-0000C6250000}"/>
    <cellStyle name="40% - Accent5 8 2 3 6" xfId="9677" xr:uid="{00000000-0005-0000-0000-0000C7250000}"/>
    <cellStyle name="40% - Accent5 8 2 4" xfId="9678" xr:uid="{00000000-0005-0000-0000-0000C8250000}"/>
    <cellStyle name="40% - Accent5 8 2 4 2" xfId="9679" xr:uid="{00000000-0005-0000-0000-0000C9250000}"/>
    <cellStyle name="40% - Accent5 8 2 4 2 2" xfId="9680" xr:uid="{00000000-0005-0000-0000-0000CA250000}"/>
    <cellStyle name="40% - Accent5 8 2 4 3" xfId="9681" xr:uid="{00000000-0005-0000-0000-0000CB250000}"/>
    <cellStyle name="40% - Accent5 8 2 5" xfId="9682" xr:uid="{00000000-0005-0000-0000-0000CC250000}"/>
    <cellStyle name="40% - Accent5 8 2 5 2" xfId="9683" xr:uid="{00000000-0005-0000-0000-0000CD250000}"/>
    <cellStyle name="40% - Accent5 8 2 6" xfId="9684" xr:uid="{00000000-0005-0000-0000-0000CE250000}"/>
    <cellStyle name="40% - Accent5 8 2 6 2" xfId="9685" xr:uid="{00000000-0005-0000-0000-0000CF250000}"/>
    <cellStyle name="40% - Accent5 8 2 7" xfId="9686" xr:uid="{00000000-0005-0000-0000-0000D0250000}"/>
    <cellStyle name="40% - Accent5 8 2 7 2" xfId="9687" xr:uid="{00000000-0005-0000-0000-0000D1250000}"/>
    <cellStyle name="40% - Accent5 8 2 8" xfId="9688" xr:uid="{00000000-0005-0000-0000-0000D2250000}"/>
    <cellStyle name="40% - Accent5 8 3" xfId="9689" xr:uid="{00000000-0005-0000-0000-0000D3250000}"/>
    <cellStyle name="40% - Accent5 8 3 2" xfId="9690" xr:uid="{00000000-0005-0000-0000-0000D4250000}"/>
    <cellStyle name="40% - Accent5 8 3 2 2" xfId="9691" xr:uid="{00000000-0005-0000-0000-0000D5250000}"/>
    <cellStyle name="40% - Accent5 8 3 2 2 2" xfId="9692" xr:uid="{00000000-0005-0000-0000-0000D6250000}"/>
    <cellStyle name="40% - Accent5 8 3 2 3" xfId="9693" xr:uid="{00000000-0005-0000-0000-0000D7250000}"/>
    <cellStyle name="40% - Accent5 8 3 2 3 2" xfId="9694" xr:uid="{00000000-0005-0000-0000-0000D8250000}"/>
    <cellStyle name="40% - Accent5 8 3 2 4" xfId="9695" xr:uid="{00000000-0005-0000-0000-0000D9250000}"/>
    <cellStyle name="40% - Accent5 8 3 3" xfId="9696" xr:uid="{00000000-0005-0000-0000-0000DA250000}"/>
    <cellStyle name="40% - Accent5 8 3 3 2" xfId="9697" xr:uid="{00000000-0005-0000-0000-0000DB250000}"/>
    <cellStyle name="40% - Accent5 8 3 4" xfId="9698" xr:uid="{00000000-0005-0000-0000-0000DC250000}"/>
    <cellStyle name="40% - Accent5 8 3 4 2" xfId="9699" xr:uid="{00000000-0005-0000-0000-0000DD250000}"/>
    <cellStyle name="40% - Accent5 8 3 5" xfId="9700" xr:uid="{00000000-0005-0000-0000-0000DE250000}"/>
    <cellStyle name="40% - Accent5 8 3 5 2" xfId="9701" xr:uid="{00000000-0005-0000-0000-0000DF250000}"/>
    <cellStyle name="40% - Accent5 8 3 6" xfId="9702" xr:uid="{00000000-0005-0000-0000-0000E0250000}"/>
    <cellStyle name="40% - Accent5 8 3 6 2" xfId="9703" xr:uid="{00000000-0005-0000-0000-0000E1250000}"/>
    <cellStyle name="40% - Accent5 8 3 7" xfId="9704" xr:uid="{00000000-0005-0000-0000-0000E2250000}"/>
    <cellStyle name="40% - Accent5 8 4" xfId="9705" xr:uid="{00000000-0005-0000-0000-0000E3250000}"/>
    <cellStyle name="40% - Accent5 8 4 2" xfId="9706" xr:uid="{00000000-0005-0000-0000-0000E4250000}"/>
    <cellStyle name="40% - Accent5 8 4 2 2" xfId="9707" xr:uid="{00000000-0005-0000-0000-0000E5250000}"/>
    <cellStyle name="40% - Accent5 8 4 3" xfId="9708" xr:uid="{00000000-0005-0000-0000-0000E6250000}"/>
    <cellStyle name="40% - Accent5 8 4 3 2" xfId="9709" xr:uid="{00000000-0005-0000-0000-0000E7250000}"/>
    <cellStyle name="40% - Accent5 8 4 4" xfId="9710" xr:uid="{00000000-0005-0000-0000-0000E8250000}"/>
    <cellStyle name="40% - Accent5 8 4 4 2" xfId="9711" xr:uid="{00000000-0005-0000-0000-0000E9250000}"/>
    <cellStyle name="40% - Accent5 8 4 5" xfId="9712" xr:uid="{00000000-0005-0000-0000-0000EA250000}"/>
    <cellStyle name="40% - Accent5 8 4 5 2" xfId="9713" xr:uid="{00000000-0005-0000-0000-0000EB250000}"/>
    <cellStyle name="40% - Accent5 8 4 6" xfId="9714" xr:uid="{00000000-0005-0000-0000-0000EC250000}"/>
    <cellStyle name="40% - Accent5 8 5" xfId="9715" xr:uid="{00000000-0005-0000-0000-0000ED250000}"/>
    <cellStyle name="40% - Accent5 8 5 2" xfId="9716" xr:uid="{00000000-0005-0000-0000-0000EE250000}"/>
    <cellStyle name="40% - Accent5 8 5 2 2" xfId="9717" xr:uid="{00000000-0005-0000-0000-0000EF250000}"/>
    <cellStyle name="40% - Accent5 8 5 3" xfId="9718" xr:uid="{00000000-0005-0000-0000-0000F0250000}"/>
    <cellStyle name="40% - Accent5 8 6" xfId="9719" xr:uid="{00000000-0005-0000-0000-0000F1250000}"/>
    <cellStyle name="40% - Accent5 8 6 2" xfId="9720" xr:uid="{00000000-0005-0000-0000-0000F2250000}"/>
    <cellStyle name="40% - Accent5 8 7" xfId="9721" xr:uid="{00000000-0005-0000-0000-0000F3250000}"/>
    <cellStyle name="40% - Accent5 8 7 2" xfId="9722" xr:uid="{00000000-0005-0000-0000-0000F4250000}"/>
    <cellStyle name="40% - Accent5 8 8" xfId="9723" xr:uid="{00000000-0005-0000-0000-0000F5250000}"/>
    <cellStyle name="40% - Accent5 8 8 2" xfId="9724" xr:uid="{00000000-0005-0000-0000-0000F6250000}"/>
    <cellStyle name="40% - Accent5 8 9" xfId="9725" xr:uid="{00000000-0005-0000-0000-0000F7250000}"/>
    <cellStyle name="40% - Accent5 9" xfId="9726" xr:uid="{00000000-0005-0000-0000-0000F8250000}"/>
    <cellStyle name="40% - Accent5 9 2" xfId="9727" xr:uid="{00000000-0005-0000-0000-0000F9250000}"/>
    <cellStyle name="40% - Accent5 9 2 2" xfId="9728" xr:uid="{00000000-0005-0000-0000-0000FA250000}"/>
    <cellStyle name="40% - Accent5 9 2 2 2" xfId="9729" xr:uid="{00000000-0005-0000-0000-0000FB250000}"/>
    <cellStyle name="40% - Accent5 9 2 2 2 2" xfId="9730" xr:uid="{00000000-0005-0000-0000-0000FC250000}"/>
    <cellStyle name="40% - Accent5 9 2 2 3" xfId="9731" xr:uid="{00000000-0005-0000-0000-0000FD250000}"/>
    <cellStyle name="40% - Accent5 9 2 3" xfId="9732" xr:uid="{00000000-0005-0000-0000-0000FE250000}"/>
    <cellStyle name="40% - Accent5 9 2 3 2" xfId="9733" xr:uid="{00000000-0005-0000-0000-0000FF250000}"/>
    <cellStyle name="40% - Accent5 9 2 4" xfId="9734" xr:uid="{00000000-0005-0000-0000-000000260000}"/>
    <cellStyle name="40% - Accent5 9 3" xfId="9735" xr:uid="{00000000-0005-0000-0000-000001260000}"/>
    <cellStyle name="40% - Accent5 9 3 2" xfId="9736" xr:uid="{00000000-0005-0000-0000-000002260000}"/>
    <cellStyle name="40% - Accent5 9 3 2 2" xfId="9737" xr:uid="{00000000-0005-0000-0000-000003260000}"/>
    <cellStyle name="40% - Accent5 9 3 3" xfId="9738" xr:uid="{00000000-0005-0000-0000-000004260000}"/>
    <cellStyle name="40% - Accent5 9 4" xfId="9739" xr:uid="{00000000-0005-0000-0000-000005260000}"/>
    <cellStyle name="40% - Accent5 9 4 2" xfId="9740" xr:uid="{00000000-0005-0000-0000-000006260000}"/>
    <cellStyle name="40% - Accent5 9 5" xfId="9741" xr:uid="{00000000-0005-0000-0000-000007260000}"/>
    <cellStyle name="40% - Accent5 9 5 2" xfId="9742" xr:uid="{00000000-0005-0000-0000-000008260000}"/>
    <cellStyle name="40% - Accent5 9 6" xfId="9743" xr:uid="{00000000-0005-0000-0000-000009260000}"/>
    <cellStyle name="40% - Accent5 9 6 2" xfId="9744" xr:uid="{00000000-0005-0000-0000-00000A260000}"/>
    <cellStyle name="40% - Accent5 9 7" xfId="9745" xr:uid="{00000000-0005-0000-0000-00000B260000}"/>
    <cellStyle name="40% - Accent6 10" xfId="9746" xr:uid="{00000000-0005-0000-0000-00000C260000}"/>
    <cellStyle name="40% - Accent6 10 2" xfId="9747" xr:uid="{00000000-0005-0000-0000-00000D260000}"/>
    <cellStyle name="40% - Accent6 10 2 2" xfId="9748" xr:uid="{00000000-0005-0000-0000-00000E260000}"/>
    <cellStyle name="40% - Accent6 10 2 2 2" xfId="9749" xr:uid="{00000000-0005-0000-0000-00000F260000}"/>
    <cellStyle name="40% - Accent6 10 2 2 2 2" xfId="9750" xr:uid="{00000000-0005-0000-0000-000010260000}"/>
    <cellStyle name="40% - Accent6 10 2 2 3" xfId="9751" xr:uid="{00000000-0005-0000-0000-000011260000}"/>
    <cellStyle name="40% - Accent6 10 2 3" xfId="9752" xr:uid="{00000000-0005-0000-0000-000012260000}"/>
    <cellStyle name="40% - Accent6 10 2 3 2" xfId="9753" xr:uid="{00000000-0005-0000-0000-000013260000}"/>
    <cellStyle name="40% - Accent6 10 2 4" xfId="9754" xr:uid="{00000000-0005-0000-0000-000014260000}"/>
    <cellStyle name="40% - Accent6 10 3" xfId="9755" xr:uid="{00000000-0005-0000-0000-000015260000}"/>
    <cellStyle name="40% - Accent6 10 3 2" xfId="9756" xr:uid="{00000000-0005-0000-0000-000016260000}"/>
    <cellStyle name="40% - Accent6 10 3 2 2" xfId="9757" xr:uid="{00000000-0005-0000-0000-000017260000}"/>
    <cellStyle name="40% - Accent6 10 3 3" xfId="9758" xr:uid="{00000000-0005-0000-0000-000018260000}"/>
    <cellStyle name="40% - Accent6 10 4" xfId="9759" xr:uid="{00000000-0005-0000-0000-000019260000}"/>
    <cellStyle name="40% - Accent6 10 4 2" xfId="9760" xr:uid="{00000000-0005-0000-0000-00001A260000}"/>
    <cellStyle name="40% - Accent6 10 5" xfId="9761" xr:uid="{00000000-0005-0000-0000-00001B260000}"/>
    <cellStyle name="40% - Accent6 11" xfId="9762" xr:uid="{00000000-0005-0000-0000-00001C260000}"/>
    <cellStyle name="40% - Accent6 11 2" xfId="9763" xr:uid="{00000000-0005-0000-0000-00001D260000}"/>
    <cellStyle name="40% - Accent6 11 2 2" xfId="9764" xr:uid="{00000000-0005-0000-0000-00001E260000}"/>
    <cellStyle name="40% - Accent6 11 2 2 2" xfId="9765" xr:uid="{00000000-0005-0000-0000-00001F260000}"/>
    <cellStyle name="40% - Accent6 11 2 2 2 2" xfId="9766" xr:uid="{00000000-0005-0000-0000-000020260000}"/>
    <cellStyle name="40% - Accent6 11 2 2 3" xfId="9767" xr:uid="{00000000-0005-0000-0000-000021260000}"/>
    <cellStyle name="40% - Accent6 11 2 3" xfId="9768" xr:uid="{00000000-0005-0000-0000-000022260000}"/>
    <cellStyle name="40% - Accent6 11 2 3 2" xfId="9769" xr:uid="{00000000-0005-0000-0000-000023260000}"/>
    <cellStyle name="40% - Accent6 11 2 4" xfId="9770" xr:uid="{00000000-0005-0000-0000-000024260000}"/>
    <cellStyle name="40% - Accent6 11 3" xfId="9771" xr:uid="{00000000-0005-0000-0000-000025260000}"/>
    <cellStyle name="40% - Accent6 11 3 2" xfId="9772" xr:uid="{00000000-0005-0000-0000-000026260000}"/>
    <cellStyle name="40% - Accent6 11 3 2 2" xfId="9773" xr:uid="{00000000-0005-0000-0000-000027260000}"/>
    <cellStyle name="40% - Accent6 11 3 3" xfId="9774" xr:uid="{00000000-0005-0000-0000-000028260000}"/>
    <cellStyle name="40% - Accent6 11 4" xfId="9775" xr:uid="{00000000-0005-0000-0000-000029260000}"/>
    <cellStyle name="40% - Accent6 11 4 2" xfId="9776" xr:uid="{00000000-0005-0000-0000-00002A260000}"/>
    <cellStyle name="40% - Accent6 11 5" xfId="9777" xr:uid="{00000000-0005-0000-0000-00002B260000}"/>
    <cellStyle name="40% - Accent6 12" xfId="9778" xr:uid="{00000000-0005-0000-0000-00002C260000}"/>
    <cellStyle name="40% - Accent6 12 2" xfId="9779" xr:uid="{00000000-0005-0000-0000-00002D260000}"/>
    <cellStyle name="40% - Accent6 13" xfId="9780" xr:uid="{00000000-0005-0000-0000-00002E260000}"/>
    <cellStyle name="40% - Accent6 13 2" xfId="9781" xr:uid="{00000000-0005-0000-0000-00002F260000}"/>
    <cellStyle name="40% - Accent6 13 2 2" xfId="9782" xr:uid="{00000000-0005-0000-0000-000030260000}"/>
    <cellStyle name="40% - Accent6 13 2 2 2" xfId="9783" xr:uid="{00000000-0005-0000-0000-000031260000}"/>
    <cellStyle name="40% - Accent6 13 2 3" xfId="9784" xr:uid="{00000000-0005-0000-0000-000032260000}"/>
    <cellStyle name="40% - Accent6 13 3" xfId="9785" xr:uid="{00000000-0005-0000-0000-000033260000}"/>
    <cellStyle name="40% - Accent6 13 3 2" xfId="9786" xr:uid="{00000000-0005-0000-0000-000034260000}"/>
    <cellStyle name="40% - Accent6 13 4" xfId="9787" xr:uid="{00000000-0005-0000-0000-000035260000}"/>
    <cellStyle name="40% - Accent6 14" xfId="9788" xr:uid="{00000000-0005-0000-0000-000036260000}"/>
    <cellStyle name="40% - Accent6 14 2" xfId="9789" xr:uid="{00000000-0005-0000-0000-000037260000}"/>
    <cellStyle name="40% - Accent6 2" xfId="9790" xr:uid="{00000000-0005-0000-0000-000038260000}"/>
    <cellStyle name="40% - Accent6 2 2" xfId="9791" xr:uid="{00000000-0005-0000-0000-000039260000}"/>
    <cellStyle name="40% - Accent6 2 2 2" xfId="9792" xr:uid="{00000000-0005-0000-0000-00003A260000}"/>
    <cellStyle name="40% - Accent6 2 2 3" xfId="9793" xr:uid="{00000000-0005-0000-0000-00003B260000}"/>
    <cellStyle name="40% - Accent6 2 2 3 2" xfId="9794" xr:uid="{00000000-0005-0000-0000-00003C260000}"/>
    <cellStyle name="40% - Accent6 2 3" xfId="9795" xr:uid="{00000000-0005-0000-0000-00003D260000}"/>
    <cellStyle name="40% - Accent6 2 3 2" xfId="9796" xr:uid="{00000000-0005-0000-0000-00003E260000}"/>
    <cellStyle name="40% - Accent6 2 4" xfId="9797" xr:uid="{00000000-0005-0000-0000-00003F260000}"/>
    <cellStyle name="40% - Accent6 2 4 2" xfId="9798" xr:uid="{00000000-0005-0000-0000-000040260000}"/>
    <cellStyle name="40% - Accent6 2 4 3" xfId="9799" xr:uid="{00000000-0005-0000-0000-000041260000}"/>
    <cellStyle name="40% - Accent6 2 5" xfId="9800" xr:uid="{00000000-0005-0000-0000-000042260000}"/>
    <cellStyle name="40% - Accent6 3" xfId="9801" xr:uid="{00000000-0005-0000-0000-000043260000}"/>
    <cellStyle name="40% - Accent6 3 2" xfId="9802" xr:uid="{00000000-0005-0000-0000-000044260000}"/>
    <cellStyle name="40% - Accent6 3 2 2" xfId="9803" xr:uid="{00000000-0005-0000-0000-000045260000}"/>
    <cellStyle name="40% - Accent6 3 2 2 2" xfId="9804" xr:uid="{00000000-0005-0000-0000-000046260000}"/>
    <cellStyle name="40% - Accent6 3 2 2 2 2" xfId="9805" xr:uid="{00000000-0005-0000-0000-000047260000}"/>
    <cellStyle name="40% - Accent6 3 2 2 3" xfId="9806" xr:uid="{00000000-0005-0000-0000-000048260000}"/>
    <cellStyle name="40% - Accent6 3 2 2 3 2" xfId="9807" xr:uid="{00000000-0005-0000-0000-000049260000}"/>
    <cellStyle name="40% - Accent6 3 2 2 4" xfId="9808" xr:uid="{00000000-0005-0000-0000-00004A260000}"/>
    <cellStyle name="40% - Accent6 3 2 3" xfId="9809" xr:uid="{00000000-0005-0000-0000-00004B260000}"/>
    <cellStyle name="40% - Accent6 3 2 3 2" xfId="9810" xr:uid="{00000000-0005-0000-0000-00004C260000}"/>
    <cellStyle name="40% - Accent6 3 2 4" xfId="9811" xr:uid="{00000000-0005-0000-0000-00004D260000}"/>
    <cellStyle name="40% - Accent6 3 2 4 2" xfId="9812" xr:uid="{00000000-0005-0000-0000-00004E260000}"/>
    <cellStyle name="40% - Accent6 3 2 5" xfId="9813" xr:uid="{00000000-0005-0000-0000-00004F260000}"/>
    <cellStyle name="40% - Accent6 3 3" xfId="9814" xr:uid="{00000000-0005-0000-0000-000050260000}"/>
    <cellStyle name="40% - Accent6 3 3 2" xfId="9815" xr:uid="{00000000-0005-0000-0000-000051260000}"/>
    <cellStyle name="40% - Accent6 3 3 3" xfId="9816" xr:uid="{00000000-0005-0000-0000-000052260000}"/>
    <cellStyle name="40% - Accent6 3 3 3 2" xfId="9817" xr:uid="{00000000-0005-0000-0000-000053260000}"/>
    <cellStyle name="40% - Accent6 3 3 4" xfId="9818" xr:uid="{00000000-0005-0000-0000-000054260000}"/>
    <cellStyle name="40% - Accent6 3 4" xfId="9819" xr:uid="{00000000-0005-0000-0000-000055260000}"/>
    <cellStyle name="40% - Accent6 3 4 2" xfId="9820" xr:uid="{00000000-0005-0000-0000-000056260000}"/>
    <cellStyle name="40% - Accent6 3 5" xfId="9821" xr:uid="{00000000-0005-0000-0000-000057260000}"/>
    <cellStyle name="40% - Accent6 3 5 2" xfId="9822" xr:uid="{00000000-0005-0000-0000-000058260000}"/>
    <cellStyle name="40% - Accent6 3 6" xfId="9823" xr:uid="{00000000-0005-0000-0000-000059260000}"/>
    <cellStyle name="40% - Accent6 3 6 2" xfId="9824" xr:uid="{00000000-0005-0000-0000-00005A260000}"/>
    <cellStyle name="40% - Accent6 3 7" xfId="9825" xr:uid="{00000000-0005-0000-0000-00005B260000}"/>
    <cellStyle name="40% - Accent6 3 7 2" xfId="9826" xr:uid="{00000000-0005-0000-0000-00005C260000}"/>
    <cellStyle name="40% - Accent6 3 8" xfId="9827" xr:uid="{00000000-0005-0000-0000-00005D260000}"/>
    <cellStyle name="40% - Accent6 3 8 2" xfId="9828" xr:uid="{00000000-0005-0000-0000-00005E260000}"/>
    <cellStyle name="40% - Accent6 4" xfId="9829" xr:uid="{00000000-0005-0000-0000-00005F260000}"/>
    <cellStyle name="40% - Accent6 4 10" xfId="9830" xr:uid="{00000000-0005-0000-0000-000060260000}"/>
    <cellStyle name="40% - Accent6 4 10 2" xfId="9831" xr:uid="{00000000-0005-0000-0000-000061260000}"/>
    <cellStyle name="40% - Accent6 4 11" xfId="9832" xr:uid="{00000000-0005-0000-0000-000062260000}"/>
    <cellStyle name="40% - Accent6 4 11 2" xfId="9833" xr:uid="{00000000-0005-0000-0000-000063260000}"/>
    <cellStyle name="40% - Accent6 4 12" xfId="9834" xr:uid="{00000000-0005-0000-0000-000064260000}"/>
    <cellStyle name="40% - Accent6 4 12 2" xfId="9835" xr:uid="{00000000-0005-0000-0000-000065260000}"/>
    <cellStyle name="40% - Accent6 4 13" xfId="9836" xr:uid="{00000000-0005-0000-0000-000066260000}"/>
    <cellStyle name="40% - Accent6 4 2" xfId="9837" xr:uid="{00000000-0005-0000-0000-000067260000}"/>
    <cellStyle name="40% - Accent6 4 2 10" xfId="9838" xr:uid="{00000000-0005-0000-0000-000068260000}"/>
    <cellStyle name="40% - Accent6 4 2 10 2" xfId="9839" xr:uid="{00000000-0005-0000-0000-000069260000}"/>
    <cellStyle name="40% - Accent6 4 2 11" xfId="9840" xr:uid="{00000000-0005-0000-0000-00006A260000}"/>
    <cellStyle name="40% - Accent6 4 2 2" xfId="9841" xr:uid="{00000000-0005-0000-0000-00006B260000}"/>
    <cellStyle name="40% - Accent6 4 2 2 10" xfId="9842" xr:uid="{00000000-0005-0000-0000-00006C260000}"/>
    <cellStyle name="40% - Accent6 4 2 2 2" xfId="9843" xr:uid="{00000000-0005-0000-0000-00006D260000}"/>
    <cellStyle name="40% - Accent6 4 2 2 2 2" xfId="9844" xr:uid="{00000000-0005-0000-0000-00006E260000}"/>
    <cellStyle name="40% - Accent6 4 2 2 2 2 2" xfId="9845" xr:uid="{00000000-0005-0000-0000-00006F260000}"/>
    <cellStyle name="40% - Accent6 4 2 2 2 2 2 2" xfId="9846" xr:uid="{00000000-0005-0000-0000-000070260000}"/>
    <cellStyle name="40% - Accent6 4 2 2 2 2 2 2 2" xfId="9847" xr:uid="{00000000-0005-0000-0000-000071260000}"/>
    <cellStyle name="40% - Accent6 4 2 2 2 2 2 3" xfId="9848" xr:uid="{00000000-0005-0000-0000-000072260000}"/>
    <cellStyle name="40% - Accent6 4 2 2 2 2 2 3 2" xfId="9849" xr:uid="{00000000-0005-0000-0000-000073260000}"/>
    <cellStyle name="40% - Accent6 4 2 2 2 2 2 4" xfId="9850" xr:uid="{00000000-0005-0000-0000-000074260000}"/>
    <cellStyle name="40% - Accent6 4 2 2 2 2 3" xfId="9851" xr:uid="{00000000-0005-0000-0000-000075260000}"/>
    <cellStyle name="40% - Accent6 4 2 2 2 2 3 2" xfId="9852" xr:uid="{00000000-0005-0000-0000-000076260000}"/>
    <cellStyle name="40% - Accent6 4 2 2 2 2 4" xfId="9853" xr:uid="{00000000-0005-0000-0000-000077260000}"/>
    <cellStyle name="40% - Accent6 4 2 2 2 2 4 2" xfId="9854" xr:uid="{00000000-0005-0000-0000-000078260000}"/>
    <cellStyle name="40% - Accent6 4 2 2 2 2 5" xfId="9855" xr:uid="{00000000-0005-0000-0000-000079260000}"/>
    <cellStyle name="40% - Accent6 4 2 2 2 2 5 2" xfId="9856" xr:uid="{00000000-0005-0000-0000-00007A260000}"/>
    <cellStyle name="40% - Accent6 4 2 2 2 2 6" xfId="9857" xr:uid="{00000000-0005-0000-0000-00007B260000}"/>
    <cellStyle name="40% - Accent6 4 2 2 2 2 6 2" xfId="9858" xr:uid="{00000000-0005-0000-0000-00007C260000}"/>
    <cellStyle name="40% - Accent6 4 2 2 2 2 7" xfId="9859" xr:uid="{00000000-0005-0000-0000-00007D260000}"/>
    <cellStyle name="40% - Accent6 4 2 2 2 3" xfId="9860" xr:uid="{00000000-0005-0000-0000-00007E260000}"/>
    <cellStyle name="40% - Accent6 4 2 2 2 3 2" xfId="9861" xr:uid="{00000000-0005-0000-0000-00007F260000}"/>
    <cellStyle name="40% - Accent6 4 2 2 2 3 2 2" xfId="9862" xr:uid="{00000000-0005-0000-0000-000080260000}"/>
    <cellStyle name="40% - Accent6 4 2 2 2 3 3" xfId="9863" xr:uid="{00000000-0005-0000-0000-000081260000}"/>
    <cellStyle name="40% - Accent6 4 2 2 2 3 3 2" xfId="9864" xr:uid="{00000000-0005-0000-0000-000082260000}"/>
    <cellStyle name="40% - Accent6 4 2 2 2 3 4" xfId="9865" xr:uid="{00000000-0005-0000-0000-000083260000}"/>
    <cellStyle name="40% - Accent6 4 2 2 2 3 4 2" xfId="9866" xr:uid="{00000000-0005-0000-0000-000084260000}"/>
    <cellStyle name="40% - Accent6 4 2 2 2 3 5" xfId="9867" xr:uid="{00000000-0005-0000-0000-000085260000}"/>
    <cellStyle name="40% - Accent6 4 2 2 2 3 5 2" xfId="9868" xr:uid="{00000000-0005-0000-0000-000086260000}"/>
    <cellStyle name="40% - Accent6 4 2 2 2 3 6" xfId="9869" xr:uid="{00000000-0005-0000-0000-000087260000}"/>
    <cellStyle name="40% - Accent6 4 2 2 2 4" xfId="9870" xr:uid="{00000000-0005-0000-0000-000088260000}"/>
    <cellStyle name="40% - Accent6 4 2 2 2 4 2" xfId="9871" xr:uid="{00000000-0005-0000-0000-000089260000}"/>
    <cellStyle name="40% - Accent6 4 2 2 2 4 2 2" xfId="9872" xr:uid="{00000000-0005-0000-0000-00008A260000}"/>
    <cellStyle name="40% - Accent6 4 2 2 2 4 3" xfId="9873" xr:uid="{00000000-0005-0000-0000-00008B260000}"/>
    <cellStyle name="40% - Accent6 4 2 2 2 5" xfId="9874" xr:uid="{00000000-0005-0000-0000-00008C260000}"/>
    <cellStyle name="40% - Accent6 4 2 2 2 5 2" xfId="9875" xr:uid="{00000000-0005-0000-0000-00008D260000}"/>
    <cellStyle name="40% - Accent6 4 2 2 2 6" xfId="9876" xr:uid="{00000000-0005-0000-0000-00008E260000}"/>
    <cellStyle name="40% - Accent6 4 2 2 2 6 2" xfId="9877" xr:uid="{00000000-0005-0000-0000-00008F260000}"/>
    <cellStyle name="40% - Accent6 4 2 2 2 7" xfId="9878" xr:uid="{00000000-0005-0000-0000-000090260000}"/>
    <cellStyle name="40% - Accent6 4 2 2 2 7 2" xfId="9879" xr:uid="{00000000-0005-0000-0000-000091260000}"/>
    <cellStyle name="40% - Accent6 4 2 2 2 8" xfId="9880" xr:uid="{00000000-0005-0000-0000-000092260000}"/>
    <cellStyle name="40% - Accent6 4 2 2 3" xfId="9881" xr:uid="{00000000-0005-0000-0000-000093260000}"/>
    <cellStyle name="40% - Accent6 4 2 2 3 2" xfId="9882" xr:uid="{00000000-0005-0000-0000-000094260000}"/>
    <cellStyle name="40% - Accent6 4 2 2 3 2 2" xfId="9883" xr:uid="{00000000-0005-0000-0000-000095260000}"/>
    <cellStyle name="40% - Accent6 4 2 2 3 2 2 2" xfId="9884" xr:uid="{00000000-0005-0000-0000-000096260000}"/>
    <cellStyle name="40% - Accent6 4 2 2 3 2 2 2 2" xfId="9885" xr:uid="{00000000-0005-0000-0000-000097260000}"/>
    <cellStyle name="40% - Accent6 4 2 2 3 2 2 3" xfId="9886" xr:uid="{00000000-0005-0000-0000-000098260000}"/>
    <cellStyle name="40% - Accent6 4 2 2 3 2 2 3 2" xfId="9887" xr:uid="{00000000-0005-0000-0000-000099260000}"/>
    <cellStyle name="40% - Accent6 4 2 2 3 2 2 4" xfId="9888" xr:uid="{00000000-0005-0000-0000-00009A260000}"/>
    <cellStyle name="40% - Accent6 4 2 2 3 2 3" xfId="9889" xr:uid="{00000000-0005-0000-0000-00009B260000}"/>
    <cellStyle name="40% - Accent6 4 2 2 3 2 3 2" xfId="9890" xr:uid="{00000000-0005-0000-0000-00009C260000}"/>
    <cellStyle name="40% - Accent6 4 2 2 3 2 4" xfId="9891" xr:uid="{00000000-0005-0000-0000-00009D260000}"/>
    <cellStyle name="40% - Accent6 4 2 2 3 2 4 2" xfId="9892" xr:uid="{00000000-0005-0000-0000-00009E260000}"/>
    <cellStyle name="40% - Accent6 4 2 2 3 2 5" xfId="9893" xr:uid="{00000000-0005-0000-0000-00009F260000}"/>
    <cellStyle name="40% - Accent6 4 2 2 3 2 5 2" xfId="9894" xr:uid="{00000000-0005-0000-0000-0000A0260000}"/>
    <cellStyle name="40% - Accent6 4 2 2 3 2 6" xfId="9895" xr:uid="{00000000-0005-0000-0000-0000A1260000}"/>
    <cellStyle name="40% - Accent6 4 2 2 3 2 6 2" xfId="9896" xr:uid="{00000000-0005-0000-0000-0000A2260000}"/>
    <cellStyle name="40% - Accent6 4 2 2 3 2 7" xfId="9897" xr:uid="{00000000-0005-0000-0000-0000A3260000}"/>
    <cellStyle name="40% - Accent6 4 2 2 3 3" xfId="9898" xr:uid="{00000000-0005-0000-0000-0000A4260000}"/>
    <cellStyle name="40% - Accent6 4 2 2 3 3 2" xfId="9899" xr:uid="{00000000-0005-0000-0000-0000A5260000}"/>
    <cellStyle name="40% - Accent6 4 2 2 3 3 2 2" xfId="9900" xr:uid="{00000000-0005-0000-0000-0000A6260000}"/>
    <cellStyle name="40% - Accent6 4 2 2 3 3 3" xfId="9901" xr:uid="{00000000-0005-0000-0000-0000A7260000}"/>
    <cellStyle name="40% - Accent6 4 2 2 3 3 3 2" xfId="9902" xr:uid="{00000000-0005-0000-0000-0000A8260000}"/>
    <cellStyle name="40% - Accent6 4 2 2 3 3 4" xfId="9903" xr:uid="{00000000-0005-0000-0000-0000A9260000}"/>
    <cellStyle name="40% - Accent6 4 2 2 3 3 4 2" xfId="9904" xr:uid="{00000000-0005-0000-0000-0000AA260000}"/>
    <cellStyle name="40% - Accent6 4 2 2 3 3 5" xfId="9905" xr:uid="{00000000-0005-0000-0000-0000AB260000}"/>
    <cellStyle name="40% - Accent6 4 2 2 3 3 5 2" xfId="9906" xr:uid="{00000000-0005-0000-0000-0000AC260000}"/>
    <cellStyle name="40% - Accent6 4 2 2 3 3 6" xfId="9907" xr:uid="{00000000-0005-0000-0000-0000AD260000}"/>
    <cellStyle name="40% - Accent6 4 2 2 3 4" xfId="9908" xr:uid="{00000000-0005-0000-0000-0000AE260000}"/>
    <cellStyle name="40% - Accent6 4 2 2 3 4 2" xfId="9909" xr:uid="{00000000-0005-0000-0000-0000AF260000}"/>
    <cellStyle name="40% - Accent6 4 2 2 3 4 2 2" xfId="9910" xr:uid="{00000000-0005-0000-0000-0000B0260000}"/>
    <cellStyle name="40% - Accent6 4 2 2 3 4 3" xfId="9911" xr:uid="{00000000-0005-0000-0000-0000B1260000}"/>
    <cellStyle name="40% - Accent6 4 2 2 3 5" xfId="9912" xr:uid="{00000000-0005-0000-0000-0000B2260000}"/>
    <cellStyle name="40% - Accent6 4 2 2 3 5 2" xfId="9913" xr:uid="{00000000-0005-0000-0000-0000B3260000}"/>
    <cellStyle name="40% - Accent6 4 2 2 3 6" xfId="9914" xr:uid="{00000000-0005-0000-0000-0000B4260000}"/>
    <cellStyle name="40% - Accent6 4 2 2 3 6 2" xfId="9915" xr:uid="{00000000-0005-0000-0000-0000B5260000}"/>
    <cellStyle name="40% - Accent6 4 2 2 3 7" xfId="9916" xr:uid="{00000000-0005-0000-0000-0000B6260000}"/>
    <cellStyle name="40% - Accent6 4 2 2 3 7 2" xfId="9917" xr:uid="{00000000-0005-0000-0000-0000B7260000}"/>
    <cellStyle name="40% - Accent6 4 2 2 3 8" xfId="9918" xr:uid="{00000000-0005-0000-0000-0000B8260000}"/>
    <cellStyle name="40% - Accent6 4 2 2 4" xfId="9919" xr:uid="{00000000-0005-0000-0000-0000B9260000}"/>
    <cellStyle name="40% - Accent6 4 2 2 4 2" xfId="9920" xr:uid="{00000000-0005-0000-0000-0000BA260000}"/>
    <cellStyle name="40% - Accent6 4 2 2 4 2 2" xfId="9921" xr:uid="{00000000-0005-0000-0000-0000BB260000}"/>
    <cellStyle name="40% - Accent6 4 2 2 4 2 2 2" xfId="9922" xr:uid="{00000000-0005-0000-0000-0000BC260000}"/>
    <cellStyle name="40% - Accent6 4 2 2 4 2 3" xfId="9923" xr:uid="{00000000-0005-0000-0000-0000BD260000}"/>
    <cellStyle name="40% - Accent6 4 2 2 4 2 3 2" xfId="9924" xr:uid="{00000000-0005-0000-0000-0000BE260000}"/>
    <cellStyle name="40% - Accent6 4 2 2 4 2 4" xfId="9925" xr:uid="{00000000-0005-0000-0000-0000BF260000}"/>
    <cellStyle name="40% - Accent6 4 2 2 4 3" xfId="9926" xr:uid="{00000000-0005-0000-0000-0000C0260000}"/>
    <cellStyle name="40% - Accent6 4 2 2 4 3 2" xfId="9927" xr:uid="{00000000-0005-0000-0000-0000C1260000}"/>
    <cellStyle name="40% - Accent6 4 2 2 4 4" xfId="9928" xr:uid="{00000000-0005-0000-0000-0000C2260000}"/>
    <cellStyle name="40% - Accent6 4 2 2 4 4 2" xfId="9929" xr:uid="{00000000-0005-0000-0000-0000C3260000}"/>
    <cellStyle name="40% - Accent6 4 2 2 4 5" xfId="9930" xr:uid="{00000000-0005-0000-0000-0000C4260000}"/>
    <cellStyle name="40% - Accent6 4 2 2 4 5 2" xfId="9931" xr:uid="{00000000-0005-0000-0000-0000C5260000}"/>
    <cellStyle name="40% - Accent6 4 2 2 4 6" xfId="9932" xr:uid="{00000000-0005-0000-0000-0000C6260000}"/>
    <cellStyle name="40% - Accent6 4 2 2 4 6 2" xfId="9933" xr:uid="{00000000-0005-0000-0000-0000C7260000}"/>
    <cellStyle name="40% - Accent6 4 2 2 4 7" xfId="9934" xr:uid="{00000000-0005-0000-0000-0000C8260000}"/>
    <cellStyle name="40% - Accent6 4 2 2 5" xfId="9935" xr:uid="{00000000-0005-0000-0000-0000C9260000}"/>
    <cellStyle name="40% - Accent6 4 2 2 5 2" xfId="9936" xr:uid="{00000000-0005-0000-0000-0000CA260000}"/>
    <cellStyle name="40% - Accent6 4 2 2 5 2 2" xfId="9937" xr:uid="{00000000-0005-0000-0000-0000CB260000}"/>
    <cellStyle name="40% - Accent6 4 2 2 5 3" xfId="9938" xr:uid="{00000000-0005-0000-0000-0000CC260000}"/>
    <cellStyle name="40% - Accent6 4 2 2 5 3 2" xfId="9939" xr:uid="{00000000-0005-0000-0000-0000CD260000}"/>
    <cellStyle name="40% - Accent6 4 2 2 5 4" xfId="9940" xr:uid="{00000000-0005-0000-0000-0000CE260000}"/>
    <cellStyle name="40% - Accent6 4 2 2 5 4 2" xfId="9941" xr:uid="{00000000-0005-0000-0000-0000CF260000}"/>
    <cellStyle name="40% - Accent6 4 2 2 5 5" xfId="9942" xr:uid="{00000000-0005-0000-0000-0000D0260000}"/>
    <cellStyle name="40% - Accent6 4 2 2 5 5 2" xfId="9943" xr:uid="{00000000-0005-0000-0000-0000D1260000}"/>
    <cellStyle name="40% - Accent6 4 2 2 5 6" xfId="9944" xr:uid="{00000000-0005-0000-0000-0000D2260000}"/>
    <cellStyle name="40% - Accent6 4 2 2 6" xfId="9945" xr:uid="{00000000-0005-0000-0000-0000D3260000}"/>
    <cellStyle name="40% - Accent6 4 2 2 6 2" xfId="9946" xr:uid="{00000000-0005-0000-0000-0000D4260000}"/>
    <cellStyle name="40% - Accent6 4 2 2 6 2 2" xfId="9947" xr:uid="{00000000-0005-0000-0000-0000D5260000}"/>
    <cellStyle name="40% - Accent6 4 2 2 6 3" xfId="9948" xr:uid="{00000000-0005-0000-0000-0000D6260000}"/>
    <cellStyle name="40% - Accent6 4 2 2 7" xfId="9949" xr:uid="{00000000-0005-0000-0000-0000D7260000}"/>
    <cellStyle name="40% - Accent6 4 2 2 7 2" xfId="9950" xr:uid="{00000000-0005-0000-0000-0000D8260000}"/>
    <cellStyle name="40% - Accent6 4 2 2 8" xfId="9951" xr:uid="{00000000-0005-0000-0000-0000D9260000}"/>
    <cellStyle name="40% - Accent6 4 2 2 8 2" xfId="9952" xr:uid="{00000000-0005-0000-0000-0000DA260000}"/>
    <cellStyle name="40% - Accent6 4 2 2 9" xfId="9953" xr:uid="{00000000-0005-0000-0000-0000DB260000}"/>
    <cellStyle name="40% - Accent6 4 2 2 9 2" xfId="9954" xr:uid="{00000000-0005-0000-0000-0000DC260000}"/>
    <cellStyle name="40% - Accent6 4 2 3" xfId="9955" xr:uid="{00000000-0005-0000-0000-0000DD260000}"/>
    <cellStyle name="40% - Accent6 4 2 3 2" xfId="9956" xr:uid="{00000000-0005-0000-0000-0000DE260000}"/>
    <cellStyle name="40% - Accent6 4 2 3 2 2" xfId="9957" xr:uid="{00000000-0005-0000-0000-0000DF260000}"/>
    <cellStyle name="40% - Accent6 4 2 3 2 2 2" xfId="9958" xr:uid="{00000000-0005-0000-0000-0000E0260000}"/>
    <cellStyle name="40% - Accent6 4 2 3 2 2 2 2" xfId="9959" xr:uid="{00000000-0005-0000-0000-0000E1260000}"/>
    <cellStyle name="40% - Accent6 4 2 3 2 2 3" xfId="9960" xr:uid="{00000000-0005-0000-0000-0000E2260000}"/>
    <cellStyle name="40% - Accent6 4 2 3 2 2 3 2" xfId="9961" xr:uid="{00000000-0005-0000-0000-0000E3260000}"/>
    <cellStyle name="40% - Accent6 4 2 3 2 2 4" xfId="9962" xr:uid="{00000000-0005-0000-0000-0000E4260000}"/>
    <cellStyle name="40% - Accent6 4 2 3 2 3" xfId="9963" xr:uid="{00000000-0005-0000-0000-0000E5260000}"/>
    <cellStyle name="40% - Accent6 4 2 3 2 3 2" xfId="9964" xr:uid="{00000000-0005-0000-0000-0000E6260000}"/>
    <cellStyle name="40% - Accent6 4 2 3 2 4" xfId="9965" xr:uid="{00000000-0005-0000-0000-0000E7260000}"/>
    <cellStyle name="40% - Accent6 4 2 3 2 4 2" xfId="9966" xr:uid="{00000000-0005-0000-0000-0000E8260000}"/>
    <cellStyle name="40% - Accent6 4 2 3 2 5" xfId="9967" xr:uid="{00000000-0005-0000-0000-0000E9260000}"/>
    <cellStyle name="40% - Accent6 4 2 3 2 5 2" xfId="9968" xr:uid="{00000000-0005-0000-0000-0000EA260000}"/>
    <cellStyle name="40% - Accent6 4 2 3 2 6" xfId="9969" xr:uid="{00000000-0005-0000-0000-0000EB260000}"/>
    <cellStyle name="40% - Accent6 4 2 3 2 6 2" xfId="9970" xr:uid="{00000000-0005-0000-0000-0000EC260000}"/>
    <cellStyle name="40% - Accent6 4 2 3 2 7" xfId="9971" xr:uid="{00000000-0005-0000-0000-0000ED260000}"/>
    <cellStyle name="40% - Accent6 4 2 3 3" xfId="9972" xr:uid="{00000000-0005-0000-0000-0000EE260000}"/>
    <cellStyle name="40% - Accent6 4 2 3 3 2" xfId="9973" xr:uid="{00000000-0005-0000-0000-0000EF260000}"/>
    <cellStyle name="40% - Accent6 4 2 3 3 2 2" xfId="9974" xr:uid="{00000000-0005-0000-0000-0000F0260000}"/>
    <cellStyle name="40% - Accent6 4 2 3 3 3" xfId="9975" xr:uid="{00000000-0005-0000-0000-0000F1260000}"/>
    <cellStyle name="40% - Accent6 4 2 3 3 3 2" xfId="9976" xr:uid="{00000000-0005-0000-0000-0000F2260000}"/>
    <cellStyle name="40% - Accent6 4 2 3 3 4" xfId="9977" xr:uid="{00000000-0005-0000-0000-0000F3260000}"/>
    <cellStyle name="40% - Accent6 4 2 3 3 4 2" xfId="9978" xr:uid="{00000000-0005-0000-0000-0000F4260000}"/>
    <cellStyle name="40% - Accent6 4 2 3 3 5" xfId="9979" xr:uid="{00000000-0005-0000-0000-0000F5260000}"/>
    <cellStyle name="40% - Accent6 4 2 3 3 5 2" xfId="9980" xr:uid="{00000000-0005-0000-0000-0000F6260000}"/>
    <cellStyle name="40% - Accent6 4 2 3 3 6" xfId="9981" xr:uid="{00000000-0005-0000-0000-0000F7260000}"/>
    <cellStyle name="40% - Accent6 4 2 3 4" xfId="9982" xr:uid="{00000000-0005-0000-0000-0000F8260000}"/>
    <cellStyle name="40% - Accent6 4 2 3 4 2" xfId="9983" xr:uid="{00000000-0005-0000-0000-0000F9260000}"/>
    <cellStyle name="40% - Accent6 4 2 3 4 2 2" xfId="9984" xr:uid="{00000000-0005-0000-0000-0000FA260000}"/>
    <cellStyle name="40% - Accent6 4 2 3 4 3" xfId="9985" xr:uid="{00000000-0005-0000-0000-0000FB260000}"/>
    <cellStyle name="40% - Accent6 4 2 3 5" xfId="9986" xr:uid="{00000000-0005-0000-0000-0000FC260000}"/>
    <cellStyle name="40% - Accent6 4 2 3 5 2" xfId="9987" xr:uid="{00000000-0005-0000-0000-0000FD260000}"/>
    <cellStyle name="40% - Accent6 4 2 3 6" xfId="9988" xr:uid="{00000000-0005-0000-0000-0000FE260000}"/>
    <cellStyle name="40% - Accent6 4 2 3 6 2" xfId="9989" xr:uid="{00000000-0005-0000-0000-0000FF260000}"/>
    <cellStyle name="40% - Accent6 4 2 3 7" xfId="9990" xr:uid="{00000000-0005-0000-0000-000000270000}"/>
    <cellStyle name="40% - Accent6 4 2 3 7 2" xfId="9991" xr:uid="{00000000-0005-0000-0000-000001270000}"/>
    <cellStyle name="40% - Accent6 4 2 3 8" xfId="9992" xr:uid="{00000000-0005-0000-0000-000002270000}"/>
    <cellStyle name="40% - Accent6 4 2 4" xfId="9993" xr:uid="{00000000-0005-0000-0000-000003270000}"/>
    <cellStyle name="40% - Accent6 4 2 4 2" xfId="9994" xr:uid="{00000000-0005-0000-0000-000004270000}"/>
    <cellStyle name="40% - Accent6 4 2 4 2 2" xfId="9995" xr:uid="{00000000-0005-0000-0000-000005270000}"/>
    <cellStyle name="40% - Accent6 4 2 4 2 2 2" xfId="9996" xr:uid="{00000000-0005-0000-0000-000006270000}"/>
    <cellStyle name="40% - Accent6 4 2 4 2 2 2 2" xfId="9997" xr:uid="{00000000-0005-0000-0000-000007270000}"/>
    <cellStyle name="40% - Accent6 4 2 4 2 2 3" xfId="9998" xr:uid="{00000000-0005-0000-0000-000008270000}"/>
    <cellStyle name="40% - Accent6 4 2 4 2 2 3 2" xfId="9999" xr:uid="{00000000-0005-0000-0000-000009270000}"/>
    <cellStyle name="40% - Accent6 4 2 4 2 2 4" xfId="10000" xr:uid="{00000000-0005-0000-0000-00000A270000}"/>
    <cellStyle name="40% - Accent6 4 2 4 2 3" xfId="10001" xr:uid="{00000000-0005-0000-0000-00000B270000}"/>
    <cellStyle name="40% - Accent6 4 2 4 2 3 2" xfId="10002" xr:uid="{00000000-0005-0000-0000-00000C270000}"/>
    <cellStyle name="40% - Accent6 4 2 4 2 4" xfId="10003" xr:uid="{00000000-0005-0000-0000-00000D270000}"/>
    <cellStyle name="40% - Accent6 4 2 4 2 4 2" xfId="10004" xr:uid="{00000000-0005-0000-0000-00000E270000}"/>
    <cellStyle name="40% - Accent6 4 2 4 2 5" xfId="10005" xr:uid="{00000000-0005-0000-0000-00000F270000}"/>
    <cellStyle name="40% - Accent6 4 2 4 2 5 2" xfId="10006" xr:uid="{00000000-0005-0000-0000-000010270000}"/>
    <cellStyle name="40% - Accent6 4 2 4 2 6" xfId="10007" xr:uid="{00000000-0005-0000-0000-000011270000}"/>
    <cellStyle name="40% - Accent6 4 2 4 2 6 2" xfId="10008" xr:uid="{00000000-0005-0000-0000-000012270000}"/>
    <cellStyle name="40% - Accent6 4 2 4 2 7" xfId="10009" xr:uid="{00000000-0005-0000-0000-000013270000}"/>
    <cellStyle name="40% - Accent6 4 2 4 3" xfId="10010" xr:uid="{00000000-0005-0000-0000-000014270000}"/>
    <cellStyle name="40% - Accent6 4 2 4 3 2" xfId="10011" xr:uid="{00000000-0005-0000-0000-000015270000}"/>
    <cellStyle name="40% - Accent6 4 2 4 3 2 2" xfId="10012" xr:uid="{00000000-0005-0000-0000-000016270000}"/>
    <cellStyle name="40% - Accent6 4 2 4 3 3" xfId="10013" xr:uid="{00000000-0005-0000-0000-000017270000}"/>
    <cellStyle name="40% - Accent6 4 2 4 3 3 2" xfId="10014" xr:uid="{00000000-0005-0000-0000-000018270000}"/>
    <cellStyle name="40% - Accent6 4 2 4 3 4" xfId="10015" xr:uid="{00000000-0005-0000-0000-000019270000}"/>
    <cellStyle name="40% - Accent6 4 2 4 3 4 2" xfId="10016" xr:uid="{00000000-0005-0000-0000-00001A270000}"/>
    <cellStyle name="40% - Accent6 4 2 4 3 5" xfId="10017" xr:uid="{00000000-0005-0000-0000-00001B270000}"/>
    <cellStyle name="40% - Accent6 4 2 4 3 5 2" xfId="10018" xr:uid="{00000000-0005-0000-0000-00001C270000}"/>
    <cellStyle name="40% - Accent6 4 2 4 3 6" xfId="10019" xr:uid="{00000000-0005-0000-0000-00001D270000}"/>
    <cellStyle name="40% - Accent6 4 2 4 4" xfId="10020" xr:uid="{00000000-0005-0000-0000-00001E270000}"/>
    <cellStyle name="40% - Accent6 4 2 4 4 2" xfId="10021" xr:uid="{00000000-0005-0000-0000-00001F270000}"/>
    <cellStyle name="40% - Accent6 4 2 4 4 2 2" xfId="10022" xr:uid="{00000000-0005-0000-0000-000020270000}"/>
    <cellStyle name="40% - Accent6 4 2 4 4 3" xfId="10023" xr:uid="{00000000-0005-0000-0000-000021270000}"/>
    <cellStyle name="40% - Accent6 4 2 4 5" xfId="10024" xr:uid="{00000000-0005-0000-0000-000022270000}"/>
    <cellStyle name="40% - Accent6 4 2 4 5 2" xfId="10025" xr:uid="{00000000-0005-0000-0000-000023270000}"/>
    <cellStyle name="40% - Accent6 4 2 4 6" xfId="10026" xr:uid="{00000000-0005-0000-0000-000024270000}"/>
    <cellStyle name="40% - Accent6 4 2 4 6 2" xfId="10027" xr:uid="{00000000-0005-0000-0000-000025270000}"/>
    <cellStyle name="40% - Accent6 4 2 4 7" xfId="10028" xr:uid="{00000000-0005-0000-0000-000026270000}"/>
    <cellStyle name="40% - Accent6 4 2 4 7 2" xfId="10029" xr:uid="{00000000-0005-0000-0000-000027270000}"/>
    <cellStyle name="40% - Accent6 4 2 4 8" xfId="10030" xr:uid="{00000000-0005-0000-0000-000028270000}"/>
    <cellStyle name="40% - Accent6 4 2 5" xfId="10031" xr:uid="{00000000-0005-0000-0000-000029270000}"/>
    <cellStyle name="40% - Accent6 4 2 5 2" xfId="10032" xr:uid="{00000000-0005-0000-0000-00002A270000}"/>
    <cellStyle name="40% - Accent6 4 2 5 2 2" xfId="10033" xr:uid="{00000000-0005-0000-0000-00002B270000}"/>
    <cellStyle name="40% - Accent6 4 2 5 2 2 2" xfId="10034" xr:uid="{00000000-0005-0000-0000-00002C270000}"/>
    <cellStyle name="40% - Accent6 4 2 5 2 3" xfId="10035" xr:uid="{00000000-0005-0000-0000-00002D270000}"/>
    <cellStyle name="40% - Accent6 4 2 5 2 3 2" xfId="10036" xr:uid="{00000000-0005-0000-0000-00002E270000}"/>
    <cellStyle name="40% - Accent6 4 2 5 2 4" xfId="10037" xr:uid="{00000000-0005-0000-0000-00002F270000}"/>
    <cellStyle name="40% - Accent6 4 2 5 3" xfId="10038" xr:uid="{00000000-0005-0000-0000-000030270000}"/>
    <cellStyle name="40% - Accent6 4 2 5 3 2" xfId="10039" xr:uid="{00000000-0005-0000-0000-000031270000}"/>
    <cellStyle name="40% - Accent6 4 2 5 4" xfId="10040" xr:uid="{00000000-0005-0000-0000-000032270000}"/>
    <cellStyle name="40% - Accent6 4 2 5 4 2" xfId="10041" xr:uid="{00000000-0005-0000-0000-000033270000}"/>
    <cellStyle name="40% - Accent6 4 2 5 5" xfId="10042" xr:uid="{00000000-0005-0000-0000-000034270000}"/>
    <cellStyle name="40% - Accent6 4 2 5 5 2" xfId="10043" xr:uid="{00000000-0005-0000-0000-000035270000}"/>
    <cellStyle name="40% - Accent6 4 2 5 6" xfId="10044" xr:uid="{00000000-0005-0000-0000-000036270000}"/>
    <cellStyle name="40% - Accent6 4 2 5 6 2" xfId="10045" xr:uid="{00000000-0005-0000-0000-000037270000}"/>
    <cellStyle name="40% - Accent6 4 2 5 7" xfId="10046" xr:uid="{00000000-0005-0000-0000-000038270000}"/>
    <cellStyle name="40% - Accent6 4 2 6" xfId="10047" xr:uid="{00000000-0005-0000-0000-000039270000}"/>
    <cellStyle name="40% - Accent6 4 2 6 2" xfId="10048" xr:uid="{00000000-0005-0000-0000-00003A270000}"/>
    <cellStyle name="40% - Accent6 4 2 6 2 2" xfId="10049" xr:uid="{00000000-0005-0000-0000-00003B270000}"/>
    <cellStyle name="40% - Accent6 4 2 6 3" xfId="10050" xr:uid="{00000000-0005-0000-0000-00003C270000}"/>
    <cellStyle name="40% - Accent6 4 2 6 3 2" xfId="10051" xr:uid="{00000000-0005-0000-0000-00003D270000}"/>
    <cellStyle name="40% - Accent6 4 2 6 4" xfId="10052" xr:uid="{00000000-0005-0000-0000-00003E270000}"/>
    <cellStyle name="40% - Accent6 4 2 6 4 2" xfId="10053" xr:uid="{00000000-0005-0000-0000-00003F270000}"/>
    <cellStyle name="40% - Accent6 4 2 6 5" xfId="10054" xr:uid="{00000000-0005-0000-0000-000040270000}"/>
    <cellStyle name="40% - Accent6 4 2 6 5 2" xfId="10055" xr:uid="{00000000-0005-0000-0000-000041270000}"/>
    <cellStyle name="40% - Accent6 4 2 6 6" xfId="10056" xr:uid="{00000000-0005-0000-0000-000042270000}"/>
    <cellStyle name="40% - Accent6 4 2 7" xfId="10057" xr:uid="{00000000-0005-0000-0000-000043270000}"/>
    <cellStyle name="40% - Accent6 4 2 7 2" xfId="10058" xr:uid="{00000000-0005-0000-0000-000044270000}"/>
    <cellStyle name="40% - Accent6 4 2 7 2 2" xfId="10059" xr:uid="{00000000-0005-0000-0000-000045270000}"/>
    <cellStyle name="40% - Accent6 4 2 7 3" xfId="10060" xr:uid="{00000000-0005-0000-0000-000046270000}"/>
    <cellStyle name="40% - Accent6 4 2 8" xfId="10061" xr:uid="{00000000-0005-0000-0000-000047270000}"/>
    <cellStyle name="40% - Accent6 4 2 8 2" xfId="10062" xr:uid="{00000000-0005-0000-0000-000048270000}"/>
    <cellStyle name="40% - Accent6 4 2 9" xfId="10063" xr:uid="{00000000-0005-0000-0000-000049270000}"/>
    <cellStyle name="40% - Accent6 4 2 9 2" xfId="10064" xr:uid="{00000000-0005-0000-0000-00004A270000}"/>
    <cellStyle name="40% - Accent6 4 3" xfId="10065" xr:uid="{00000000-0005-0000-0000-00004B270000}"/>
    <cellStyle name="40% - Accent6 4 3 10" xfId="10066" xr:uid="{00000000-0005-0000-0000-00004C270000}"/>
    <cellStyle name="40% - Accent6 4 3 2" xfId="10067" xr:uid="{00000000-0005-0000-0000-00004D270000}"/>
    <cellStyle name="40% - Accent6 4 3 2 2" xfId="10068" xr:uid="{00000000-0005-0000-0000-00004E270000}"/>
    <cellStyle name="40% - Accent6 4 3 2 2 2" xfId="10069" xr:uid="{00000000-0005-0000-0000-00004F270000}"/>
    <cellStyle name="40% - Accent6 4 3 2 2 2 2" xfId="10070" xr:uid="{00000000-0005-0000-0000-000050270000}"/>
    <cellStyle name="40% - Accent6 4 3 2 2 2 2 2" xfId="10071" xr:uid="{00000000-0005-0000-0000-000051270000}"/>
    <cellStyle name="40% - Accent6 4 3 2 2 2 3" xfId="10072" xr:uid="{00000000-0005-0000-0000-000052270000}"/>
    <cellStyle name="40% - Accent6 4 3 2 2 2 3 2" xfId="10073" xr:uid="{00000000-0005-0000-0000-000053270000}"/>
    <cellStyle name="40% - Accent6 4 3 2 2 2 4" xfId="10074" xr:uid="{00000000-0005-0000-0000-000054270000}"/>
    <cellStyle name="40% - Accent6 4 3 2 2 3" xfId="10075" xr:uid="{00000000-0005-0000-0000-000055270000}"/>
    <cellStyle name="40% - Accent6 4 3 2 2 3 2" xfId="10076" xr:uid="{00000000-0005-0000-0000-000056270000}"/>
    <cellStyle name="40% - Accent6 4 3 2 2 4" xfId="10077" xr:uid="{00000000-0005-0000-0000-000057270000}"/>
    <cellStyle name="40% - Accent6 4 3 2 2 4 2" xfId="10078" xr:uid="{00000000-0005-0000-0000-000058270000}"/>
    <cellStyle name="40% - Accent6 4 3 2 2 5" xfId="10079" xr:uid="{00000000-0005-0000-0000-000059270000}"/>
    <cellStyle name="40% - Accent6 4 3 2 2 5 2" xfId="10080" xr:uid="{00000000-0005-0000-0000-00005A270000}"/>
    <cellStyle name="40% - Accent6 4 3 2 2 6" xfId="10081" xr:uid="{00000000-0005-0000-0000-00005B270000}"/>
    <cellStyle name="40% - Accent6 4 3 2 2 6 2" xfId="10082" xr:uid="{00000000-0005-0000-0000-00005C270000}"/>
    <cellStyle name="40% - Accent6 4 3 2 2 7" xfId="10083" xr:uid="{00000000-0005-0000-0000-00005D270000}"/>
    <cellStyle name="40% - Accent6 4 3 2 3" xfId="10084" xr:uid="{00000000-0005-0000-0000-00005E270000}"/>
    <cellStyle name="40% - Accent6 4 3 2 3 2" xfId="10085" xr:uid="{00000000-0005-0000-0000-00005F270000}"/>
    <cellStyle name="40% - Accent6 4 3 2 3 2 2" xfId="10086" xr:uid="{00000000-0005-0000-0000-000060270000}"/>
    <cellStyle name="40% - Accent6 4 3 2 3 3" xfId="10087" xr:uid="{00000000-0005-0000-0000-000061270000}"/>
    <cellStyle name="40% - Accent6 4 3 2 3 3 2" xfId="10088" xr:uid="{00000000-0005-0000-0000-000062270000}"/>
    <cellStyle name="40% - Accent6 4 3 2 3 4" xfId="10089" xr:uid="{00000000-0005-0000-0000-000063270000}"/>
    <cellStyle name="40% - Accent6 4 3 2 3 4 2" xfId="10090" xr:uid="{00000000-0005-0000-0000-000064270000}"/>
    <cellStyle name="40% - Accent6 4 3 2 3 5" xfId="10091" xr:uid="{00000000-0005-0000-0000-000065270000}"/>
    <cellStyle name="40% - Accent6 4 3 2 3 5 2" xfId="10092" xr:uid="{00000000-0005-0000-0000-000066270000}"/>
    <cellStyle name="40% - Accent6 4 3 2 3 6" xfId="10093" xr:uid="{00000000-0005-0000-0000-000067270000}"/>
    <cellStyle name="40% - Accent6 4 3 2 4" xfId="10094" xr:uid="{00000000-0005-0000-0000-000068270000}"/>
    <cellStyle name="40% - Accent6 4 3 2 4 2" xfId="10095" xr:uid="{00000000-0005-0000-0000-000069270000}"/>
    <cellStyle name="40% - Accent6 4 3 2 4 2 2" xfId="10096" xr:uid="{00000000-0005-0000-0000-00006A270000}"/>
    <cellStyle name="40% - Accent6 4 3 2 4 3" xfId="10097" xr:uid="{00000000-0005-0000-0000-00006B270000}"/>
    <cellStyle name="40% - Accent6 4 3 2 5" xfId="10098" xr:uid="{00000000-0005-0000-0000-00006C270000}"/>
    <cellStyle name="40% - Accent6 4 3 2 5 2" xfId="10099" xr:uid="{00000000-0005-0000-0000-00006D270000}"/>
    <cellStyle name="40% - Accent6 4 3 2 6" xfId="10100" xr:uid="{00000000-0005-0000-0000-00006E270000}"/>
    <cellStyle name="40% - Accent6 4 3 2 6 2" xfId="10101" xr:uid="{00000000-0005-0000-0000-00006F270000}"/>
    <cellStyle name="40% - Accent6 4 3 2 7" xfId="10102" xr:uid="{00000000-0005-0000-0000-000070270000}"/>
    <cellStyle name="40% - Accent6 4 3 2 7 2" xfId="10103" xr:uid="{00000000-0005-0000-0000-000071270000}"/>
    <cellStyle name="40% - Accent6 4 3 2 8" xfId="10104" xr:uid="{00000000-0005-0000-0000-000072270000}"/>
    <cellStyle name="40% - Accent6 4 3 3" xfId="10105" xr:uid="{00000000-0005-0000-0000-000073270000}"/>
    <cellStyle name="40% - Accent6 4 3 3 2" xfId="10106" xr:uid="{00000000-0005-0000-0000-000074270000}"/>
    <cellStyle name="40% - Accent6 4 3 3 2 2" xfId="10107" xr:uid="{00000000-0005-0000-0000-000075270000}"/>
    <cellStyle name="40% - Accent6 4 3 3 2 2 2" xfId="10108" xr:uid="{00000000-0005-0000-0000-000076270000}"/>
    <cellStyle name="40% - Accent6 4 3 3 2 2 2 2" xfId="10109" xr:uid="{00000000-0005-0000-0000-000077270000}"/>
    <cellStyle name="40% - Accent6 4 3 3 2 2 3" xfId="10110" xr:uid="{00000000-0005-0000-0000-000078270000}"/>
    <cellStyle name="40% - Accent6 4 3 3 2 2 3 2" xfId="10111" xr:uid="{00000000-0005-0000-0000-000079270000}"/>
    <cellStyle name="40% - Accent6 4 3 3 2 2 4" xfId="10112" xr:uid="{00000000-0005-0000-0000-00007A270000}"/>
    <cellStyle name="40% - Accent6 4 3 3 2 3" xfId="10113" xr:uid="{00000000-0005-0000-0000-00007B270000}"/>
    <cellStyle name="40% - Accent6 4 3 3 2 3 2" xfId="10114" xr:uid="{00000000-0005-0000-0000-00007C270000}"/>
    <cellStyle name="40% - Accent6 4 3 3 2 4" xfId="10115" xr:uid="{00000000-0005-0000-0000-00007D270000}"/>
    <cellStyle name="40% - Accent6 4 3 3 2 4 2" xfId="10116" xr:uid="{00000000-0005-0000-0000-00007E270000}"/>
    <cellStyle name="40% - Accent6 4 3 3 2 5" xfId="10117" xr:uid="{00000000-0005-0000-0000-00007F270000}"/>
    <cellStyle name="40% - Accent6 4 3 3 2 5 2" xfId="10118" xr:uid="{00000000-0005-0000-0000-000080270000}"/>
    <cellStyle name="40% - Accent6 4 3 3 2 6" xfId="10119" xr:uid="{00000000-0005-0000-0000-000081270000}"/>
    <cellStyle name="40% - Accent6 4 3 3 2 6 2" xfId="10120" xr:uid="{00000000-0005-0000-0000-000082270000}"/>
    <cellStyle name="40% - Accent6 4 3 3 2 7" xfId="10121" xr:uid="{00000000-0005-0000-0000-000083270000}"/>
    <cellStyle name="40% - Accent6 4 3 3 3" xfId="10122" xr:uid="{00000000-0005-0000-0000-000084270000}"/>
    <cellStyle name="40% - Accent6 4 3 3 3 2" xfId="10123" xr:uid="{00000000-0005-0000-0000-000085270000}"/>
    <cellStyle name="40% - Accent6 4 3 3 3 2 2" xfId="10124" xr:uid="{00000000-0005-0000-0000-000086270000}"/>
    <cellStyle name="40% - Accent6 4 3 3 3 3" xfId="10125" xr:uid="{00000000-0005-0000-0000-000087270000}"/>
    <cellStyle name="40% - Accent6 4 3 3 3 3 2" xfId="10126" xr:uid="{00000000-0005-0000-0000-000088270000}"/>
    <cellStyle name="40% - Accent6 4 3 3 3 4" xfId="10127" xr:uid="{00000000-0005-0000-0000-000089270000}"/>
    <cellStyle name="40% - Accent6 4 3 3 3 4 2" xfId="10128" xr:uid="{00000000-0005-0000-0000-00008A270000}"/>
    <cellStyle name="40% - Accent6 4 3 3 3 5" xfId="10129" xr:uid="{00000000-0005-0000-0000-00008B270000}"/>
    <cellStyle name="40% - Accent6 4 3 3 3 5 2" xfId="10130" xr:uid="{00000000-0005-0000-0000-00008C270000}"/>
    <cellStyle name="40% - Accent6 4 3 3 3 6" xfId="10131" xr:uid="{00000000-0005-0000-0000-00008D270000}"/>
    <cellStyle name="40% - Accent6 4 3 3 4" xfId="10132" xr:uid="{00000000-0005-0000-0000-00008E270000}"/>
    <cellStyle name="40% - Accent6 4 3 3 4 2" xfId="10133" xr:uid="{00000000-0005-0000-0000-00008F270000}"/>
    <cellStyle name="40% - Accent6 4 3 3 4 2 2" xfId="10134" xr:uid="{00000000-0005-0000-0000-000090270000}"/>
    <cellStyle name="40% - Accent6 4 3 3 4 3" xfId="10135" xr:uid="{00000000-0005-0000-0000-000091270000}"/>
    <cellStyle name="40% - Accent6 4 3 3 5" xfId="10136" xr:uid="{00000000-0005-0000-0000-000092270000}"/>
    <cellStyle name="40% - Accent6 4 3 3 5 2" xfId="10137" xr:uid="{00000000-0005-0000-0000-000093270000}"/>
    <cellStyle name="40% - Accent6 4 3 3 6" xfId="10138" xr:uid="{00000000-0005-0000-0000-000094270000}"/>
    <cellStyle name="40% - Accent6 4 3 3 6 2" xfId="10139" xr:uid="{00000000-0005-0000-0000-000095270000}"/>
    <cellStyle name="40% - Accent6 4 3 3 7" xfId="10140" xr:uid="{00000000-0005-0000-0000-000096270000}"/>
    <cellStyle name="40% - Accent6 4 3 3 7 2" xfId="10141" xr:uid="{00000000-0005-0000-0000-000097270000}"/>
    <cellStyle name="40% - Accent6 4 3 3 8" xfId="10142" xr:uid="{00000000-0005-0000-0000-000098270000}"/>
    <cellStyle name="40% - Accent6 4 3 4" xfId="10143" xr:uid="{00000000-0005-0000-0000-000099270000}"/>
    <cellStyle name="40% - Accent6 4 3 4 2" xfId="10144" xr:uid="{00000000-0005-0000-0000-00009A270000}"/>
    <cellStyle name="40% - Accent6 4 3 4 2 2" xfId="10145" xr:uid="{00000000-0005-0000-0000-00009B270000}"/>
    <cellStyle name="40% - Accent6 4 3 4 2 2 2" xfId="10146" xr:uid="{00000000-0005-0000-0000-00009C270000}"/>
    <cellStyle name="40% - Accent6 4 3 4 2 3" xfId="10147" xr:uid="{00000000-0005-0000-0000-00009D270000}"/>
    <cellStyle name="40% - Accent6 4 3 4 2 3 2" xfId="10148" xr:uid="{00000000-0005-0000-0000-00009E270000}"/>
    <cellStyle name="40% - Accent6 4 3 4 2 4" xfId="10149" xr:uid="{00000000-0005-0000-0000-00009F270000}"/>
    <cellStyle name="40% - Accent6 4 3 4 3" xfId="10150" xr:uid="{00000000-0005-0000-0000-0000A0270000}"/>
    <cellStyle name="40% - Accent6 4 3 4 3 2" xfId="10151" xr:uid="{00000000-0005-0000-0000-0000A1270000}"/>
    <cellStyle name="40% - Accent6 4 3 4 4" xfId="10152" xr:uid="{00000000-0005-0000-0000-0000A2270000}"/>
    <cellStyle name="40% - Accent6 4 3 4 4 2" xfId="10153" xr:uid="{00000000-0005-0000-0000-0000A3270000}"/>
    <cellStyle name="40% - Accent6 4 3 4 5" xfId="10154" xr:uid="{00000000-0005-0000-0000-0000A4270000}"/>
    <cellStyle name="40% - Accent6 4 3 4 5 2" xfId="10155" xr:uid="{00000000-0005-0000-0000-0000A5270000}"/>
    <cellStyle name="40% - Accent6 4 3 4 6" xfId="10156" xr:uid="{00000000-0005-0000-0000-0000A6270000}"/>
    <cellStyle name="40% - Accent6 4 3 4 6 2" xfId="10157" xr:uid="{00000000-0005-0000-0000-0000A7270000}"/>
    <cellStyle name="40% - Accent6 4 3 4 7" xfId="10158" xr:uid="{00000000-0005-0000-0000-0000A8270000}"/>
    <cellStyle name="40% - Accent6 4 3 5" xfId="10159" xr:uid="{00000000-0005-0000-0000-0000A9270000}"/>
    <cellStyle name="40% - Accent6 4 3 5 2" xfId="10160" xr:uid="{00000000-0005-0000-0000-0000AA270000}"/>
    <cellStyle name="40% - Accent6 4 3 5 2 2" xfId="10161" xr:uid="{00000000-0005-0000-0000-0000AB270000}"/>
    <cellStyle name="40% - Accent6 4 3 5 3" xfId="10162" xr:uid="{00000000-0005-0000-0000-0000AC270000}"/>
    <cellStyle name="40% - Accent6 4 3 5 3 2" xfId="10163" xr:uid="{00000000-0005-0000-0000-0000AD270000}"/>
    <cellStyle name="40% - Accent6 4 3 5 4" xfId="10164" xr:uid="{00000000-0005-0000-0000-0000AE270000}"/>
    <cellStyle name="40% - Accent6 4 3 5 4 2" xfId="10165" xr:uid="{00000000-0005-0000-0000-0000AF270000}"/>
    <cellStyle name="40% - Accent6 4 3 5 5" xfId="10166" xr:uid="{00000000-0005-0000-0000-0000B0270000}"/>
    <cellStyle name="40% - Accent6 4 3 5 5 2" xfId="10167" xr:uid="{00000000-0005-0000-0000-0000B1270000}"/>
    <cellStyle name="40% - Accent6 4 3 5 6" xfId="10168" xr:uid="{00000000-0005-0000-0000-0000B2270000}"/>
    <cellStyle name="40% - Accent6 4 3 6" xfId="10169" xr:uid="{00000000-0005-0000-0000-0000B3270000}"/>
    <cellStyle name="40% - Accent6 4 3 6 2" xfId="10170" xr:uid="{00000000-0005-0000-0000-0000B4270000}"/>
    <cellStyle name="40% - Accent6 4 3 6 2 2" xfId="10171" xr:uid="{00000000-0005-0000-0000-0000B5270000}"/>
    <cellStyle name="40% - Accent6 4 3 6 3" xfId="10172" xr:uid="{00000000-0005-0000-0000-0000B6270000}"/>
    <cellStyle name="40% - Accent6 4 3 7" xfId="10173" xr:uid="{00000000-0005-0000-0000-0000B7270000}"/>
    <cellStyle name="40% - Accent6 4 3 7 2" xfId="10174" xr:uid="{00000000-0005-0000-0000-0000B8270000}"/>
    <cellStyle name="40% - Accent6 4 3 8" xfId="10175" xr:uid="{00000000-0005-0000-0000-0000B9270000}"/>
    <cellStyle name="40% - Accent6 4 3 8 2" xfId="10176" xr:uid="{00000000-0005-0000-0000-0000BA270000}"/>
    <cellStyle name="40% - Accent6 4 3 9" xfId="10177" xr:uid="{00000000-0005-0000-0000-0000BB270000}"/>
    <cellStyle name="40% - Accent6 4 3 9 2" xfId="10178" xr:uid="{00000000-0005-0000-0000-0000BC270000}"/>
    <cellStyle name="40% - Accent6 4 4" xfId="10179" xr:uid="{00000000-0005-0000-0000-0000BD270000}"/>
    <cellStyle name="40% - Accent6 4 4 2" xfId="10180" xr:uid="{00000000-0005-0000-0000-0000BE270000}"/>
    <cellStyle name="40% - Accent6 4 4 2 2" xfId="10181" xr:uid="{00000000-0005-0000-0000-0000BF270000}"/>
    <cellStyle name="40% - Accent6 4 4 2 2 2" xfId="10182" xr:uid="{00000000-0005-0000-0000-0000C0270000}"/>
    <cellStyle name="40% - Accent6 4 4 2 2 2 2" xfId="10183" xr:uid="{00000000-0005-0000-0000-0000C1270000}"/>
    <cellStyle name="40% - Accent6 4 4 2 2 3" xfId="10184" xr:uid="{00000000-0005-0000-0000-0000C2270000}"/>
    <cellStyle name="40% - Accent6 4 4 2 2 3 2" xfId="10185" xr:uid="{00000000-0005-0000-0000-0000C3270000}"/>
    <cellStyle name="40% - Accent6 4 4 2 2 4" xfId="10186" xr:uid="{00000000-0005-0000-0000-0000C4270000}"/>
    <cellStyle name="40% - Accent6 4 4 2 3" xfId="10187" xr:uid="{00000000-0005-0000-0000-0000C5270000}"/>
    <cellStyle name="40% - Accent6 4 4 2 3 2" xfId="10188" xr:uid="{00000000-0005-0000-0000-0000C6270000}"/>
    <cellStyle name="40% - Accent6 4 4 2 4" xfId="10189" xr:uid="{00000000-0005-0000-0000-0000C7270000}"/>
    <cellStyle name="40% - Accent6 4 4 2 4 2" xfId="10190" xr:uid="{00000000-0005-0000-0000-0000C8270000}"/>
    <cellStyle name="40% - Accent6 4 4 2 5" xfId="10191" xr:uid="{00000000-0005-0000-0000-0000C9270000}"/>
    <cellStyle name="40% - Accent6 4 4 2 5 2" xfId="10192" xr:uid="{00000000-0005-0000-0000-0000CA270000}"/>
    <cellStyle name="40% - Accent6 4 4 2 6" xfId="10193" xr:uid="{00000000-0005-0000-0000-0000CB270000}"/>
    <cellStyle name="40% - Accent6 4 4 2 6 2" xfId="10194" xr:uid="{00000000-0005-0000-0000-0000CC270000}"/>
    <cellStyle name="40% - Accent6 4 4 2 7" xfId="10195" xr:uid="{00000000-0005-0000-0000-0000CD270000}"/>
    <cellStyle name="40% - Accent6 4 4 3" xfId="10196" xr:uid="{00000000-0005-0000-0000-0000CE270000}"/>
    <cellStyle name="40% - Accent6 4 4 3 2" xfId="10197" xr:uid="{00000000-0005-0000-0000-0000CF270000}"/>
    <cellStyle name="40% - Accent6 4 4 3 2 2" xfId="10198" xr:uid="{00000000-0005-0000-0000-0000D0270000}"/>
    <cellStyle name="40% - Accent6 4 4 3 3" xfId="10199" xr:uid="{00000000-0005-0000-0000-0000D1270000}"/>
    <cellStyle name="40% - Accent6 4 4 3 3 2" xfId="10200" xr:uid="{00000000-0005-0000-0000-0000D2270000}"/>
    <cellStyle name="40% - Accent6 4 4 3 4" xfId="10201" xr:uid="{00000000-0005-0000-0000-0000D3270000}"/>
    <cellStyle name="40% - Accent6 4 4 3 4 2" xfId="10202" xr:uid="{00000000-0005-0000-0000-0000D4270000}"/>
    <cellStyle name="40% - Accent6 4 4 3 5" xfId="10203" xr:uid="{00000000-0005-0000-0000-0000D5270000}"/>
    <cellStyle name="40% - Accent6 4 4 3 5 2" xfId="10204" xr:uid="{00000000-0005-0000-0000-0000D6270000}"/>
    <cellStyle name="40% - Accent6 4 4 3 6" xfId="10205" xr:uid="{00000000-0005-0000-0000-0000D7270000}"/>
    <cellStyle name="40% - Accent6 4 4 4" xfId="10206" xr:uid="{00000000-0005-0000-0000-0000D8270000}"/>
    <cellStyle name="40% - Accent6 4 4 4 2" xfId="10207" xr:uid="{00000000-0005-0000-0000-0000D9270000}"/>
    <cellStyle name="40% - Accent6 4 4 4 2 2" xfId="10208" xr:uid="{00000000-0005-0000-0000-0000DA270000}"/>
    <cellStyle name="40% - Accent6 4 4 4 3" xfId="10209" xr:uid="{00000000-0005-0000-0000-0000DB270000}"/>
    <cellStyle name="40% - Accent6 4 4 5" xfId="10210" xr:uid="{00000000-0005-0000-0000-0000DC270000}"/>
    <cellStyle name="40% - Accent6 4 4 5 2" xfId="10211" xr:uid="{00000000-0005-0000-0000-0000DD270000}"/>
    <cellStyle name="40% - Accent6 4 4 6" xfId="10212" xr:uid="{00000000-0005-0000-0000-0000DE270000}"/>
    <cellStyle name="40% - Accent6 4 4 6 2" xfId="10213" xr:uid="{00000000-0005-0000-0000-0000DF270000}"/>
    <cellStyle name="40% - Accent6 4 4 7" xfId="10214" xr:uid="{00000000-0005-0000-0000-0000E0270000}"/>
    <cellStyle name="40% - Accent6 4 4 7 2" xfId="10215" xr:uid="{00000000-0005-0000-0000-0000E1270000}"/>
    <cellStyle name="40% - Accent6 4 4 8" xfId="10216" xr:uid="{00000000-0005-0000-0000-0000E2270000}"/>
    <cellStyle name="40% - Accent6 4 5" xfId="10217" xr:uid="{00000000-0005-0000-0000-0000E3270000}"/>
    <cellStyle name="40% - Accent6 4 5 2" xfId="10218" xr:uid="{00000000-0005-0000-0000-0000E4270000}"/>
    <cellStyle name="40% - Accent6 4 5 2 2" xfId="10219" xr:uid="{00000000-0005-0000-0000-0000E5270000}"/>
    <cellStyle name="40% - Accent6 4 5 2 2 2" xfId="10220" xr:uid="{00000000-0005-0000-0000-0000E6270000}"/>
    <cellStyle name="40% - Accent6 4 5 2 2 2 2" xfId="10221" xr:uid="{00000000-0005-0000-0000-0000E7270000}"/>
    <cellStyle name="40% - Accent6 4 5 2 2 3" xfId="10222" xr:uid="{00000000-0005-0000-0000-0000E8270000}"/>
    <cellStyle name="40% - Accent6 4 5 2 2 3 2" xfId="10223" xr:uid="{00000000-0005-0000-0000-0000E9270000}"/>
    <cellStyle name="40% - Accent6 4 5 2 2 4" xfId="10224" xr:uid="{00000000-0005-0000-0000-0000EA270000}"/>
    <cellStyle name="40% - Accent6 4 5 2 3" xfId="10225" xr:uid="{00000000-0005-0000-0000-0000EB270000}"/>
    <cellStyle name="40% - Accent6 4 5 2 3 2" xfId="10226" xr:uid="{00000000-0005-0000-0000-0000EC270000}"/>
    <cellStyle name="40% - Accent6 4 5 2 4" xfId="10227" xr:uid="{00000000-0005-0000-0000-0000ED270000}"/>
    <cellStyle name="40% - Accent6 4 5 2 4 2" xfId="10228" xr:uid="{00000000-0005-0000-0000-0000EE270000}"/>
    <cellStyle name="40% - Accent6 4 5 2 5" xfId="10229" xr:uid="{00000000-0005-0000-0000-0000EF270000}"/>
    <cellStyle name="40% - Accent6 4 5 2 5 2" xfId="10230" xr:uid="{00000000-0005-0000-0000-0000F0270000}"/>
    <cellStyle name="40% - Accent6 4 5 2 6" xfId="10231" xr:uid="{00000000-0005-0000-0000-0000F1270000}"/>
    <cellStyle name="40% - Accent6 4 5 2 6 2" xfId="10232" xr:uid="{00000000-0005-0000-0000-0000F2270000}"/>
    <cellStyle name="40% - Accent6 4 5 2 7" xfId="10233" xr:uid="{00000000-0005-0000-0000-0000F3270000}"/>
    <cellStyle name="40% - Accent6 4 5 3" xfId="10234" xr:uid="{00000000-0005-0000-0000-0000F4270000}"/>
    <cellStyle name="40% - Accent6 4 5 3 2" xfId="10235" xr:uid="{00000000-0005-0000-0000-0000F5270000}"/>
    <cellStyle name="40% - Accent6 4 5 3 2 2" xfId="10236" xr:uid="{00000000-0005-0000-0000-0000F6270000}"/>
    <cellStyle name="40% - Accent6 4 5 3 3" xfId="10237" xr:uid="{00000000-0005-0000-0000-0000F7270000}"/>
    <cellStyle name="40% - Accent6 4 5 3 3 2" xfId="10238" xr:uid="{00000000-0005-0000-0000-0000F8270000}"/>
    <cellStyle name="40% - Accent6 4 5 3 4" xfId="10239" xr:uid="{00000000-0005-0000-0000-0000F9270000}"/>
    <cellStyle name="40% - Accent6 4 5 3 4 2" xfId="10240" xr:uid="{00000000-0005-0000-0000-0000FA270000}"/>
    <cellStyle name="40% - Accent6 4 5 3 5" xfId="10241" xr:uid="{00000000-0005-0000-0000-0000FB270000}"/>
    <cellStyle name="40% - Accent6 4 5 3 5 2" xfId="10242" xr:uid="{00000000-0005-0000-0000-0000FC270000}"/>
    <cellStyle name="40% - Accent6 4 5 3 6" xfId="10243" xr:uid="{00000000-0005-0000-0000-0000FD270000}"/>
    <cellStyle name="40% - Accent6 4 5 4" xfId="10244" xr:uid="{00000000-0005-0000-0000-0000FE270000}"/>
    <cellStyle name="40% - Accent6 4 5 4 2" xfId="10245" xr:uid="{00000000-0005-0000-0000-0000FF270000}"/>
    <cellStyle name="40% - Accent6 4 5 4 2 2" xfId="10246" xr:uid="{00000000-0005-0000-0000-000000280000}"/>
    <cellStyle name="40% - Accent6 4 5 4 3" xfId="10247" xr:uid="{00000000-0005-0000-0000-000001280000}"/>
    <cellStyle name="40% - Accent6 4 5 5" xfId="10248" xr:uid="{00000000-0005-0000-0000-000002280000}"/>
    <cellStyle name="40% - Accent6 4 5 5 2" xfId="10249" xr:uid="{00000000-0005-0000-0000-000003280000}"/>
    <cellStyle name="40% - Accent6 4 5 6" xfId="10250" xr:uid="{00000000-0005-0000-0000-000004280000}"/>
    <cellStyle name="40% - Accent6 4 5 6 2" xfId="10251" xr:uid="{00000000-0005-0000-0000-000005280000}"/>
    <cellStyle name="40% - Accent6 4 5 7" xfId="10252" xr:uid="{00000000-0005-0000-0000-000006280000}"/>
    <cellStyle name="40% - Accent6 4 5 7 2" xfId="10253" xr:uid="{00000000-0005-0000-0000-000007280000}"/>
    <cellStyle name="40% - Accent6 4 5 8" xfId="10254" xr:uid="{00000000-0005-0000-0000-000008280000}"/>
    <cellStyle name="40% - Accent6 4 6" xfId="10255" xr:uid="{00000000-0005-0000-0000-000009280000}"/>
    <cellStyle name="40% - Accent6 4 6 2" xfId="10256" xr:uid="{00000000-0005-0000-0000-00000A280000}"/>
    <cellStyle name="40% - Accent6 4 6 2 2" xfId="10257" xr:uid="{00000000-0005-0000-0000-00000B280000}"/>
    <cellStyle name="40% - Accent6 4 6 2 2 2" xfId="10258" xr:uid="{00000000-0005-0000-0000-00000C280000}"/>
    <cellStyle name="40% - Accent6 4 6 2 3" xfId="10259" xr:uid="{00000000-0005-0000-0000-00000D280000}"/>
    <cellStyle name="40% - Accent6 4 6 2 3 2" xfId="10260" xr:uid="{00000000-0005-0000-0000-00000E280000}"/>
    <cellStyle name="40% - Accent6 4 6 2 4" xfId="10261" xr:uid="{00000000-0005-0000-0000-00000F280000}"/>
    <cellStyle name="40% - Accent6 4 6 3" xfId="10262" xr:uid="{00000000-0005-0000-0000-000010280000}"/>
    <cellStyle name="40% - Accent6 4 6 3 2" xfId="10263" xr:uid="{00000000-0005-0000-0000-000011280000}"/>
    <cellStyle name="40% - Accent6 4 6 4" xfId="10264" xr:uid="{00000000-0005-0000-0000-000012280000}"/>
    <cellStyle name="40% - Accent6 4 6 4 2" xfId="10265" xr:uid="{00000000-0005-0000-0000-000013280000}"/>
    <cellStyle name="40% - Accent6 4 6 5" xfId="10266" xr:uid="{00000000-0005-0000-0000-000014280000}"/>
    <cellStyle name="40% - Accent6 4 6 5 2" xfId="10267" xr:uid="{00000000-0005-0000-0000-000015280000}"/>
    <cellStyle name="40% - Accent6 4 6 6" xfId="10268" xr:uid="{00000000-0005-0000-0000-000016280000}"/>
    <cellStyle name="40% - Accent6 4 6 6 2" xfId="10269" xr:uid="{00000000-0005-0000-0000-000017280000}"/>
    <cellStyle name="40% - Accent6 4 6 7" xfId="10270" xr:uid="{00000000-0005-0000-0000-000018280000}"/>
    <cellStyle name="40% - Accent6 4 7" xfId="10271" xr:uid="{00000000-0005-0000-0000-000019280000}"/>
    <cellStyle name="40% - Accent6 4 7 2" xfId="10272" xr:uid="{00000000-0005-0000-0000-00001A280000}"/>
    <cellStyle name="40% - Accent6 4 7 2 2" xfId="10273" xr:uid="{00000000-0005-0000-0000-00001B280000}"/>
    <cellStyle name="40% - Accent6 4 7 3" xfId="10274" xr:uid="{00000000-0005-0000-0000-00001C280000}"/>
    <cellStyle name="40% - Accent6 4 7 3 2" xfId="10275" xr:uid="{00000000-0005-0000-0000-00001D280000}"/>
    <cellStyle name="40% - Accent6 4 7 4" xfId="10276" xr:uid="{00000000-0005-0000-0000-00001E280000}"/>
    <cellStyle name="40% - Accent6 4 7 4 2" xfId="10277" xr:uid="{00000000-0005-0000-0000-00001F280000}"/>
    <cellStyle name="40% - Accent6 4 7 5" xfId="10278" xr:uid="{00000000-0005-0000-0000-000020280000}"/>
    <cellStyle name="40% - Accent6 4 7 5 2" xfId="10279" xr:uid="{00000000-0005-0000-0000-000021280000}"/>
    <cellStyle name="40% - Accent6 4 7 6" xfId="10280" xr:uid="{00000000-0005-0000-0000-000022280000}"/>
    <cellStyle name="40% - Accent6 4 8" xfId="10281" xr:uid="{00000000-0005-0000-0000-000023280000}"/>
    <cellStyle name="40% - Accent6 4 8 2" xfId="10282" xr:uid="{00000000-0005-0000-0000-000024280000}"/>
    <cellStyle name="40% - Accent6 4 8 2 2" xfId="10283" xr:uid="{00000000-0005-0000-0000-000025280000}"/>
    <cellStyle name="40% - Accent6 4 8 3" xfId="10284" xr:uid="{00000000-0005-0000-0000-000026280000}"/>
    <cellStyle name="40% - Accent6 4 8 3 2" xfId="10285" xr:uid="{00000000-0005-0000-0000-000027280000}"/>
    <cellStyle name="40% - Accent6 4 8 4" xfId="10286" xr:uid="{00000000-0005-0000-0000-000028280000}"/>
    <cellStyle name="40% - Accent6 4 9" xfId="10287" xr:uid="{00000000-0005-0000-0000-000029280000}"/>
    <cellStyle name="40% - Accent6 4 9 2" xfId="10288" xr:uid="{00000000-0005-0000-0000-00002A280000}"/>
    <cellStyle name="40% - Accent6 4 9 2 2" xfId="10289" xr:uid="{00000000-0005-0000-0000-00002B280000}"/>
    <cellStyle name="40% - Accent6 4 9 3" xfId="10290" xr:uid="{00000000-0005-0000-0000-00002C280000}"/>
    <cellStyle name="40% - Accent6 5" xfId="10291" xr:uid="{00000000-0005-0000-0000-00002D280000}"/>
    <cellStyle name="40% - Accent6 5 2" xfId="10292" xr:uid="{00000000-0005-0000-0000-00002E280000}"/>
    <cellStyle name="40% - Accent6 5 2 2" xfId="10293" xr:uid="{00000000-0005-0000-0000-00002F280000}"/>
    <cellStyle name="40% - Accent6 5 2 2 2" xfId="10294" xr:uid="{00000000-0005-0000-0000-000030280000}"/>
    <cellStyle name="40% - Accent6 5 2 3" xfId="10295" xr:uid="{00000000-0005-0000-0000-000031280000}"/>
    <cellStyle name="40% - Accent6 5 3" xfId="10296" xr:uid="{00000000-0005-0000-0000-000032280000}"/>
    <cellStyle name="40% - Accent6 5 3 2" xfId="10297" xr:uid="{00000000-0005-0000-0000-000033280000}"/>
    <cellStyle name="40% - Accent6 5 3 2 2" xfId="10298" xr:uid="{00000000-0005-0000-0000-000034280000}"/>
    <cellStyle name="40% - Accent6 5 3 3" xfId="10299" xr:uid="{00000000-0005-0000-0000-000035280000}"/>
    <cellStyle name="40% - Accent6 5 4" xfId="10300" xr:uid="{00000000-0005-0000-0000-000036280000}"/>
    <cellStyle name="40% - Accent6 6" xfId="10301" xr:uid="{00000000-0005-0000-0000-000037280000}"/>
    <cellStyle name="40% - Accent6 6 10" xfId="10302" xr:uid="{00000000-0005-0000-0000-000038280000}"/>
    <cellStyle name="40% - Accent6 6 10 2" xfId="10303" xr:uid="{00000000-0005-0000-0000-000039280000}"/>
    <cellStyle name="40% - Accent6 6 11" xfId="10304" xr:uid="{00000000-0005-0000-0000-00003A280000}"/>
    <cellStyle name="40% - Accent6 6 2" xfId="10305" xr:uid="{00000000-0005-0000-0000-00003B280000}"/>
    <cellStyle name="40% - Accent6 6 2 10" xfId="10306" xr:uid="{00000000-0005-0000-0000-00003C280000}"/>
    <cellStyle name="40% - Accent6 6 2 2" xfId="10307" xr:uid="{00000000-0005-0000-0000-00003D280000}"/>
    <cellStyle name="40% - Accent6 6 2 2 2" xfId="10308" xr:uid="{00000000-0005-0000-0000-00003E280000}"/>
    <cellStyle name="40% - Accent6 6 2 2 2 2" xfId="10309" xr:uid="{00000000-0005-0000-0000-00003F280000}"/>
    <cellStyle name="40% - Accent6 6 2 2 2 2 2" xfId="10310" xr:uid="{00000000-0005-0000-0000-000040280000}"/>
    <cellStyle name="40% - Accent6 6 2 2 2 2 2 2" xfId="10311" xr:uid="{00000000-0005-0000-0000-000041280000}"/>
    <cellStyle name="40% - Accent6 6 2 2 2 2 3" xfId="10312" xr:uid="{00000000-0005-0000-0000-000042280000}"/>
    <cellStyle name="40% - Accent6 6 2 2 2 2 3 2" xfId="10313" xr:uid="{00000000-0005-0000-0000-000043280000}"/>
    <cellStyle name="40% - Accent6 6 2 2 2 2 4" xfId="10314" xr:uid="{00000000-0005-0000-0000-000044280000}"/>
    <cellStyle name="40% - Accent6 6 2 2 2 3" xfId="10315" xr:uid="{00000000-0005-0000-0000-000045280000}"/>
    <cellStyle name="40% - Accent6 6 2 2 2 3 2" xfId="10316" xr:uid="{00000000-0005-0000-0000-000046280000}"/>
    <cellStyle name="40% - Accent6 6 2 2 2 4" xfId="10317" xr:uid="{00000000-0005-0000-0000-000047280000}"/>
    <cellStyle name="40% - Accent6 6 2 2 2 4 2" xfId="10318" xr:uid="{00000000-0005-0000-0000-000048280000}"/>
    <cellStyle name="40% - Accent6 6 2 2 2 5" xfId="10319" xr:uid="{00000000-0005-0000-0000-000049280000}"/>
    <cellStyle name="40% - Accent6 6 2 2 2 5 2" xfId="10320" xr:uid="{00000000-0005-0000-0000-00004A280000}"/>
    <cellStyle name="40% - Accent6 6 2 2 2 6" xfId="10321" xr:uid="{00000000-0005-0000-0000-00004B280000}"/>
    <cellStyle name="40% - Accent6 6 2 2 2 6 2" xfId="10322" xr:uid="{00000000-0005-0000-0000-00004C280000}"/>
    <cellStyle name="40% - Accent6 6 2 2 2 7" xfId="10323" xr:uid="{00000000-0005-0000-0000-00004D280000}"/>
    <cellStyle name="40% - Accent6 6 2 2 3" xfId="10324" xr:uid="{00000000-0005-0000-0000-00004E280000}"/>
    <cellStyle name="40% - Accent6 6 2 2 3 2" xfId="10325" xr:uid="{00000000-0005-0000-0000-00004F280000}"/>
    <cellStyle name="40% - Accent6 6 2 2 3 2 2" xfId="10326" xr:uid="{00000000-0005-0000-0000-000050280000}"/>
    <cellStyle name="40% - Accent6 6 2 2 3 3" xfId="10327" xr:uid="{00000000-0005-0000-0000-000051280000}"/>
    <cellStyle name="40% - Accent6 6 2 2 3 3 2" xfId="10328" xr:uid="{00000000-0005-0000-0000-000052280000}"/>
    <cellStyle name="40% - Accent6 6 2 2 3 4" xfId="10329" xr:uid="{00000000-0005-0000-0000-000053280000}"/>
    <cellStyle name="40% - Accent6 6 2 2 3 4 2" xfId="10330" xr:uid="{00000000-0005-0000-0000-000054280000}"/>
    <cellStyle name="40% - Accent6 6 2 2 3 5" xfId="10331" xr:uid="{00000000-0005-0000-0000-000055280000}"/>
    <cellStyle name="40% - Accent6 6 2 2 3 5 2" xfId="10332" xr:uid="{00000000-0005-0000-0000-000056280000}"/>
    <cellStyle name="40% - Accent6 6 2 2 3 6" xfId="10333" xr:uid="{00000000-0005-0000-0000-000057280000}"/>
    <cellStyle name="40% - Accent6 6 2 2 4" xfId="10334" xr:uid="{00000000-0005-0000-0000-000058280000}"/>
    <cellStyle name="40% - Accent6 6 2 2 4 2" xfId="10335" xr:uid="{00000000-0005-0000-0000-000059280000}"/>
    <cellStyle name="40% - Accent6 6 2 2 4 2 2" xfId="10336" xr:uid="{00000000-0005-0000-0000-00005A280000}"/>
    <cellStyle name="40% - Accent6 6 2 2 4 3" xfId="10337" xr:uid="{00000000-0005-0000-0000-00005B280000}"/>
    <cellStyle name="40% - Accent6 6 2 2 5" xfId="10338" xr:uid="{00000000-0005-0000-0000-00005C280000}"/>
    <cellStyle name="40% - Accent6 6 2 2 5 2" xfId="10339" xr:uid="{00000000-0005-0000-0000-00005D280000}"/>
    <cellStyle name="40% - Accent6 6 2 2 6" xfId="10340" xr:uid="{00000000-0005-0000-0000-00005E280000}"/>
    <cellStyle name="40% - Accent6 6 2 2 6 2" xfId="10341" xr:uid="{00000000-0005-0000-0000-00005F280000}"/>
    <cellStyle name="40% - Accent6 6 2 2 7" xfId="10342" xr:uid="{00000000-0005-0000-0000-000060280000}"/>
    <cellStyle name="40% - Accent6 6 2 2 7 2" xfId="10343" xr:uid="{00000000-0005-0000-0000-000061280000}"/>
    <cellStyle name="40% - Accent6 6 2 2 8" xfId="10344" xr:uid="{00000000-0005-0000-0000-000062280000}"/>
    <cellStyle name="40% - Accent6 6 2 3" xfId="10345" xr:uid="{00000000-0005-0000-0000-000063280000}"/>
    <cellStyle name="40% - Accent6 6 2 3 2" xfId="10346" xr:uid="{00000000-0005-0000-0000-000064280000}"/>
    <cellStyle name="40% - Accent6 6 2 3 2 2" xfId="10347" xr:uid="{00000000-0005-0000-0000-000065280000}"/>
    <cellStyle name="40% - Accent6 6 2 3 2 2 2" xfId="10348" xr:uid="{00000000-0005-0000-0000-000066280000}"/>
    <cellStyle name="40% - Accent6 6 2 3 2 2 2 2" xfId="10349" xr:uid="{00000000-0005-0000-0000-000067280000}"/>
    <cellStyle name="40% - Accent6 6 2 3 2 2 3" xfId="10350" xr:uid="{00000000-0005-0000-0000-000068280000}"/>
    <cellStyle name="40% - Accent6 6 2 3 2 2 3 2" xfId="10351" xr:uid="{00000000-0005-0000-0000-000069280000}"/>
    <cellStyle name="40% - Accent6 6 2 3 2 2 4" xfId="10352" xr:uid="{00000000-0005-0000-0000-00006A280000}"/>
    <cellStyle name="40% - Accent6 6 2 3 2 3" xfId="10353" xr:uid="{00000000-0005-0000-0000-00006B280000}"/>
    <cellStyle name="40% - Accent6 6 2 3 2 3 2" xfId="10354" xr:uid="{00000000-0005-0000-0000-00006C280000}"/>
    <cellStyle name="40% - Accent6 6 2 3 2 4" xfId="10355" xr:uid="{00000000-0005-0000-0000-00006D280000}"/>
    <cellStyle name="40% - Accent6 6 2 3 2 4 2" xfId="10356" xr:uid="{00000000-0005-0000-0000-00006E280000}"/>
    <cellStyle name="40% - Accent6 6 2 3 2 5" xfId="10357" xr:uid="{00000000-0005-0000-0000-00006F280000}"/>
    <cellStyle name="40% - Accent6 6 2 3 2 5 2" xfId="10358" xr:uid="{00000000-0005-0000-0000-000070280000}"/>
    <cellStyle name="40% - Accent6 6 2 3 2 6" xfId="10359" xr:uid="{00000000-0005-0000-0000-000071280000}"/>
    <cellStyle name="40% - Accent6 6 2 3 2 6 2" xfId="10360" xr:uid="{00000000-0005-0000-0000-000072280000}"/>
    <cellStyle name="40% - Accent6 6 2 3 2 7" xfId="10361" xr:uid="{00000000-0005-0000-0000-000073280000}"/>
    <cellStyle name="40% - Accent6 6 2 3 3" xfId="10362" xr:uid="{00000000-0005-0000-0000-000074280000}"/>
    <cellStyle name="40% - Accent6 6 2 3 3 2" xfId="10363" xr:uid="{00000000-0005-0000-0000-000075280000}"/>
    <cellStyle name="40% - Accent6 6 2 3 3 2 2" xfId="10364" xr:uid="{00000000-0005-0000-0000-000076280000}"/>
    <cellStyle name="40% - Accent6 6 2 3 3 3" xfId="10365" xr:uid="{00000000-0005-0000-0000-000077280000}"/>
    <cellStyle name="40% - Accent6 6 2 3 3 3 2" xfId="10366" xr:uid="{00000000-0005-0000-0000-000078280000}"/>
    <cellStyle name="40% - Accent6 6 2 3 3 4" xfId="10367" xr:uid="{00000000-0005-0000-0000-000079280000}"/>
    <cellStyle name="40% - Accent6 6 2 3 3 4 2" xfId="10368" xr:uid="{00000000-0005-0000-0000-00007A280000}"/>
    <cellStyle name="40% - Accent6 6 2 3 3 5" xfId="10369" xr:uid="{00000000-0005-0000-0000-00007B280000}"/>
    <cellStyle name="40% - Accent6 6 2 3 3 5 2" xfId="10370" xr:uid="{00000000-0005-0000-0000-00007C280000}"/>
    <cellStyle name="40% - Accent6 6 2 3 3 6" xfId="10371" xr:uid="{00000000-0005-0000-0000-00007D280000}"/>
    <cellStyle name="40% - Accent6 6 2 3 4" xfId="10372" xr:uid="{00000000-0005-0000-0000-00007E280000}"/>
    <cellStyle name="40% - Accent6 6 2 3 4 2" xfId="10373" xr:uid="{00000000-0005-0000-0000-00007F280000}"/>
    <cellStyle name="40% - Accent6 6 2 3 4 2 2" xfId="10374" xr:uid="{00000000-0005-0000-0000-000080280000}"/>
    <cellStyle name="40% - Accent6 6 2 3 4 3" xfId="10375" xr:uid="{00000000-0005-0000-0000-000081280000}"/>
    <cellStyle name="40% - Accent6 6 2 3 5" xfId="10376" xr:uid="{00000000-0005-0000-0000-000082280000}"/>
    <cellStyle name="40% - Accent6 6 2 3 5 2" xfId="10377" xr:uid="{00000000-0005-0000-0000-000083280000}"/>
    <cellStyle name="40% - Accent6 6 2 3 6" xfId="10378" xr:uid="{00000000-0005-0000-0000-000084280000}"/>
    <cellStyle name="40% - Accent6 6 2 3 6 2" xfId="10379" xr:uid="{00000000-0005-0000-0000-000085280000}"/>
    <cellStyle name="40% - Accent6 6 2 3 7" xfId="10380" xr:uid="{00000000-0005-0000-0000-000086280000}"/>
    <cellStyle name="40% - Accent6 6 2 3 7 2" xfId="10381" xr:uid="{00000000-0005-0000-0000-000087280000}"/>
    <cellStyle name="40% - Accent6 6 2 3 8" xfId="10382" xr:uid="{00000000-0005-0000-0000-000088280000}"/>
    <cellStyle name="40% - Accent6 6 2 4" xfId="10383" xr:uid="{00000000-0005-0000-0000-000089280000}"/>
    <cellStyle name="40% - Accent6 6 2 4 2" xfId="10384" xr:uid="{00000000-0005-0000-0000-00008A280000}"/>
    <cellStyle name="40% - Accent6 6 2 4 2 2" xfId="10385" xr:uid="{00000000-0005-0000-0000-00008B280000}"/>
    <cellStyle name="40% - Accent6 6 2 4 2 2 2" xfId="10386" xr:uid="{00000000-0005-0000-0000-00008C280000}"/>
    <cellStyle name="40% - Accent6 6 2 4 2 3" xfId="10387" xr:uid="{00000000-0005-0000-0000-00008D280000}"/>
    <cellStyle name="40% - Accent6 6 2 4 2 3 2" xfId="10388" xr:uid="{00000000-0005-0000-0000-00008E280000}"/>
    <cellStyle name="40% - Accent6 6 2 4 2 4" xfId="10389" xr:uid="{00000000-0005-0000-0000-00008F280000}"/>
    <cellStyle name="40% - Accent6 6 2 4 3" xfId="10390" xr:uid="{00000000-0005-0000-0000-000090280000}"/>
    <cellStyle name="40% - Accent6 6 2 4 3 2" xfId="10391" xr:uid="{00000000-0005-0000-0000-000091280000}"/>
    <cellStyle name="40% - Accent6 6 2 4 4" xfId="10392" xr:uid="{00000000-0005-0000-0000-000092280000}"/>
    <cellStyle name="40% - Accent6 6 2 4 4 2" xfId="10393" xr:uid="{00000000-0005-0000-0000-000093280000}"/>
    <cellStyle name="40% - Accent6 6 2 4 5" xfId="10394" xr:uid="{00000000-0005-0000-0000-000094280000}"/>
    <cellStyle name="40% - Accent6 6 2 4 5 2" xfId="10395" xr:uid="{00000000-0005-0000-0000-000095280000}"/>
    <cellStyle name="40% - Accent6 6 2 4 6" xfId="10396" xr:uid="{00000000-0005-0000-0000-000096280000}"/>
    <cellStyle name="40% - Accent6 6 2 4 6 2" xfId="10397" xr:uid="{00000000-0005-0000-0000-000097280000}"/>
    <cellStyle name="40% - Accent6 6 2 4 7" xfId="10398" xr:uid="{00000000-0005-0000-0000-000098280000}"/>
    <cellStyle name="40% - Accent6 6 2 5" xfId="10399" xr:uid="{00000000-0005-0000-0000-000099280000}"/>
    <cellStyle name="40% - Accent6 6 2 5 2" xfId="10400" xr:uid="{00000000-0005-0000-0000-00009A280000}"/>
    <cellStyle name="40% - Accent6 6 2 5 2 2" xfId="10401" xr:uid="{00000000-0005-0000-0000-00009B280000}"/>
    <cellStyle name="40% - Accent6 6 2 5 3" xfId="10402" xr:uid="{00000000-0005-0000-0000-00009C280000}"/>
    <cellStyle name="40% - Accent6 6 2 5 3 2" xfId="10403" xr:uid="{00000000-0005-0000-0000-00009D280000}"/>
    <cellStyle name="40% - Accent6 6 2 5 4" xfId="10404" xr:uid="{00000000-0005-0000-0000-00009E280000}"/>
    <cellStyle name="40% - Accent6 6 2 5 4 2" xfId="10405" xr:uid="{00000000-0005-0000-0000-00009F280000}"/>
    <cellStyle name="40% - Accent6 6 2 5 5" xfId="10406" xr:uid="{00000000-0005-0000-0000-0000A0280000}"/>
    <cellStyle name="40% - Accent6 6 2 5 5 2" xfId="10407" xr:uid="{00000000-0005-0000-0000-0000A1280000}"/>
    <cellStyle name="40% - Accent6 6 2 5 6" xfId="10408" xr:uid="{00000000-0005-0000-0000-0000A2280000}"/>
    <cellStyle name="40% - Accent6 6 2 6" xfId="10409" xr:uid="{00000000-0005-0000-0000-0000A3280000}"/>
    <cellStyle name="40% - Accent6 6 2 6 2" xfId="10410" xr:uid="{00000000-0005-0000-0000-0000A4280000}"/>
    <cellStyle name="40% - Accent6 6 2 6 2 2" xfId="10411" xr:uid="{00000000-0005-0000-0000-0000A5280000}"/>
    <cellStyle name="40% - Accent6 6 2 6 3" xfId="10412" xr:uid="{00000000-0005-0000-0000-0000A6280000}"/>
    <cellStyle name="40% - Accent6 6 2 7" xfId="10413" xr:uid="{00000000-0005-0000-0000-0000A7280000}"/>
    <cellStyle name="40% - Accent6 6 2 7 2" xfId="10414" xr:uid="{00000000-0005-0000-0000-0000A8280000}"/>
    <cellStyle name="40% - Accent6 6 2 8" xfId="10415" xr:uid="{00000000-0005-0000-0000-0000A9280000}"/>
    <cellStyle name="40% - Accent6 6 2 8 2" xfId="10416" xr:uid="{00000000-0005-0000-0000-0000AA280000}"/>
    <cellStyle name="40% - Accent6 6 2 9" xfId="10417" xr:uid="{00000000-0005-0000-0000-0000AB280000}"/>
    <cellStyle name="40% - Accent6 6 2 9 2" xfId="10418" xr:uid="{00000000-0005-0000-0000-0000AC280000}"/>
    <cellStyle name="40% - Accent6 6 3" xfId="10419" xr:uid="{00000000-0005-0000-0000-0000AD280000}"/>
    <cellStyle name="40% - Accent6 6 3 2" xfId="10420" xr:uid="{00000000-0005-0000-0000-0000AE280000}"/>
    <cellStyle name="40% - Accent6 6 3 2 2" xfId="10421" xr:uid="{00000000-0005-0000-0000-0000AF280000}"/>
    <cellStyle name="40% - Accent6 6 3 2 2 2" xfId="10422" xr:uid="{00000000-0005-0000-0000-0000B0280000}"/>
    <cellStyle name="40% - Accent6 6 3 2 2 2 2" xfId="10423" xr:uid="{00000000-0005-0000-0000-0000B1280000}"/>
    <cellStyle name="40% - Accent6 6 3 2 2 3" xfId="10424" xr:uid="{00000000-0005-0000-0000-0000B2280000}"/>
    <cellStyle name="40% - Accent6 6 3 2 2 3 2" xfId="10425" xr:uid="{00000000-0005-0000-0000-0000B3280000}"/>
    <cellStyle name="40% - Accent6 6 3 2 2 4" xfId="10426" xr:uid="{00000000-0005-0000-0000-0000B4280000}"/>
    <cellStyle name="40% - Accent6 6 3 2 3" xfId="10427" xr:uid="{00000000-0005-0000-0000-0000B5280000}"/>
    <cellStyle name="40% - Accent6 6 3 2 3 2" xfId="10428" xr:uid="{00000000-0005-0000-0000-0000B6280000}"/>
    <cellStyle name="40% - Accent6 6 3 2 4" xfId="10429" xr:uid="{00000000-0005-0000-0000-0000B7280000}"/>
    <cellStyle name="40% - Accent6 6 3 2 4 2" xfId="10430" xr:uid="{00000000-0005-0000-0000-0000B8280000}"/>
    <cellStyle name="40% - Accent6 6 3 2 5" xfId="10431" xr:uid="{00000000-0005-0000-0000-0000B9280000}"/>
    <cellStyle name="40% - Accent6 6 3 2 5 2" xfId="10432" xr:uid="{00000000-0005-0000-0000-0000BA280000}"/>
    <cellStyle name="40% - Accent6 6 3 2 6" xfId="10433" xr:uid="{00000000-0005-0000-0000-0000BB280000}"/>
    <cellStyle name="40% - Accent6 6 3 2 6 2" xfId="10434" xr:uid="{00000000-0005-0000-0000-0000BC280000}"/>
    <cellStyle name="40% - Accent6 6 3 2 7" xfId="10435" xr:uid="{00000000-0005-0000-0000-0000BD280000}"/>
    <cellStyle name="40% - Accent6 6 3 3" xfId="10436" xr:uid="{00000000-0005-0000-0000-0000BE280000}"/>
    <cellStyle name="40% - Accent6 6 3 3 2" xfId="10437" xr:uid="{00000000-0005-0000-0000-0000BF280000}"/>
    <cellStyle name="40% - Accent6 6 3 3 2 2" xfId="10438" xr:uid="{00000000-0005-0000-0000-0000C0280000}"/>
    <cellStyle name="40% - Accent6 6 3 3 3" xfId="10439" xr:uid="{00000000-0005-0000-0000-0000C1280000}"/>
    <cellStyle name="40% - Accent6 6 3 3 3 2" xfId="10440" xr:uid="{00000000-0005-0000-0000-0000C2280000}"/>
    <cellStyle name="40% - Accent6 6 3 3 4" xfId="10441" xr:uid="{00000000-0005-0000-0000-0000C3280000}"/>
    <cellStyle name="40% - Accent6 6 3 3 4 2" xfId="10442" xr:uid="{00000000-0005-0000-0000-0000C4280000}"/>
    <cellStyle name="40% - Accent6 6 3 3 5" xfId="10443" xr:uid="{00000000-0005-0000-0000-0000C5280000}"/>
    <cellStyle name="40% - Accent6 6 3 3 5 2" xfId="10444" xr:uid="{00000000-0005-0000-0000-0000C6280000}"/>
    <cellStyle name="40% - Accent6 6 3 3 6" xfId="10445" xr:uid="{00000000-0005-0000-0000-0000C7280000}"/>
    <cellStyle name="40% - Accent6 6 3 4" xfId="10446" xr:uid="{00000000-0005-0000-0000-0000C8280000}"/>
    <cellStyle name="40% - Accent6 6 3 4 2" xfId="10447" xr:uid="{00000000-0005-0000-0000-0000C9280000}"/>
    <cellStyle name="40% - Accent6 6 3 4 2 2" xfId="10448" xr:uid="{00000000-0005-0000-0000-0000CA280000}"/>
    <cellStyle name="40% - Accent6 6 3 4 3" xfId="10449" xr:uid="{00000000-0005-0000-0000-0000CB280000}"/>
    <cellStyle name="40% - Accent6 6 3 5" xfId="10450" xr:uid="{00000000-0005-0000-0000-0000CC280000}"/>
    <cellStyle name="40% - Accent6 6 3 5 2" xfId="10451" xr:uid="{00000000-0005-0000-0000-0000CD280000}"/>
    <cellStyle name="40% - Accent6 6 3 6" xfId="10452" xr:uid="{00000000-0005-0000-0000-0000CE280000}"/>
    <cellStyle name="40% - Accent6 6 3 6 2" xfId="10453" xr:uid="{00000000-0005-0000-0000-0000CF280000}"/>
    <cellStyle name="40% - Accent6 6 3 7" xfId="10454" xr:uid="{00000000-0005-0000-0000-0000D0280000}"/>
    <cellStyle name="40% - Accent6 6 3 7 2" xfId="10455" xr:uid="{00000000-0005-0000-0000-0000D1280000}"/>
    <cellStyle name="40% - Accent6 6 3 8" xfId="10456" xr:uid="{00000000-0005-0000-0000-0000D2280000}"/>
    <cellStyle name="40% - Accent6 6 4" xfId="10457" xr:uid="{00000000-0005-0000-0000-0000D3280000}"/>
    <cellStyle name="40% - Accent6 6 4 2" xfId="10458" xr:uid="{00000000-0005-0000-0000-0000D4280000}"/>
    <cellStyle name="40% - Accent6 6 4 2 2" xfId="10459" xr:uid="{00000000-0005-0000-0000-0000D5280000}"/>
    <cellStyle name="40% - Accent6 6 4 2 2 2" xfId="10460" xr:uid="{00000000-0005-0000-0000-0000D6280000}"/>
    <cellStyle name="40% - Accent6 6 4 2 2 2 2" xfId="10461" xr:uid="{00000000-0005-0000-0000-0000D7280000}"/>
    <cellStyle name="40% - Accent6 6 4 2 2 3" xfId="10462" xr:uid="{00000000-0005-0000-0000-0000D8280000}"/>
    <cellStyle name="40% - Accent6 6 4 2 2 3 2" xfId="10463" xr:uid="{00000000-0005-0000-0000-0000D9280000}"/>
    <cellStyle name="40% - Accent6 6 4 2 2 4" xfId="10464" xr:uid="{00000000-0005-0000-0000-0000DA280000}"/>
    <cellStyle name="40% - Accent6 6 4 2 3" xfId="10465" xr:uid="{00000000-0005-0000-0000-0000DB280000}"/>
    <cellStyle name="40% - Accent6 6 4 2 3 2" xfId="10466" xr:uid="{00000000-0005-0000-0000-0000DC280000}"/>
    <cellStyle name="40% - Accent6 6 4 2 4" xfId="10467" xr:uid="{00000000-0005-0000-0000-0000DD280000}"/>
    <cellStyle name="40% - Accent6 6 4 2 4 2" xfId="10468" xr:uid="{00000000-0005-0000-0000-0000DE280000}"/>
    <cellStyle name="40% - Accent6 6 4 2 5" xfId="10469" xr:uid="{00000000-0005-0000-0000-0000DF280000}"/>
    <cellStyle name="40% - Accent6 6 4 2 5 2" xfId="10470" xr:uid="{00000000-0005-0000-0000-0000E0280000}"/>
    <cellStyle name="40% - Accent6 6 4 2 6" xfId="10471" xr:uid="{00000000-0005-0000-0000-0000E1280000}"/>
    <cellStyle name="40% - Accent6 6 4 2 6 2" xfId="10472" xr:uid="{00000000-0005-0000-0000-0000E2280000}"/>
    <cellStyle name="40% - Accent6 6 4 2 7" xfId="10473" xr:uid="{00000000-0005-0000-0000-0000E3280000}"/>
    <cellStyle name="40% - Accent6 6 4 3" xfId="10474" xr:uid="{00000000-0005-0000-0000-0000E4280000}"/>
    <cellStyle name="40% - Accent6 6 4 3 2" xfId="10475" xr:uid="{00000000-0005-0000-0000-0000E5280000}"/>
    <cellStyle name="40% - Accent6 6 4 3 2 2" xfId="10476" xr:uid="{00000000-0005-0000-0000-0000E6280000}"/>
    <cellStyle name="40% - Accent6 6 4 3 3" xfId="10477" xr:uid="{00000000-0005-0000-0000-0000E7280000}"/>
    <cellStyle name="40% - Accent6 6 4 3 3 2" xfId="10478" xr:uid="{00000000-0005-0000-0000-0000E8280000}"/>
    <cellStyle name="40% - Accent6 6 4 3 4" xfId="10479" xr:uid="{00000000-0005-0000-0000-0000E9280000}"/>
    <cellStyle name="40% - Accent6 6 4 3 4 2" xfId="10480" xr:uid="{00000000-0005-0000-0000-0000EA280000}"/>
    <cellStyle name="40% - Accent6 6 4 3 5" xfId="10481" xr:uid="{00000000-0005-0000-0000-0000EB280000}"/>
    <cellStyle name="40% - Accent6 6 4 3 5 2" xfId="10482" xr:uid="{00000000-0005-0000-0000-0000EC280000}"/>
    <cellStyle name="40% - Accent6 6 4 3 6" xfId="10483" xr:uid="{00000000-0005-0000-0000-0000ED280000}"/>
    <cellStyle name="40% - Accent6 6 4 4" xfId="10484" xr:uid="{00000000-0005-0000-0000-0000EE280000}"/>
    <cellStyle name="40% - Accent6 6 4 4 2" xfId="10485" xr:uid="{00000000-0005-0000-0000-0000EF280000}"/>
    <cellStyle name="40% - Accent6 6 4 4 2 2" xfId="10486" xr:uid="{00000000-0005-0000-0000-0000F0280000}"/>
    <cellStyle name="40% - Accent6 6 4 4 3" xfId="10487" xr:uid="{00000000-0005-0000-0000-0000F1280000}"/>
    <cellStyle name="40% - Accent6 6 4 5" xfId="10488" xr:uid="{00000000-0005-0000-0000-0000F2280000}"/>
    <cellStyle name="40% - Accent6 6 4 5 2" xfId="10489" xr:uid="{00000000-0005-0000-0000-0000F3280000}"/>
    <cellStyle name="40% - Accent6 6 4 6" xfId="10490" xr:uid="{00000000-0005-0000-0000-0000F4280000}"/>
    <cellStyle name="40% - Accent6 6 4 6 2" xfId="10491" xr:uid="{00000000-0005-0000-0000-0000F5280000}"/>
    <cellStyle name="40% - Accent6 6 4 7" xfId="10492" xr:uid="{00000000-0005-0000-0000-0000F6280000}"/>
    <cellStyle name="40% - Accent6 6 4 7 2" xfId="10493" xr:uid="{00000000-0005-0000-0000-0000F7280000}"/>
    <cellStyle name="40% - Accent6 6 4 8" xfId="10494" xr:uid="{00000000-0005-0000-0000-0000F8280000}"/>
    <cellStyle name="40% - Accent6 6 5" xfId="10495" xr:uid="{00000000-0005-0000-0000-0000F9280000}"/>
    <cellStyle name="40% - Accent6 6 5 2" xfId="10496" xr:uid="{00000000-0005-0000-0000-0000FA280000}"/>
    <cellStyle name="40% - Accent6 6 5 2 2" xfId="10497" xr:uid="{00000000-0005-0000-0000-0000FB280000}"/>
    <cellStyle name="40% - Accent6 6 5 2 2 2" xfId="10498" xr:uid="{00000000-0005-0000-0000-0000FC280000}"/>
    <cellStyle name="40% - Accent6 6 5 2 3" xfId="10499" xr:uid="{00000000-0005-0000-0000-0000FD280000}"/>
    <cellStyle name="40% - Accent6 6 5 2 3 2" xfId="10500" xr:uid="{00000000-0005-0000-0000-0000FE280000}"/>
    <cellStyle name="40% - Accent6 6 5 2 4" xfId="10501" xr:uid="{00000000-0005-0000-0000-0000FF280000}"/>
    <cellStyle name="40% - Accent6 6 5 3" xfId="10502" xr:uid="{00000000-0005-0000-0000-000000290000}"/>
    <cellStyle name="40% - Accent6 6 5 3 2" xfId="10503" xr:uid="{00000000-0005-0000-0000-000001290000}"/>
    <cellStyle name="40% - Accent6 6 5 4" xfId="10504" xr:uid="{00000000-0005-0000-0000-000002290000}"/>
    <cellStyle name="40% - Accent6 6 5 4 2" xfId="10505" xr:uid="{00000000-0005-0000-0000-000003290000}"/>
    <cellStyle name="40% - Accent6 6 5 5" xfId="10506" xr:uid="{00000000-0005-0000-0000-000004290000}"/>
    <cellStyle name="40% - Accent6 6 5 5 2" xfId="10507" xr:uid="{00000000-0005-0000-0000-000005290000}"/>
    <cellStyle name="40% - Accent6 6 5 6" xfId="10508" xr:uid="{00000000-0005-0000-0000-000006290000}"/>
    <cellStyle name="40% - Accent6 6 5 6 2" xfId="10509" xr:uid="{00000000-0005-0000-0000-000007290000}"/>
    <cellStyle name="40% - Accent6 6 5 7" xfId="10510" xr:uid="{00000000-0005-0000-0000-000008290000}"/>
    <cellStyle name="40% - Accent6 6 6" xfId="10511" xr:uid="{00000000-0005-0000-0000-000009290000}"/>
    <cellStyle name="40% - Accent6 6 6 2" xfId="10512" xr:uid="{00000000-0005-0000-0000-00000A290000}"/>
    <cellStyle name="40% - Accent6 6 6 2 2" xfId="10513" xr:uid="{00000000-0005-0000-0000-00000B290000}"/>
    <cellStyle name="40% - Accent6 6 6 3" xfId="10514" xr:uid="{00000000-0005-0000-0000-00000C290000}"/>
    <cellStyle name="40% - Accent6 6 6 3 2" xfId="10515" xr:uid="{00000000-0005-0000-0000-00000D290000}"/>
    <cellStyle name="40% - Accent6 6 6 4" xfId="10516" xr:uid="{00000000-0005-0000-0000-00000E290000}"/>
    <cellStyle name="40% - Accent6 6 6 4 2" xfId="10517" xr:uid="{00000000-0005-0000-0000-00000F290000}"/>
    <cellStyle name="40% - Accent6 6 6 5" xfId="10518" xr:uid="{00000000-0005-0000-0000-000010290000}"/>
    <cellStyle name="40% - Accent6 6 6 5 2" xfId="10519" xr:uid="{00000000-0005-0000-0000-000011290000}"/>
    <cellStyle name="40% - Accent6 6 6 6" xfId="10520" xr:uid="{00000000-0005-0000-0000-000012290000}"/>
    <cellStyle name="40% - Accent6 6 7" xfId="10521" xr:uid="{00000000-0005-0000-0000-000013290000}"/>
    <cellStyle name="40% - Accent6 6 7 2" xfId="10522" xr:uid="{00000000-0005-0000-0000-000014290000}"/>
    <cellStyle name="40% - Accent6 6 7 2 2" xfId="10523" xr:uid="{00000000-0005-0000-0000-000015290000}"/>
    <cellStyle name="40% - Accent6 6 7 3" xfId="10524" xr:uid="{00000000-0005-0000-0000-000016290000}"/>
    <cellStyle name="40% - Accent6 6 8" xfId="10525" xr:uid="{00000000-0005-0000-0000-000017290000}"/>
    <cellStyle name="40% - Accent6 6 8 2" xfId="10526" xr:uid="{00000000-0005-0000-0000-000018290000}"/>
    <cellStyle name="40% - Accent6 6 9" xfId="10527" xr:uid="{00000000-0005-0000-0000-000019290000}"/>
    <cellStyle name="40% - Accent6 6 9 2" xfId="10528" xr:uid="{00000000-0005-0000-0000-00001A290000}"/>
    <cellStyle name="40% - Accent6 7" xfId="10529" xr:uid="{00000000-0005-0000-0000-00001B290000}"/>
    <cellStyle name="40% - Accent6 7 2" xfId="10530" xr:uid="{00000000-0005-0000-0000-00001C290000}"/>
    <cellStyle name="40% - Accent6 8" xfId="10531" xr:uid="{00000000-0005-0000-0000-00001D290000}"/>
    <cellStyle name="40% - Accent6 8 2" xfId="10532" xr:uid="{00000000-0005-0000-0000-00001E290000}"/>
    <cellStyle name="40% - Accent6 8 2 2" xfId="10533" xr:uid="{00000000-0005-0000-0000-00001F290000}"/>
    <cellStyle name="40% - Accent6 8 2 2 2" xfId="10534" xr:uid="{00000000-0005-0000-0000-000020290000}"/>
    <cellStyle name="40% - Accent6 8 2 2 2 2" xfId="10535" xr:uid="{00000000-0005-0000-0000-000021290000}"/>
    <cellStyle name="40% - Accent6 8 2 2 2 2 2" xfId="10536" xr:uid="{00000000-0005-0000-0000-000022290000}"/>
    <cellStyle name="40% - Accent6 8 2 2 2 3" xfId="10537" xr:uid="{00000000-0005-0000-0000-000023290000}"/>
    <cellStyle name="40% - Accent6 8 2 2 2 3 2" xfId="10538" xr:uid="{00000000-0005-0000-0000-000024290000}"/>
    <cellStyle name="40% - Accent6 8 2 2 2 4" xfId="10539" xr:uid="{00000000-0005-0000-0000-000025290000}"/>
    <cellStyle name="40% - Accent6 8 2 2 3" xfId="10540" xr:uid="{00000000-0005-0000-0000-000026290000}"/>
    <cellStyle name="40% - Accent6 8 2 2 3 2" xfId="10541" xr:uid="{00000000-0005-0000-0000-000027290000}"/>
    <cellStyle name="40% - Accent6 8 2 2 4" xfId="10542" xr:uid="{00000000-0005-0000-0000-000028290000}"/>
    <cellStyle name="40% - Accent6 8 2 2 4 2" xfId="10543" xr:uid="{00000000-0005-0000-0000-000029290000}"/>
    <cellStyle name="40% - Accent6 8 2 2 5" xfId="10544" xr:uid="{00000000-0005-0000-0000-00002A290000}"/>
    <cellStyle name="40% - Accent6 8 2 2 5 2" xfId="10545" xr:uid="{00000000-0005-0000-0000-00002B290000}"/>
    <cellStyle name="40% - Accent6 8 2 2 6" xfId="10546" xr:uid="{00000000-0005-0000-0000-00002C290000}"/>
    <cellStyle name="40% - Accent6 8 2 2 6 2" xfId="10547" xr:uid="{00000000-0005-0000-0000-00002D290000}"/>
    <cellStyle name="40% - Accent6 8 2 2 7" xfId="10548" xr:uid="{00000000-0005-0000-0000-00002E290000}"/>
    <cellStyle name="40% - Accent6 8 2 3" xfId="10549" xr:uid="{00000000-0005-0000-0000-00002F290000}"/>
    <cellStyle name="40% - Accent6 8 2 3 2" xfId="10550" xr:uid="{00000000-0005-0000-0000-000030290000}"/>
    <cellStyle name="40% - Accent6 8 2 3 2 2" xfId="10551" xr:uid="{00000000-0005-0000-0000-000031290000}"/>
    <cellStyle name="40% - Accent6 8 2 3 3" xfId="10552" xr:uid="{00000000-0005-0000-0000-000032290000}"/>
    <cellStyle name="40% - Accent6 8 2 3 3 2" xfId="10553" xr:uid="{00000000-0005-0000-0000-000033290000}"/>
    <cellStyle name="40% - Accent6 8 2 3 4" xfId="10554" xr:uid="{00000000-0005-0000-0000-000034290000}"/>
    <cellStyle name="40% - Accent6 8 2 3 4 2" xfId="10555" xr:uid="{00000000-0005-0000-0000-000035290000}"/>
    <cellStyle name="40% - Accent6 8 2 3 5" xfId="10556" xr:uid="{00000000-0005-0000-0000-000036290000}"/>
    <cellStyle name="40% - Accent6 8 2 3 5 2" xfId="10557" xr:uid="{00000000-0005-0000-0000-000037290000}"/>
    <cellStyle name="40% - Accent6 8 2 3 6" xfId="10558" xr:uid="{00000000-0005-0000-0000-000038290000}"/>
    <cellStyle name="40% - Accent6 8 2 4" xfId="10559" xr:uid="{00000000-0005-0000-0000-000039290000}"/>
    <cellStyle name="40% - Accent6 8 2 4 2" xfId="10560" xr:uid="{00000000-0005-0000-0000-00003A290000}"/>
    <cellStyle name="40% - Accent6 8 2 4 2 2" xfId="10561" xr:uid="{00000000-0005-0000-0000-00003B290000}"/>
    <cellStyle name="40% - Accent6 8 2 4 3" xfId="10562" xr:uid="{00000000-0005-0000-0000-00003C290000}"/>
    <cellStyle name="40% - Accent6 8 2 5" xfId="10563" xr:uid="{00000000-0005-0000-0000-00003D290000}"/>
    <cellStyle name="40% - Accent6 8 2 5 2" xfId="10564" xr:uid="{00000000-0005-0000-0000-00003E290000}"/>
    <cellStyle name="40% - Accent6 8 2 6" xfId="10565" xr:uid="{00000000-0005-0000-0000-00003F290000}"/>
    <cellStyle name="40% - Accent6 8 2 6 2" xfId="10566" xr:uid="{00000000-0005-0000-0000-000040290000}"/>
    <cellStyle name="40% - Accent6 8 2 7" xfId="10567" xr:uid="{00000000-0005-0000-0000-000041290000}"/>
    <cellStyle name="40% - Accent6 8 2 7 2" xfId="10568" xr:uid="{00000000-0005-0000-0000-000042290000}"/>
    <cellStyle name="40% - Accent6 8 2 8" xfId="10569" xr:uid="{00000000-0005-0000-0000-000043290000}"/>
    <cellStyle name="40% - Accent6 8 3" xfId="10570" xr:uid="{00000000-0005-0000-0000-000044290000}"/>
    <cellStyle name="40% - Accent6 8 3 2" xfId="10571" xr:uid="{00000000-0005-0000-0000-000045290000}"/>
    <cellStyle name="40% - Accent6 8 3 2 2" xfId="10572" xr:uid="{00000000-0005-0000-0000-000046290000}"/>
    <cellStyle name="40% - Accent6 8 3 2 2 2" xfId="10573" xr:uid="{00000000-0005-0000-0000-000047290000}"/>
    <cellStyle name="40% - Accent6 8 3 2 3" xfId="10574" xr:uid="{00000000-0005-0000-0000-000048290000}"/>
    <cellStyle name="40% - Accent6 8 3 2 3 2" xfId="10575" xr:uid="{00000000-0005-0000-0000-000049290000}"/>
    <cellStyle name="40% - Accent6 8 3 2 4" xfId="10576" xr:uid="{00000000-0005-0000-0000-00004A290000}"/>
    <cellStyle name="40% - Accent6 8 3 3" xfId="10577" xr:uid="{00000000-0005-0000-0000-00004B290000}"/>
    <cellStyle name="40% - Accent6 8 3 3 2" xfId="10578" xr:uid="{00000000-0005-0000-0000-00004C290000}"/>
    <cellStyle name="40% - Accent6 8 3 4" xfId="10579" xr:uid="{00000000-0005-0000-0000-00004D290000}"/>
    <cellStyle name="40% - Accent6 8 3 4 2" xfId="10580" xr:uid="{00000000-0005-0000-0000-00004E290000}"/>
    <cellStyle name="40% - Accent6 8 3 5" xfId="10581" xr:uid="{00000000-0005-0000-0000-00004F290000}"/>
    <cellStyle name="40% - Accent6 8 3 5 2" xfId="10582" xr:uid="{00000000-0005-0000-0000-000050290000}"/>
    <cellStyle name="40% - Accent6 8 3 6" xfId="10583" xr:uid="{00000000-0005-0000-0000-000051290000}"/>
    <cellStyle name="40% - Accent6 8 3 6 2" xfId="10584" xr:uid="{00000000-0005-0000-0000-000052290000}"/>
    <cellStyle name="40% - Accent6 8 3 7" xfId="10585" xr:uid="{00000000-0005-0000-0000-000053290000}"/>
    <cellStyle name="40% - Accent6 8 4" xfId="10586" xr:uid="{00000000-0005-0000-0000-000054290000}"/>
    <cellStyle name="40% - Accent6 8 4 2" xfId="10587" xr:uid="{00000000-0005-0000-0000-000055290000}"/>
    <cellStyle name="40% - Accent6 8 4 2 2" xfId="10588" xr:uid="{00000000-0005-0000-0000-000056290000}"/>
    <cellStyle name="40% - Accent6 8 4 3" xfId="10589" xr:uid="{00000000-0005-0000-0000-000057290000}"/>
    <cellStyle name="40% - Accent6 8 4 3 2" xfId="10590" xr:uid="{00000000-0005-0000-0000-000058290000}"/>
    <cellStyle name="40% - Accent6 8 4 4" xfId="10591" xr:uid="{00000000-0005-0000-0000-000059290000}"/>
    <cellStyle name="40% - Accent6 8 4 4 2" xfId="10592" xr:uid="{00000000-0005-0000-0000-00005A290000}"/>
    <cellStyle name="40% - Accent6 8 4 5" xfId="10593" xr:uid="{00000000-0005-0000-0000-00005B290000}"/>
    <cellStyle name="40% - Accent6 8 4 5 2" xfId="10594" xr:uid="{00000000-0005-0000-0000-00005C290000}"/>
    <cellStyle name="40% - Accent6 8 4 6" xfId="10595" xr:uid="{00000000-0005-0000-0000-00005D290000}"/>
    <cellStyle name="40% - Accent6 8 5" xfId="10596" xr:uid="{00000000-0005-0000-0000-00005E290000}"/>
    <cellStyle name="40% - Accent6 8 5 2" xfId="10597" xr:uid="{00000000-0005-0000-0000-00005F290000}"/>
    <cellStyle name="40% - Accent6 8 5 2 2" xfId="10598" xr:uid="{00000000-0005-0000-0000-000060290000}"/>
    <cellStyle name="40% - Accent6 8 5 3" xfId="10599" xr:uid="{00000000-0005-0000-0000-000061290000}"/>
    <cellStyle name="40% - Accent6 8 6" xfId="10600" xr:uid="{00000000-0005-0000-0000-000062290000}"/>
    <cellStyle name="40% - Accent6 8 6 2" xfId="10601" xr:uid="{00000000-0005-0000-0000-000063290000}"/>
    <cellStyle name="40% - Accent6 8 7" xfId="10602" xr:uid="{00000000-0005-0000-0000-000064290000}"/>
    <cellStyle name="40% - Accent6 8 7 2" xfId="10603" xr:uid="{00000000-0005-0000-0000-000065290000}"/>
    <cellStyle name="40% - Accent6 8 8" xfId="10604" xr:uid="{00000000-0005-0000-0000-000066290000}"/>
    <cellStyle name="40% - Accent6 8 8 2" xfId="10605" xr:uid="{00000000-0005-0000-0000-000067290000}"/>
    <cellStyle name="40% - Accent6 8 9" xfId="10606" xr:uid="{00000000-0005-0000-0000-000068290000}"/>
    <cellStyle name="40% - Accent6 9" xfId="10607" xr:uid="{00000000-0005-0000-0000-000069290000}"/>
    <cellStyle name="40% - Accent6 9 2" xfId="10608" xr:uid="{00000000-0005-0000-0000-00006A290000}"/>
    <cellStyle name="40% - Accent6 9 2 2" xfId="10609" xr:uid="{00000000-0005-0000-0000-00006B290000}"/>
    <cellStyle name="40% - Accent6 9 2 2 2" xfId="10610" xr:uid="{00000000-0005-0000-0000-00006C290000}"/>
    <cellStyle name="40% - Accent6 9 2 2 2 2" xfId="10611" xr:uid="{00000000-0005-0000-0000-00006D290000}"/>
    <cellStyle name="40% - Accent6 9 2 2 3" xfId="10612" xr:uid="{00000000-0005-0000-0000-00006E290000}"/>
    <cellStyle name="40% - Accent6 9 2 3" xfId="10613" xr:uid="{00000000-0005-0000-0000-00006F290000}"/>
    <cellStyle name="40% - Accent6 9 2 3 2" xfId="10614" xr:uid="{00000000-0005-0000-0000-000070290000}"/>
    <cellStyle name="40% - Accent6 9 2 4" xfId="10615" xr:uid="{00000000-0005-0000-0000-000071290000}"/>
    <cellStyle name="40% - Accent6 9 3" xfId="10616" xr:uid="{00000000-0005-0000-0000-000072290000}"/>
    <cellStyle name="40% - Accent6 9 3 2" xfId="10617" xr:uid="{00000000-0005-0000-0000-000073290000}"/>
    <cellStyle name="40% - Accent6 9 3 2 2" xfId="10618" xr:uid="{00000000-0005-0000-0000-000074290000}"/>
    <cellStyle name="40% - Accent6 9 3 3" xfId="10619" xr:uid="{00000000-0005-0000-0000-000075290000}"/>
    <cellStyle name="40% - Accent6 9 4" xfId="10620" xr:uid="{00000000-0005-0000-0000-000076290000}"/>
    <cellStyle name="40% - Accent6 9 4 2" xfId="10621" xr:uid="{00000000-0005-0000-0000-000077290000}"/>
    <cellStyle name="40% - Accent6 9 5" xfId="10622" xr:uid="{00000000-0005-0000-0000-000078290000}"/>
    <cellStyle name="40% - Accent6 9 5 2" xfId="10623" xr:uid="{00000000-0005-0000-0000-000079290000}"/>
    <cellStyle name="40% - Accent6 9 6" xfId="10624" xr:uid="{00000000-0005-0000-0000-00007A290000}"/>
    <cellStyle name="40% - Accent6 9 6 2" xfId="10625" xr:uid="{00000000-0005-0000-0000-00007B290000}"/>
    <cellStyle name="40% - Accent6 9 7" xfId="10626" xr:uid="{00000000-0005-0000-0000-00007C290000}"/>
    <cellStyle name="60% - Accent1 2" xfId="10627" xr:uid="{00000000-0005-0000-0000-00007D290000}"/>
    <cellStyle name="60% - Accent1 2 2" xfId="10628" xr:uid="{00000000-0005-0000-0000-00007E290000}"/>
    <cellStyle name="60% - Accent1 2 2 2" xfId="10629" xr:uid="{00000000-0005-0000-0000-00007F290000}"/>
    <cellStyle name="60% - Accent1 2 2 3" xfId="10630" xr:uid="{00000000-0005-0000-0000-000080290000}"/>
    <cellStyle name="60% - Accent1 2 3" xfId="10631" xr:uid="{00000000-0005-0000-0000-000081290000}"/>
    <cellStyle name="60% - Accent1 2 3 2" xfId="10632" xr:uid="{00000000-0005-0000-0000-000082290000}"/>
    <cellStyle name="60% - Accent1 2 4" xfId="10633" xr:uid="{00000000-0005-0000-0000-000083290000}"/>
    <cellStyle name="60% - Accent1 2 4 2" xfId="10634" xr:uid="{00000000-0005-0000-0000-000084290000}"/>
    <cellStyle name="60% - Accent1 3" xfId="10635" xr:uid="{00000000-0005-0000-0000-000085290000}"/>
    <cellStyle name="60% - Accent1 3 2" xfId="10636" xr:uid="{00000000-0005-0000-0000-000086290000}"/>
    <cellStyle name="60% - Accent1 3 2 2" xfId="10637" xr:uid="{00000000-0005-0000-0000-000087290000}"/>
    <cellStyle name="60% - Accent1 3 3" xfId="10638" xr:uid="{00000000-0005-0000-0000-000088290000}"/>
    <cellStyle name="60% - Accent1 3 3 2" xfId="10639" xr:uid="{00000000-0005-0000-0000-000089290000}"/>
    <cellStyle name="60% - Accent1 4" xfId="10640" xr:uid="{00000000-0005-0000-0000-00008A290000}"/>
    <cellStyle name="60% - Accent1 4 2" xfId="10641" xr:uid="{00000000-0005-0000-0000-00008B290000}"/>
    <cellStyle name="60% - Accent1 5" xfId="10642" xr:uid="{00000000-0005-0000-0000-00008C290000}"/>
    <cellStyle name="60% - Accent1 6" xfId="10643" xr:uid="{00000000-0005-0000-0000-00008D290000}"/>
    <cellStyle name="60% - Accent1 7" xfId="10644" xr:uid="{00000000-0005-0000-0000-00008E290000}"/>
    <cellStyle name="60% - Accent2 2" xfId="10645" xr:uid="{00000000-0005-0000-0000-00008F290000}"/>
    <cellStyle name="60% - Accent2 2 2" xfId="10646" xr:uid="{00000000-0005-0000-0000-000090290000}"/>
    <cellStyle name="60% - Accent2 2 2 2" xfId="10647" xr:uid="{00000000-0005-0000-0000-000091290000}"/>
    <cellStyle name="60% - Accent2 2 2 3" xfId="10648" xr:uid="{00000000-0005-0000-0000-000092290000}"/>
    <cellStyle name="60% - Accent2 2 3" xfId="10649" xr:uid="{00000000-0005-0000-0000-000093290000}"/>
    <cellStyle name="60% - Accent2 2 3 2" xfId="10650" xr:uid="{00000000-0005-0000-0000-000094290000}"/>
    <cellStyle name="60% - Accent2 2 4" xfId="10651" xr:uid="{00000000-0005-0000-0000-000095290000}"/>
    <cellStyle name="60% - Accent2 2 4 2" xfId="10652" xr:uid="{00000000-0005-0000-0000-000096290000}"/>
    <cellStyle name="60% - Accent2 3" xfId="10653" xr:uid="{00000000-0005-0000-0000-000097290000}"/>
    <cellStyle name="60% - Accent2 3 2" xfId="10654" xr:uid="{00000000-0005-0000-0000-000098290000}"/>
    <cellStyle name="60% - Accent2 3 2 2" xfId="10655" xr:uid="{00000000-0005-0000-0000-000099290000}"/>
    <cellStyle name="60% - Accent2 3 3" xfId="10656" xr:uid="{00000000-0005-0000-0000-00009A290000}"/>
    <cellStyle name="60% - Accent2 3 3 2" xfId="10657" xr:uid="{00000000-0005-0000-0000-00009B290000}"/>
    <cellStyle name="60% - Accent2 4" xfId="10658" xr:uid="{00000000-0005-0000-0000-00009C290000}"/>
    <cellStyle name="60% - Accent2 4 2" xfId="10659" xr:uid="{00000000-0005-0000-0000-00009D290000}"/>
    <cellStyle name="60% - Accent2 5" xfId="10660" xr:uid="{00000000-0005-0000-0000-00009E290000}"/>
    <cellStyle name="60% - Accent2 6" xfId="10661" xr:uid="{00000000-0005-0000-0000-00009F290000}"/>
    <cellStyle name="60% - Accent2 7" xfId="10662" xr:uid="{00000000-0005-0000-0000-0000A0290000}"/>
    <cellStyle name="60% - Accent3 2" xfId="10663" xr:uid="{00000000-0005-0000-0000-0000A1290000}"/>
    <cellStyle name="60% - Accent3 2 2" xfId="10664" xr:uid="{00000000-0005-0000-0000-0000A2290000}"/>
    <cellStyle name="60% - Accent3 2 2 2" xfId="10665" xr:uid="{00000000-0005-0000-0000-0000A3290000}"/>
    <cellStyle name="60% - Accent3 2 2 3" xfId="10666" xr:uid="{00000000-0005-0000-0000-0000A4290000}"/>
    <cellStyle name="60% - Accent3 2 3" xfId="10667" xr:uid="{00000000-0005-0000-0000-0000A5290000}"/>
    <cellStyle name="60% - Accent3 2 3 2" xfId="10668" xr:uid="{00000000-0005-0000-0000-0000A6290000}"/>
    <cellStyle name="60% - Accent3 2 4" xfId="10669" xr:uid="{00000000-0005-0000-0000-0000A7290000}"/>
    <cellStyle name="60% - Accent3 2 4 2" xfId="10670" xr:uid="{00000000-0005-0000-0000-0000A8290000}"/>
    <cellStyle name="60% - Accent3 3" xfId="10671" xr:uid="{00000000-0005-0000-0000-0000A9290000}"/>
    <cellStyle name="60% - Accent3 3 2" xfId="10672" xr:uid="{00000000-0005-0000-0000-0000AA290000}"/>
    <cellStyle name="60% - Accent3 3 2 2" xfId="10673" xr:uid="{00000000-0005-0000-0000-0000AB290000}"/>
    <cellStyle name="60% - Accent3 3 3" xfId="10674" xr:uid="{00000000-0005-0000-0000-0000AC290000}"/>
    <cellStyle name="60% - Accent3 3 3 2" xfId="10675" xr:uid="{00000000-0005-0000-0000-0000AD290000}"/>
    <cellStyle name="60% - Accent3 4" xfId="10676" xr:uid="{00000000-0005-0000-0000-0000AE290000}"/>
    <cellStyle name="60% - Accent3 4 2" xfId="10677" xr:uid="{00000000-0005-0000-0000-0000AF290000}"/>
    <cellStyle name="60% - Accent3 5" xfId="10678" xr:uid="{00000000-0005-0000-0000-0000B0290000}"/>
    <cellStyle name="60% - Accent3 6" xfId="10679" xr:uid="{00000000-0005-0000-0000-0000B1290000}"/>
    <cellStyle name="60% - Accent3 7" xfId="10680" xr:uid="{00000000-0005-0000-0000-0000B2290000}"/>
    <cellStyle name="60% - Accent4 2" xfId="10681" xr:uid="{00000000-0005-0000-0000-0000B3290000}"/>
    <cellStyle name="60% - Accent4 2 2" xfId="10682" xr:uid="{00000000-0005-0000-0000-0000B4290000}"/>
    <cellStyle name="60% - Accent4 2 2 2" xfId="10683" xr:uid="{00000000-0005-0000-0000-0000B5290000}"/>
    <cellStyle name="60% - Accent4 2 2 3" xfId="10684" xr:uid="{00000000-0005-0000-0000-0000B6290000}"/>
    <cellStyle name="60% - Accent4 2 3" xfId="10685" xr:uid="{00000000-0005-0000-0000-0000B7290000}"/>
    <cellStyle name="60% - Accent4 2 3 2" xfId="10686" xr:uid="{00000000-0005-0000-0000-0000B8290000}"/>
    <cellStyle name="60% - Accent4 2 4" xfId="10687" xr:uid="{00000000-0005-0000-0000-0000B9290000}"/>
    <cellStyle name="60% - Accent4 2 4 2" xfId="10688" xr:uid="{00000000-0005-0000-0000-0000BA290000}"/>
    <cellStyle name="60% - Accent4 3" xfId="10689" xr:uid="{00000000-0005-0000-0000-0000BB290000}"/>
    <cellStyle name="60% - Accent4 3 2" xfId="10690" xr:uid="{00000000-0005-0000-0000-0000BC290000}"/>
    <cellStyle name="60% - Accent4 3 2 2" xfId="10691" xr:uid="{00000000-0005-0000-0000-0000BD290000}"/>
    <cellStyle name="60% - Accent4 3 3" xfId="10692" xr:uid="{00000000-0005-0000-0000-0000BE290000}"/>
    <cellStyle name="60% - Accent4 3 3 2" xfId="10693" xr:uid="{00000000-0005-0000-0000-0000BF290000}"/>
    <cellStyle name="60% - Accent4 4" xfId="10694" xr:uid="{00000000-0005-0000-0000-0000C0290000}"/>
    <cellStyle name="60% - Accent4 4 2" xfId="10695" xr:uid="{00000000-0005-0000-0000-0000C1290000}"/>
    <cellStyle name="60% - Accent4 5" xfId="10696" xr:uid="{00000000-0005-0000-0000-0000C2290000}"/>
    <cellStyle name="60% - Accent4 6" xfId="10697" xr:uid="{00000000-0005-0000-0000-0000C3290000}"/>
    <cellStyle name="60% - Accent4 7" xfId="10698" xr:uid="{00000000-0005-0000-0000-0000C4290000}"/>
    <cellStyle name="60% - Accent5 2" xfId="10699" xr:uid="{00000000-0005-0000-0000-0000C5290000}"/>
    <cellStyle name="60% - Accent5 2 2" xfId="10700" xr:uid="{00000000-0005-0000-0000-0000C6290000}"/>
    <cellStyle name="60% - Accent5 2 2 2" xfId="10701" xr:uid="{00000000-0005-0000-0000-0000C7290000}"/>
    <cellStyle name="60% - Accent5 2 2 3" xfId="10702" xr:uid="{00000000-0005-0000-0000-0000C8290000}"/>
    <cellStyle name="60% - Accent5 2 3" xfId="10703" xr:uid="{00000000-0005-0000-0000-0000C9290000}"/>
    <cellStyle name="60% - Accent5 2 3 2" xfId="10704" xr:uid="{00000000-0005-0000-0000-0000CA290000}"/>
    <cellStyle name="60% - Accent5 2 4" xfId="10705" xr:uid="{00000000-0005-0000-0000-0000CB290000}"/>
    <cellStyle name="60% - Accent5 2 4 2" xfId="10706" xr:uid="{00000000-0005-0000-0000-0000CC290000}"/>
    <cellStyle name="60% - Accent5 3" xfId="10707" xr:uid="{00000000-0005-0000-0000-0000CD290000}"/>
    <cellStyle name="60% - Accent5 3 2" xfId="10708" xr:uid="{00000000-0005-0000-0000-0000CE290000}"/>
    <cellStyle name="60% - Accent5 3 2 2" xfId="10709" xr:uid="{00000000-0005-0000-0000-0000CF290000}"/>
    <cellStyle name="60% - Accent5 3 3" xfId="10710" xr:uid="{00000000-0005-0000-0000-0000D0290000}"/>
    <cellStyle name="60% - Accent5 3 3 2" xfId="10711" xr:uid="{00000000-0005-0000-0000-0000D1290000}"/>
    <cellStyle name="60% - Accent5 4" xfId="10712" xr:uid="{00000000-0005-0000-0000-0000D2290000}"/>
    <cellStyle name="60% - Accent5 4 2" xfId="10713" xr:uid="{00000000-0005-0000-0000-0000D3290000}"/>
    <cellStyle name="60% - Accent5 5" xfId="10714" xr:uid="{00000000-0005-0000-0000-0000D4290000}"/>
    <cellStyle name="60% - Accent5 6" xfId="10715" xr:uid="{00000000-0005-0000-0000-0000D5290000}"/>
    <cellStyle name="60% - Accent5 7" xfId="10716" xr:uid="{00000000-0005-0000-0000-0000D6290000}"/>
    <cellStyle name="60% - Accent6 2" xfId="10717" xr:uid="{00000000-0005-0000-0000-0000D7290000}"/>
    <cellStyle name="60% - Accent6 2 2" xfId="10718" xr:uid="{00000000-0005-0000-0000-0000D8290000}"/>
    <cellStyle name="60% - Accent6 2 2 2" xfId="10719" xr:uid="{00000000-0005-0000-0000-0000D9290000}"/>
    <cellStyle name="60% - Accent6 2 2 3" xfId="10720" xr:uid="{00000000-0005-0000-0000-0000DA290000}"/>
    <cellStyle name="60% - Accent6 2 3" xfId="10721" xr:uid="{00000000-0005-0000-0000-0000DB290000}"/>
    <cellStyle name="60% - Accent6 2 3 2" xfId="10722" xr:uid="{00000000-0005-0000-0000-0000DC290000}"/>
    <cellStyle name="60% - Accent6 2 4" xfId="10723" xr:uid="{00000000-0005-0000-0000-0000DD290000}"/>
    <cellStyle name="60% - Accent6 2 4 2" xfId="10724" xr:uid="{00000000-0005-0000-0000-0000DE290000}"/>
    <cellStyle name="60% - Accent6 3" xfId="10725" xr:uid="{00000000-0005-0000-0000-0000DF290000}"/>
    <cellStyle name="60% - Accent6 3 2" xfId="10726" xr:uid="{00000000-0005-0000-0000-0000E0290000}"/>
    <cellStyle name="60% - Accent6 3 2 2" xfId="10727" xr:uid="{00000000-0005-0000-0000-0000E1290000}"/>
    <cellStyle name="60% - Accent6 3 3" xfId="10728" xr:uid="{00000000-0005-0000-0000-0000E2290000}"/>
    <cellStyle name="60% - Accent6 3 3 2" xfId="10729" xr:uid="{00000000-0005-0000-0000-0000E3290000}"/>
    <cellStyle name="60% - Accent6 4" xfId="10730" xr:uid="{00000000-0005-0000-0000-0000E4290000}"/>
    <cellStyle name="60% - Accent6 4 2" xfId="10731" xr:uid="{00000000-0005-0000-0000-0000E5290000}"/>
    <cellStyle name="60% - Accent6 5" xfId="10732" xr:uid="{00000000-0005-0000-0000-0000E6290000}"/>
    <cellStyle name="60% - Accent6 6" xfId="10733" xr:uid="{00000000-0005-0000-0000-0000E7290000}"/>
    <cellStyle name="60% - Accent6 7" xfId="10734" xr:uid="{00000000-0005-0000-0000-0000E8290000}"/>
    <cellStyle name="Accent1 2" xfId="10735" xr:uid="{00000000-0005-0000-0000-0000E9290000}"/>
    <cellStyle name="Accent1 2 2" xfId="10736" xr:uid="{00000000-0005-0000-0000-0000EA290000}"/>
    <cellStyle name="Accent1 2 2 2" xfId="10737" xr:uid="{00000000-0005-0000-0000-0000EB290000}"/>
    <cellStyle name="Accent1 2 2 3" xfId="10738" xr:uid="{00000000-0005-0000-0000-0000EC290000}"/>
    <cellStyle name="Accent1 2 3" xfId="10739" xr:uid="{00000000-0005-0000-0000-0000ED290000}"/>
    <cellStyle name="Accent1 2 3 2" xfId="10740" xr:uid="{00000000-0005-0000-0000-0000EE290000}"/>
    <cellStyle name="Accent1 2 4" xfId="10741" xr:uid="{00000000-0005-0000-0000-0000EF290000}"/>
    <cellStyle name="Accent1 2 4 2" xfId="10742" xr:uid="{00000000-0005-0000-0000-0000F0290000}"/>
    <cellStyle name="Accent1 3" xfId="10743" xr:uid="{00000000-0005-0000-0000-0000F1290000}"/>
    <cellStyle name="Accent1 3 2" xfId="10744" xr:uid="{00000000-0005-0000-0000-0000F2290000}"/>
    <cellStyle name="Accent1 3 2 2" xfId="10745" xr:uid="{00000000-0005-0000-0000-0000F3290000}"/>
    <cellStyle name="Accent1 3 3" xfId="10746" xr:uid="{00000000-0005-0000-0000-0000F4290000}"/>
    <cellStyle name="Accent1 3 3 2" xfId="10747" xr:uid="{00000000-0005-0000-0000-0000F5290000}"/>
    <cellStyle name="Accent1 4" xfId="10748" xr:uid="{00000000-0005-0000-0000-0000F6290000}"/>
    <cellStyle name="Accent1 4 2" xfId="10749" xr:uid="{00000000-0005-0000-0000-0000F7290000}"/>
    <cellStyle name="Accent1 5" xfId="10750" xr:uid="{00000000-0005-0000-0000-0000F8290000}"/>
    <cellStyle name="Accent1 6" xfId="10751" xr:uid="{00000000-0005-0000-0000-0000F9290000}"/>
    <cellStyle name="Accent1 7" xfId="10752" xr:uid="{00000000-0005-0000-0000-0000FA290000}"/>
    <cellStyle name="Accent2 2" xfId="10753" xr:uid="{00000000-0005-0000-0000-0000FB290000}"/>
    <cellStyle name="Accent2 2 2" xfId="10754" xr:uid="{00000000-0005-0000-0000-0000FC290000}"/>
    <cellStyle name="Accent2 2 2 2" xfId="10755" xr:uid="{00000000-0005-0000-0000-0000FD290000}"/>
    <cellStyle name="Accent2 2 2 3" xfId="10756" xr:uid="{00000000-0005-0000-0000-0000FE290000}"/>
    <cellStyle name="Accent2 2 3" xfId="10757" xr:uid="{00000000-0005-0000-0000-0000FF290000}"/>
    <cellStyle name="Accent2 2 3 2" xfId="10758" xr:uid="{00000000-0005-0000-0000-0000002A0000}"/>
    <cellStyle name="Accent2 2 4" xfId="10759" xr:uid="{00000000-0005-0000-0000-0000012A0000}"/>
    <cellStyle name="Accent2 2 4 2" xfId="10760" xr:uid="{00000000-0005-0000-0000-0000022A0000}"/>
    <cellStyle name="Accent2 3" xfId="10761" xr:uid="{00000000-0005-0000-0000-0000032A0000}"/>
    <cellStyle name="Accent2 3 2" xfId="10762" xr:uid="{00000000-0005-0000-0000-0000042A0000}"/>
    <cellStyle name="Accent2 3 2 2" xfId="10763" xr:uid="{00000000-0005-0000-0000-0000052A0000}"/>
    <cellStyle name="Accent2 3 3" xfId="10764" xr:uid="{00000000-0005-0000-0000-0000062A0000}"/>
    <cellStyle name="Accent2 3 3 2" xfId="10765" xr:uid="{00000000-0005-0000-0000-0000072A0000}"/>
    <cellStyle name="Accent2 4" xfId="10766" xr:uid="{00000000-0005-0000-0000-0000082A0000}"/>
    <cellStyle name="Accent2 4 2" xfId="10767" xr:uid="{00000000-0005-0000-0000-0000092A0000}"/>
    <cellStyle name="Accent2 5" xfId="10768" xr:uid="{00000000-0005-0000-0000-00000A2A0000}"/>
    <cellStyle name="Accent2 6" xfId="10769" xr:uid="{00000000-0005-0000-0000-00000B2A0000}"/>
    <cellStyle name="Accent2 7" xfId="10770" xr:uid="{00000000-0005-0000-0000-00000C2A0000}"/>
    <cellStyle name="Accent3 2" xfId="10771" xr:uid="{00000000-0005-0000-0000-00000D2A0000}"/>
    <cellStyle name="Accent3 2 2" xfId="10772" xr:uid="{00000000-0005-0000-0000-00000E2A0000}"/>
    <cellStyle name="Accent3 2 2 2" xfId="10773" xr:uid="{00000000-0005-0000-0000-00000F2A0000}"/>
    <cellStyle name="Accent3 2 2 3" xfId="10774" xr:uid="{00000000-0005-0000-0000-0000102A0000}"/>
    <cellStyle name="Accent3 2 3" xfId="10775" xr:uid="{00000000-0005-0000-0000-0000112A0000}"/>
    <cellStyle name="Accent3 2 3 2" xfId="10776" xr:uid="{00000000-0005-0000-0000-0000122A0000}"/>
    <cellStyle name="Accent3 2 4" xfId="10777" xr:uid="{00000000-0005-0000-0000-0000132A0000}"/>
    <cellStyle name="Accent3 2 4 2" xfId="10778" xr:uid="{00000000-0005-0000-0000-0000142A0000}"/>
    <cellStyle name="Accent3 3" xfId="10779" xr:uid="{00000000-0005-0000-0000-0000152A0000}"/>
    <cellStyle name="Accent3 3 2" xfId="10780" xr:uid="{00000000-0005-0000-0000-0000162A0000}"/>
    <cellStyle name="Accent3 3 2 2" xfId="10781" xr:uid="{00000000-0005-0000-0000-0000172A0000}"/>
    <cellStyle name="Accent3 3 3" xfId="10782" xr:uid="{00000000-0005-0000-0000-0000182A0000}"/>
    <cellStyle name="Accent3 3 3 2" xfId="10783" xr:uid="{00000000-0005-0000-0000-0000192A0000}"/>
    <cellStyle name="Accent3 4" xfId="10784" xr:uid="{00000000-0005-0000-0000-00001A2A0000}"/>
    <cellStyle name="Accent3 4 2" xfId="10785" xr:uid="{00000000-0005-0000-0000-00001B2A0000}"/>
    <cellStyle name="Accent3 5" xfId="10786" xr:uid="{00000000-0005-0000-0000-00001C2A0000}"/>
    <cellStyle name="Accent3 6" xfId="10787" xr:uid="{00000000-0005-0000-0000-00001D2A0000}"/>
    <cellStyle name="Accent3 7" xfId="10788" xr:uid="{00000000-0005-0000-0000-00001E2A0000}"/>
    <cellStyle name="Accent4 2" xfId="10789" xr:uid="{00000000-0005-0000-0000-00001F2A0000}"/>
    <cellStyle name="Accent4 2 2" xfId="10790" xr:uid="{00000000-0005-0000-0000-0000202A0000}"/>
    <cellStyle name="Accent4 2 2 2" xfId="10791" xr:uid="{00000000-0005-0000-0000-0000212A0000}"/>
    <cellStyle name="Accent4 2 2 3" xfId="10792" xr:uid="{00000000-0005-0000-0000-0000222A0000}"/>
    <cellStyle name="Accent4 2 3" xfId="10793" xr:uid="{00000000-0005-0000-0000-0000232A0000}"/>
    <cellStyle name="Accent4 2 3 2" xfId="10794" xr:uid="{00000000-0005-0000-0000-0000242A0000}"/>
    <cellStyle name="Accent4 2 4" xfId="10795" xr:uid="{00000000-0005-0000-0000-0000252A0000}"/>
    <cellStyle name="Accent4 2 4 2" xfId="10796" xr:uid="{00000000-0005-0000-0000-0000262A0000}"/>
    <cellStyle name="Accent4 3" xfId="10797" xr:uid="{00000000-0005-0000-0000-0000272A0000}"/>
    <cellStyle name="Accent4 3 2" xfId="10798" xr:uid="{00000000-0005-0000-0000-0000282A0000}"/>
    <cellStyle name="Accent4 3 2 2" xfId="10799" xr:uid="{00000000-0005-0000-0000-0000292A0000}"/>
    <cellStyle name="Accent4 3 3" xfId="10800" xr:uid="{00000000-0005-0000-0000-00002A2A0000}"/>
    <cellStyle name="Accent4 3 3 2" xfId="10801" xr:uid="{00000000-0005-0000-0000-00002B2A0000}"/>
    <cellStyle name="Accent4 4" xfId="10802" xr:uid="{00000000-0005-0000-0000-00002C2A0000}"/>
    <cellStyle name="Accent4 4 2" xfId="10803" xr:uid="{00000000-0005-0000-0000-00002D2A0000}"/>
    <cellStyle name="Accent4 5" xfId="10804" xr:uid="{00000000-0005-0000-0000-00002E2A0000}"/>
    <cellStyle name="Accent4 6" xfId="10805" xr:uid="{00000000-0005-0000-0000-00002F2A0000}"/>
    <cellStyle name="Accent4 7" xfId="10806" xr:uid="{00000000-0005-0000-0000-0000302A0000}"/>
    <cellStyle name="Accent5 2" xfId="10807" xr:uid="{00000000-0005-0000-0000-0000312A0000}"/>
    <cellStyle name="Accent5 2 2" xfId="10808" xr:uid="{00000000-0005-0000-0000-0000322A0000}"/>
    <cellStyle name="Accent5 2 2 2" xfId="10809" xr:uid="{00000000-0005-0000-0000-0000332A0000}"/>
    <cellStyle name="Accent5 2 2 3" xfId="10810" xr:uid="{00000000-0005-0000-0000-0000342A0000}"/>
    <cellStyle name="Accent5 2 3" xfId="10811" xr:uid="{00000000-0005-0000-0000-0000352A0000}"/>
    <cellStyle name="Accent5 2 3 2" xfId="10812" xr:uid="{00000000-0005-0000-0000-0000362A0000}"/>
    <cellStyle name="Accent5 2 4" xfId="10813" xr:uid="{00000000-0005-0000-0000-0000372A0000}"/>
    <cellStyle name="Accent5 2 4 2" xfId="10814" xr:uid="{00000000-0005-0000-0000-0000382A0000}"/>
    <cellStyle name="Accent5 3" xfId="10815" xr:uid="{00000000-0005-0000-0000-0000392A0000}"/>
    <cellStyle name="Accent5 3 2" xfId="10816" xr:uid="{00000000-0005-0000-0000-00003A2A0000}"/>
    <cellStyle name="Accent5 3 2 2" xfId="10817" xr:uid="{00000000-0005-0000-0000-00003B2A0000}"/>
    <cellStyle name="Accent5 3 3" xfId="10818" xr:uid="{00000000-0005-0000-0000-00003C2A0000}"/>
    <cellStyle name="Accent5 4" xfId="10819" xr:uid="{00000000-0005-0000-0000-00003D2A0000}"/>
    <cellStyle name="Accent5 4 2" xfId="10820" xr:uid="{00000000-0005-0000-0000-00003E2A0000}"/>
    <cellStyle name="Accent5 5" xfId="10821" xr:uid="{00000000-0005-0000-0000-00003F2A0000}"/>
    <cellStyle name="Accent5 6" xfId="10822" xr:uid="{00000000-0005-0000-0000-0000402A0000}"/>
    <cellStyle name="Accent5 7" xfId="10823" xr:uid="{00000000-0005-0000-0000-0000412A0000}"/>
    <cellStyle name="Accent6 2" xfId="10824" xr:uid="{00000000-0005-0000-0000-0000422A0000}"/>
    <cellStyle name="Accent6 2 2" xfId="10825" xr:uid="{00000000-0005-0000-0000-0000432A0000}"/>
    <cellStyle name="Accent6 2 2 2" xfId="10826" xr:uid="{00000000-0005-0000-0000-0000442A0000}"/>
    <cellStyle name="Accent6 2 2 3" xfId="10827" xr:uid="{00000000-0005-0000-0000-0000452A0000}"/>
    <cellStyle name="Accent6 2 3" xfId="10828" xr:uid="{00000000-0005-0000-0000-0000462A0000}"/>
    <cellStyle name="Accent6 2 3 2" xfId="10829" xr:uid="{00000000-0005-0000-0000-0000472A0000}"/>
    <cellStyle name="Accent6 2 4" xfId="10830" xr:uid="{00000000-0005-0000-0000-0000482A0000}"/>
    <cellStyle name="Accent6 2 4 2" xfId="10831" xr:uid="{00000000-0005-0000-0000-0000492A0000}"/>
    <cellStyle name="Accent6 3" xfId="10832" xr:uid="{00000000-0005-0000-0000-00004A2A0000}"/>
    <cellStyle name="Accent6 3 2" xfId="10833" xr:uid="{00000000-0005-0000-0000-00004B2A0000}"/>
    <cellStyle name="Accent6 3 2 2" xfId="10834" xr:uid="{00000000-0005-0000-0000-00004C2A0000}"/>
    <cellStyle name="Accent6 3 3" xfId="10835" xr:uid="{00000000-0005-0000-0000-00004D2A0000}"/>
    <cellStyle name="Accent6 3 3 2" xfId="10836" xr:uid="{00000000-0005-0000-0000-00004E2A0000}"/>
    <cellStyle name="Accent6 4" xfId="10837" xr:uid="{00000000-0005-0000-0000-00004F2A0000}"/>
    <cellStyle name="Accent6 4 2" xfId="10838" xr:uid="{00000000-0005-0000-0000-0000502A0000}"/>
    <cellStyle name="Accent6 5" xfId="10839" xr:uid="{00000000-0005-0000-0000-0000512A0000}"/>
    <cellStyle name="Accent6 6" xfId="10840" xr:uid="{00000000-0005-0000-0000-0000522A0000}"/>
    <cellStyle name="Accent6 7" xfId="10841" xr:uid="{00000000-0005-0000-0000-0000532A0000}"/>
    <cellStyle name="Bad 2" xfId="10842" xr:uid="{00000000-0005-0000-0000-0000542A0000}"/>
    <cellStyle name="Bad 2 2" xfId="10843" xr:uid="{00000000-0005-0000-0000-0000552A0000}"/>
    <cellStyle name="Bad 2 2 2" xfId="10844" xr:uid="{00000000-0005-0000-0000-0000562A0000}"/>
    <cellStyle name="Bad 2 2 3" xfId="10845" xr:uid="{00000000-0005-0000-0000-0000572A0000}"/>
    <cellStyle name="Bad 2 3" xfId="10846" xr:uid="{00000000-0005-0000-0000-0000582A0000}"/>
    <cellStyle name="Bad 2 3 2" xfId="10847" xr:uid="{00000000-0005-0000-0000-0000592A0000}"/>
    <cellStyle name="Bad 2 4" xfId="10848" xr:uid="{00000000-0005-0000-0000-00005A2A0000}"/>
    <cellStyle name="Bad 2 4 2" xfId="10849" xr:uid="{00000000-0005-0000-0000-00005B2A0000}"/>
    <cellStyle name="Bad 3" xfId="10850" xr:uid="{00000000-0005-0000-0000-00005C2A0000}"/>
    <cellStyle name="Bad 3 2" xfId="10851" xr:uid="{00000000-0005-0000-0000-00005D2A0000}"/>
    <cellStyle name="Bad 3 2 2" xfId="10852" xr:uid="{00000000-0005-0000-0000-00005E2A0000}"/>
    <cellStyle name="Bad 3 3" xfId="10853" xr:uid="{00000000-0005-0000-0000-00005F2A0000}"/>
    <cellStyle name="Bad 3 3 2" xfId="10854" xr:uid="{00000000-0005-0000-0000-0000602A0000}"/>
    <cellStyle name="Bad 4" xfId="10855" xr:uid="{00000000-0005-0000-0000-0000612A0000}"/>
    <cellStyle name="Bad 4 2" xfId="10856" xr:uid="{00000000-0005-0000-0000-0000622A0000}"/>
    <cellStyle name="Bad 5" xfId="10857" xr:uid="{00000000-0005-0000-0000-0000632A0000}"/>
    <cellStyle name="Bad 6" xfId="10858" xr:uid="{00000000-0005-0000-0000-0000642A0000}"/>
    <cellStyle name="Bad 7" xfId="10859" xr:uid="{00000000-0005-0000-0000-0000652A0000}"/>
    <cellStyle name="C00A" xfId="10860" xr:uid="{00000000-0005-0000-0000-0000662A0000}"/>
    <cellStyle name="C00B" xfId="10861" xr:uid="{00000000-0005-0000-0000-0000672A0000}"/>
    <cellStyle name="C00L" xfId="10862" xr:uid="{00000000-0005-0000-0000-0000682A0000}"/>
    <cellStyle name="C00L 2" xfId="10863" xr:uid="{00000000-0005-0000-0000-0000692A0000}"/>
    <cellStyle name="C01A" xfId="10864" xr:uid="{00000000-0005-0000-0000-00006A2A0000}"/>
    <cellStyle name="C01B" xfId="10865" xr:uid="{00000000-0005-0000-0000-00006B2A0000}"/>
    <cellStyle name="C01B 2" xfId="10866" xr:uid="{00000000-0005-0000-0000-00006C2A0000}"/>
    <cellStyle name="C01H" xfId="10867" xr:uid="{00000000-0005-0000-0000-00006D2A0000}"/>
    <cellStyle name="C01L" xfId="10868" xr:uid="{00000000-0005-0000-0000-00006E2A0000}"/>
    <cellStyle name="C02A" xfId="10869" xr:uid="{00000000-0005-0000-0000-00006F2A0000}"/>
    <cellStyle name="C02A 2" xfId="10870" xr:uid="{00000000-0005-0000-0000-0000702A0000}"/>
    <cellStyle name="C02A 2 2" xfId="10871" xr:uid="{00000000-0005-0000-0000-0000712A0000}"/>
    <cellStyle name="C02A 2 2 2" xfId="10872" xr:uid="{00000000-0005-0000-0000-0000722A0000}"/>
    <cellStyle name="C02A 2 3" xfId="10873" xr:uid="{00000000-0005-0000-0000-0000732A0000}"/>
    <cellStyle name="C02A 2 4" xfId="10874" xr:uid="{00000000-0005-0000-0000-0000742A0000}"/>
    <cellStyle name="C02A 2 5" xfId="10875" xr:uid="{00000000-0005-0000-0000-0000752A0000}"/>
    <cellStyle name="C02A 2 6" xfId="10876" xr:uid="{00000000-0005-0000-0000-0000762A0000}"/>
    <cellStyle name="C02A 3" xfId="10877" xr:uid="{00000000-0005-0000-0000-0000772A0000}"/>
    <cellStyle name="C02A 3 2" xfId="10878" xr:uid="{00000000-0005-0000-0000-0000782A0000}"/>
    <cellStyle name="C02A 3 2 2" xfId="10879" xr:uid="{00000000-0005-0000-0000-0000792A0000}"/>
    <cellStyle name="C02A 3 3" xfId="10880" xr:uid="{00000000-0005-0000-0000-00007A2A0000}"/>
    <cellStyle name="C02A 3 4" xfId="10881" xr:uid="{00000000-0005-0000-0000-00007B2A0000}"/>
    <cellStyle name="C02A 4" xfId="10882" xr:uid="{00000000-0005-0000-0000-00007C2A0000}"/>
    <cellStyle name="C02A 4 2" xfId="10883" xr:uid="{00000000-0005-0000-0000-00007D2A0000}"/>
    <cellStyle name="C02A 4 3" xfId="10884" xr:uid="{00000000-0005-0000-0000-00007E2A0000}"/>
    <cellStyle name="C02A 4 4" xfId="10885" xr:uid="{00000000-0005-0000-0000-00007F2A0000}"/>
    <cellStyle name="C02A 5" xfId="10886" xr:uid="{00000000-0005-0000-0000-0000802A0000}"/>
    <cellStyle name="C02B" xfId="10887" xr:uid="{00000000-0005-0000-0000-0000812A0000}"/>
    <cellStyle name="C02B 2" xfId="10888" xr:uid="{00000000-0005-0000-0000-0000822A0000}"/>
    <cellStyle name="C02H" xfId="10889" xr:uid="{00000000-0005-0000-0000-0000832A0000}"/>
    <cellStyle name="C02L" xfId="10890" xr:uid="{00000000-0005-0000-0000-0000842A0000}"/>
    <cellStyle name="C03A" xfId="10891" xr:uid="{00000000-0005-0000-0000-0000852A0000}"/>
    <cellStyle name="C03B" xfId="10892" xr:uid="{00000000-0005-0000-0000-0000862A0000}"/>
    <cellStyle name="C03B 2" xfId="10893" xr:uid="{00000000-0005-0000-0000-0000872A0000}"/>
    <cellStyle name="C03H" xfId="10894" xr:uid="{00000000-0005-0000-0000-0000882A0000}"/>
    <cellStyle name="C03L" xfId="10895" xr:uid="{00000000-0005-0000-0000-0000892A0000}"/>
    <cellStyle name="C04A" xfId="10896" xr:uid="{00000000-0005-0000-0000-00008A2A0000}"/>
    <cellStyle name="C04A 2" xfId="10897" xr:uid="{00000000-0005-0000-0000-00008B2A0000}"/>
    <cellStyle name="C04B" xfId="10898" xr:uid="{00000000-0005-0000-0000-00008C2A0000}"/>
    <cellStyle name="C04B 2" xfId="10899" xr:uid="{00000000-0005-0000-0000-00008D2A0000}"/>
    <cellStyle name="C04H" xfId="10900" xr:uid="{00000000-0005-0000-0000-00008E2A0000}"/>
    <cellStyle name="C04L" xfId="10901" xr:uid="{00000000-0005-0000-0000-00008F2A0000}"/>
    <cellStyle name="C05A" xfId="10902" xr:uid="{00000000-0005-0000-0000-0000902A0000}"/>
    <cellStyle name="C05B" xfId="10903" xr:uid="{00000000-0005-0000-0000-0000912A0000}"/>
    <cellStyle name="C05B 2" xfId="10904" xr:uid="{00000000-0005-0000-0000-0000922A0000}"/>
    <cellStyle name="C05H" xfId="10905" xr:uid="{00000000-0005-0000-0000-0000932A0000}"/>
    <cellStyle name="C05L" xfId="10906" xr:uid="{00000000-0005-0000-0000-0000942A0000}"/>
    <cellStyle name="C06A" xfId="10907" xr:uid="{00000000-0005-0000-0000-0000952A0000}"/>
    <cellStyle name="C06B" xfId="10908" xr:uid="{00000000-0005-0000-0000-0000962A0000}"/>
    <cellStyle name="C06B 2" xfId="10909" xr:uid="{00000000-0005-0000-0000-0000972A0000}"/>
    <cellStyle name="C06H" xfId="10910" xr:uid="{00000000-0005-0000-0000-0000982A0000}"/>
    <cellStyle name="C06L" xfId="10911" xr:uid="{00000000-0005-0000-0000-0000992A0000}"/>
    <cellStyle name="C07A" xfId="10912" xr:uid="{00000000-0005-0000-0000-00009A2A0000}"/>
    <cellStyle name="C07B" xfId="10913" xr:uid="{00000000-0005-0000-0000-00009B2A0000}"/>
    <cellStyle name="C07H" xfId="10914" xr:uid="{00000000-0005-0000-0000-00009C2A0000}"/>
    <cellStyle name="C07L" xfId="10915" xr:uid="{00000000-0005-0000-0000-00009D2A0000}"/>
    <cellStyle name="Calculation 2" xfId="10916" xr:uid="{00000000-0005-0000-0000-00009E2A0000}"/>
    <cellStyle name="Calculation 2 2" xfId="10917" xr:uid="{00000000-0005-0000-0000-00009F2A0000}"/>
    <cellStyle name="Calculation 2 2 2" xfId="10918" xr:uid="{00000000-0005-0000-0000-0000A02A0000}"/>
    <cellStyle name="Calculation 2 2 3" xfId="10919" xr:uid="{00000000-0005-0000-0000-0000A12A0000}"/>
    <cellStyle name="Calculation 2 2 4" xfId="10920" xr:uid="{00000000-0005-0000-0000-0000A22A0000}"/>
    <cellStyle name="Calculation 2 2 4 2" xfId="10921" xr:uid="{00000000-0005-0000-0000-0000A32A0000}"/>
    <cellStyle name="Calculation 2 2 5" xfId="10922" xr:uid="{00000000-0005-0000-0000-0000A42A0000}"/>
    <cellStyle name="Calculation 2 2 5 2" xfId="10923" xr:uid="{00000000-0005-0000-0000-0000A52A0000}"/>
    <cellStyle name="Calculation 2 2 6" xfId="10924" xr:uid="{00000000-0005-0000-0000-0000A62A0000}"/>
    <cellStyle name="Calculation 2 3" xfId="10925" xr:uid="{00000000-0005-0000-0000-0000A72A0000}"/>
    <cellStyle name="Calculation 2 3 2" xfId="10926" xr:uid="{00000000-0005-0000-0000-0000A82A0000}"/>
    <cellStyle name="Calculation 2 3 2 2" xfId="10927" xr:uid="{00000000-0005-0000-0000-0000A92A0000}"/>
    <cellStyle name="Calculation 2 3 2 2 2" xfId="10928" xr:uid="{00000000-0005-0000-0000-0000AA2A0000}"/>
    <cellStyle name="Calculation 2 3 2 3" xfId="10929" xr:uid="{00000000-0005-0000-0000-0000AB2A0000}"/>
    <cellStyle name="Calculation 2 3 2 4" xfId="10930" xr:uid="{00000000-0005-0000-0000-0000AC2A0000}"/>
    <cellStyle name="Calculation 2 3 2 5" xfId="10931" xr:uid="{00000000-0005-0000-0000-0000AD2A0000}"/>
    <cellStyle name="Calculation 2 3 2 6" xfId="10932" xr:uid="{00000000-0005-0000-0000-0000AE2A0000}"/>
    <cellStyle name="Calculation 2 4" xfId="10933" xr:uid="{00000000-0005-0000-0000-0000AF2A0000}"/>
    <cellStyle name="Calculation 2 4 2" xfId="10934" xr:uid="{00000000-0005-0000-0000-0000B02A0000}"/>
    <cellStyle name="Calculation 2 4 2 2" xfId="10935" xr:uid="{00000000-0005-0000-0000-0000B12A0000}"/>
    <cellStyle name="Calculation 2 4 3" xfId="10936" xr:uid="{00000000-0005-0000-0000-0000B22A0000}"/>
    <cellStyle name="Calculation 2 4 4" xfId="10937" xr:uid="{00000000-0005-0000-0000-0000B32A0000}"/>
    <cellStyle name="Calculation 2 4 5" xfId="10938" xr:uid="{00000000-0005-0000-0000-0000B42A0000}"/>
    <cellStyle name="Calculation 2 4 6" xfId="10939" xr:uid="{00000000-0005-0000-0000-0000B52A0000}"/>
    <cellStyle name="Calculation 2 5" xfId="10940" xr:uid="{00000000-0005-0000-0000-0000B62A0000}"/>
    <cellStyle name="Calculation 2 5 2" xfId="10941" xr:uid="{00000000-0005-0000-0000-0000B72A0000}"/>
    <cellStyle name="Calculation 2 6" xfId="10942" xr:uid="{00000000-0005-0000-0000-0000B82A0000}"/>
    <cellStyle name="Calculation 2 6 2" xfId="10943" xr:uid="{00000000-0005-0000-0000-0000B92A0000}"/>
    <cellStyle name="Calculation 2 6 3" xfId="10944" xr:uid="{00000000-0005-0000-0000-0000BA2A0000}"/>
    <cellStyle name="Calculation 3" xfId="10945" xr:uid="{00000000-0005-0000-0000-0000BB2A0000}"/>
    <cellStyle name="Calculation 3 2" xfId="10946" xr:uid="{00000000-0005-0000-0000-0000BC2A0000}"/>
    <cellStyle name="Calculation 3 2 2" xfId="10947" xr:uid="{00000000-0005-0000-0000-0000BD2A0000}"/>
    <cellStyle name="Calculation 3 3" xfId="10948" xr:uid="{00000000-0005-0000-0000-0000BE2A0000}"/>
    <cellStyle name="Calculation 3 3 2" xfId="10949" xr:uid="{00000000-0005-0000-0000-0000BF2A0000}"/>
    <cellStyle name="Calculation 4" xfId="10950" xr:uid="{00000000-0005-0000-0000-0000C02A0000}"/>
    <cellStyle name="Calculation 4 2" xfId="10951" xr:uid="{00000000-0005-0000-0000-0000C12A0000}"/>
    <cellStyle name="Calculation 5" xfId="10952" xr:uid="{00000000-0005-0000-0000-0000C22A0000}"/>
    <cellStyle name="Calculation 6" xfId="10953" xr:uid="{00000000-0005-0000-0000-0000C32A0000}"/>
    <cellStyle name="Calculation 7" xfId="10954" xr:uid="{00000000-0005-0000-0000-0000C42A0000}"/>
    <cellStyle name="CCS_Normal" xfId="10955" xr:uid="{00000000-0005-0000-0000-0000C52A0000}"/>
    <cellStyle name="Check Cell 2" xfId="10956" xr:uid="{00000000-0005-0000-0000-0000C62A0000}"/>
    <cellStyle name="Check Cell 2 2" xfId="10957" xr:uid="{00000000-0005-0000-0000-0000C72A0000}"/>
    <cellStyle name="Check Cell 2 2 2" xfId="10958" xr:uid="{00000000-0005-0000-0000-0000C82A0000}"/>
    <cellStyle name="Check Cell 2 2 3" xfId="10959" xr:uid="{00000000-0005-0000-0000-0000C92A0000}"/>
    <cellStyle name="Check Cell 2 3" xfId="10960" xr:uid="{00000000-0005-0000-0000-0000CA2A0000}"/>
    <cellStyle name="Check Cell 2 3 2" xfId="10961" xr:uid="{00000000-0005-0000-0000-0000CB2A0000}"/>
    <cellStyle name="Check Cell 2 4" xfId="10962" xr:uid="{00000000-0005-0000-0000-0000CC2A0000}"/>
    <cellStyle name="Check Cell 2 4 2" xfId="10963" xr:uid="{00000000-0005-0000-0000-0000CD2A0000}"/>
    <cellStyle name="Check Cell 3" xfId="10964" xr:uid="{00000000-0005-0000-0000-0000CE2A0000}"/>
    <cellStyle name="Check Cell 3 2" xfId="10965" xr:uid="{00000000-0005-0000-0000-0000CF2A0000}"/>
    <cellStyle name="Check Cell 3 2 2" xfId="10966" xr:uid="{00000000-0005-0000-0000-0000D02A0000}"/>
    <cellStyle name="Check Cell 3 3" xfId="10967" xr:uid="{00000000-0005-0000-0000-0000D12A0000}"/>
    <cellStyle name="Check Cell 4" xfId="10968" xr:uid="{00000000-0005-0000-0000-0000D22A0000}"/>
    <cellStyle name="Check Cell 4 2" xfId="10969" xr:uid="{00000000-0005-0000-0000-0000D32A0000}"/>
    <cellStyle name="Check Cell 5" xfId="10970" xr:uid="{00000000-0005-0000-0000-0000D42A0000}"/>
    <cellStyle name="Check Cell 6" xfId="10971" xr:uid="{00000000-0005-0000-0000-0000D52A0000}"/>
    <cellStyle name="Check Cell 7" xfId="10972" xr:uid="{00000000-0005-0000-0000-0000D62A0000}"/>
    <cellStyle name="Comma 10" xfId="10973" xr:uid="{00000000-0005-0000-0000-0000D72A0000}"/>
    <cellStyle name="Comma 11" xfId="10974" xr:uid="{00000000-0005-0000-0000-0000D82A0000}"/>
    <cellStyle name="Comma 11 2" xfId="10975" xr:uid="{00000000-0005-0000-0000-0000D92A0000}"/>
    <cellStyle name="Comma 11 2 2" xfId="10976" xr:uid="{00000000-0005-0000-0000-0000DA2A0000}"/>
    <cellStyle name="Comma 11 2 2 2" xfId="10977" xr:uid="{00000000-0005-0000-0000-0000DB2A0000}"/>
    <cellStyle name="Comma 11 2 2 2 2" xfId="10978" xr:uid="{00000000-0005-0000-0000-0000DC2A0000}"/>
    <cellStyle name="Comma 11 2 2 3" xfId="10979" xr:uid="{00000000-0005-0000-0000-0000DD2A0000}"/>
    <cellStyle name="Comma 11 2 2 3 2" xfId="10980" xr:uid="{00000000-0005-0000-0000-0000DE2A0000}"/>
    <cellStyle name="Comma 11 2 2 4" xfId="10981" xr:uid="{00000000-0005-0000-0000-0000DF2A0000}"/>
    <cellStyle name="Comma 11 2 3" xfId="10982" xr:uid="{00000000-0005-0000-0000-0000E02A0000}"/>
    <cellStyle name="Comma 11 2 3 2" xfId="10983" xr:uid="{00000000-0005-0000-0000-0000E12A0000}"/>
    <cellStyle name="Comma 11 2 4" xfId="10984" xr:uid="{00000000-0005-0000-0000-0000E22A0000}"/>
    <cellStyle name="Comma 11 2 4 2" xfId="10985" xr:uid="{00000000-0005-0000-0000-0000E32A0000}"/>
    <cellStyle name="Comma 11 2 5" xfId="10986" xr:uid="{00000000-0005-0000-0000-0000E42A0000}"/>
    <cellStyle name="Comma 11 2 5 2" xfId="10987" xr:uid="{00000000-0005-0000-0000-0000E52A0000}"/>
    <cellStyle name="Comma 11 2 6" xfId="10988" xr:uid="{00000000-0005-0000-0000-0000E62A0000}"/>
    <cellStyle name="Comma 11 2 6 2" xfId="10989" xr:uid="{00000000-0005-0000-0000-0000E72A0000}"/>
    <cellStyle name="Comma 11 2 7" xfId="10990" xr:uid="{00000000-0005-0000-0000-0000E82A0000}"/>
    <cellStyle name="Comma 11 3" xfId="10991" xr:uid="{00000000-0005-0000-0000-0000E92A0000}"/>
    <cellStyle name="Comma 11 3 2" xfId="10992" xr:uid="{00000000-0005-0000-0000-0000EA2A0000}"/>
    <cellStyle name="Comma 11 3 2 2" xfId="10993" xr:uid="{00000000-0005-0000-0000-0000EB2A0000}"/>
    <cellStyle name="Comma 11 3 3" xfId="10994" xr:uid="{00000000-0005-0000-0000-0000EC2A0000}"/>
    <cellStyle name="Comma 11 3 3 2" xfId="10995" xr:uid="{00000000-0005-0000-0000-0000ED2A0000}"/>
    <cellStyle name="Comma 11 3 4" xfId="10996" xr:uid="{00000000-0005-0000-0000-0000EE2A0000}"/>
    <cellStyle name="Comma 11 3 4 2" xfId="10997" xr:uid="{00000000-0005-0000-0000-0000EF2A0000}"/>
    <cellStyle name="Comma 11 3 5" xfId="10998" xr:uid="{00000000-0005-0000-0000-0000F02A0000}"/>
    <cellStyle name="Comma 11 3 5 2" xfId="10999" xr:uid="{00000000-0005-0000-0000-0000F12A0000}"/>
    <cellStyle name="Comma 11 3 6" xfId="11000" xr:uid="{00000000-0005-0000-0000-0000F22A0000}"/>
    <cellStyle name="Comma 11 4" xfId="11001" xr:uid="{00000000-0005-0000-0000-0000F32A0000}"/>
    <cellStyle name="Comma 11 4 2" xfId="11002" xr:uid="{00000000-0005-0000-0000-0000F42A0000}"/>
    <cellStyle name="Comma 11 4 2 2" xfId="11003" xr:uid="{00000000-0005-0000-0000-0000F52A0000}"/>
    <cellStyle name="Comma 11 4 3" xfId="11004" xr:uid="{00000000-0005-0000-0000-0000F62A0000}"/>
    <cellStyle name="Comma 11 5" xfId="11005" xr:uid="{00000000-0005-0000-0000-0000F72A0000}"/>
    <cellStyle name="Comma 11 5 2" xfId="11006" xr:uid="{00000000-0005-0000-0000-0000F82A0000}"/>
    <cellStyle name="Comma 11 6" xfId="11007" xr:uid="{00000000-0005-0000-0000-0000F92A0000}"/>
    <cellStyle name="Comma 11 6 2" xfId="11008" xr:uid="{00000000-0005-0000-0000-0000FA2A0000}"/>
    <cellStyle name="Comma 11 7" xfId="11009" xr:uid="{00000000-0005-0000-0000-0000FB2A0000}"/>
    <cellStyle name="Comma 11 7 2" xfId="11010" xr:uid="{00000000-0005-0000-0000-0000FC2A0000}"/>
    <cellStyle name="Comma 11 8" xfId="11011" xr:uid="{00000000-0005-0000-0000-0000FD2A0000}"/>
    <cellStyle name="Comma 12" xfId="11012" xr:uid="{00000000-0005-0000-0000-0000FE2A0000}"/>
    <cellStyle name="Comma 12 2" xfId="11013" xr:uid="{00000000-0005-0000-0000-0000FF2A0000}"/>
    <cellStyle name="Comma 13" xfId="11014" xr:uid="{00000000-0005-0000-0000-0000002B0000}"/>
    <cellStyle name="Comma 13 2" xfId="11015" xr:uid="{00000000-0005-0000-0000-0000012B0000}"/>
    <cellStyle name="Comma 13 2 2" xfId="11016" xr:uid="{00000000-0005-0000-0000-0000022B0000}"/>
    <cellStyle name="Comma 13 2 2 2" xfId="11017" xr:uid="{00000000-0005-0000-0000-0000032B0000}"/>
    <cellStyle name="Comma 13 2 2 2 2" xfId="11018" xr:uid="{00000000-0005-0000-0000-0000042B0000}"/>
    <cellStyle name="Comma 13 2 2 3" xfId="11019" xr:uid="{00000000-0005-0000-0000-0000052B0000}"/>
    <cellStyle name="Comma 13 2 3" xfId="11020" xr:uid="{00000000-0005-0000-0000-0000062B0000}"/>
    <cellStyle name="Comma 13 2 3 2" xfId="11021" xr:uid="{00000000-0005-0000-0000-0000072B0000}"/>
    <cellStyle name="Comma 13 2 4" xfId="11022" xr:uid="{00000000-0005-0000-0000-0000082B0000}"/>
    <cellStyle name="Comma 13 3" xfId="11023" xr:uid="{00000000-0005-0000-0000-0000092B0000}"/>
    <cellStyle name="Comma 13 3 2" xfId="11024" xr:uid="{00000000-0005-0000-0000-00000A2B0000}"/>
    <cellStyle name="Comma 13 3 2 2" xfId="11025" xr:uid="{00000000-0005-0000-0000-00000B2B0000}"/>
    <cellStyle name="Comma 13 3 3" xfId="11026" xr:uid="{00000000-0005-0000-0000-00000C2B0000}"/>
    <cellStyle name="Comma 13 4" xfId="11027" xr:uid="{00000000-0005-0000-0000-00000D2B0000}"/>
    <cellStyle name="Comma 13 4 2" xfId="11028" xr:uid="{00000000-0005-0000-0000-00000E2B0000}"/>
    <cellStyle name="Comma 13 5" xfId="11029" xr:uid="{00000000-0005-0000-0000-00000F2B0000}"/>
    <cellStyle name="Comma 14" xfId="11030" xr:uid="{00000000-0005-0000-0000-0000102B0000}"/>
    <cellStyle name="Comma 14 2" xfId="11031" xr:uid="{00000000-0005-0000-0000-0000112B0000}"/>
    <cellStyle name="Comma 14 2 2" xfId="11032" xr:uid="{00000000-0005-0000-0000-0000122B0000}"/>
    <cellStyle name="Comma 14 2 2 2" xfId="11033" xr:uid="{00000000-0005-0000-0000-0000132B0000}"/>
    <cellStyle name="Comma 14 2 2 2 2" xfId="11034" xr:uid="{00000000-0005-0000-0000-0000142B0000}"/>
    <cellStyle name="Comma 14 2 2 3" xfId="11035" xr:uid="{00000000-0005-0000-0000-0000152B0000}"/>
    <cellStyle name="Comma 14 2 3" xfId="11036" xr:uid="{00000000-0005-0000-0000-0000162B0000}"/>
    <cellStyle name="Comma 14 2 3 2" xfId="11037" xr:uid="{00000000-0005-0000-0000-0000172B0000}"/>
    <cellStyle name="Comma 14 2 4" xfId="11038" xr:uid="{00000000-0005-0000-0000-0000182B0000}"/>
    <cellStyle name="Comma 14 3" xfId="11039" xr:uid="{00000000-0005-0000-0000-0000192B0000}"/>
    <cellStyle name="Comma 14 3 2" xfId="11040" xr:uid="{00000000-0005-0000-0000-00001A2B0000}"/>
    <cellStyle name="Comma 14 3 2 2" xfId="11041" xr:uid="{00000000-0005-0000-0000-00001B2B0000}"/>
    <cellStyle name="Comma 14 3 3" xfId="11042" xr:uid="{00000000-0005-0000-0000-00001C2B0000}"/>
    <cellStyle name="Comma 14 4" xfId="11043" xr:uid="{00000000-0005-0000-0000-00001D2B0000}"/>
    <cellStyle name="Comma 14 4 2" xfId="11044" xr:uid="{00000000-0005-0000-0000-00001E2B0000}"/>
    <cellStyle name="Comma 14 5" xfId="11045" xr:uid="{00000000-0005-0000-0000-00001F2B0000}"/>
    <cellStyle name="Comma 15" xfId="11046" xr:uid="{00000000-0005-0000-0000-0000202B0000}"/>
    <cellStyle name="Comma 15 2" xfId="11047" xr:uid="{00000000-0005-0000-0000-0000212B0000}"/>
    <cellStyle name="Comma 15 2 2" xfId="11048" xr:uid="{00000000-0005-0000-0000-0000222B0000}"/>
    <cellStyle name="Comma 15 2 2 2" xfId="11049" xr:uid="{00000000-0005-0000-0000-0000232B0000}"/>
    <cellStyle name="Comma 15 2 2 2 2" xfId="11050" xr:uid="{00000000-0005-0000-0000-0000242B0000}"/>
    <cellStyle name="Comma 15 2 2 3" xfId="11051" xr:uid="{00000000-0005-0000-0000-0000252B0000}"/>
    <cellStyle name="Comma 15 2 3" xfId="11052" xr:uid="{00000000-0005-0000-0000-0000262B0000}"/>
    <cellStyle name="Comma 15 2 3 2" xfId="11053" xr:uid="{00000000-0005-0000-0000-0000272B0000}"/>
    <cellStyle name="Comma 15 2 4" xfId="11054" xr:uid="{00000000-0005-0000-0000-0000282B0000}"/>
    <cellStyle name="Comma 15 3" xfId="11055" xr:uid="{00000000-0005-0000-0000-0000292B0000}"/>
    <cellStyle name="Comma 15 3 2" xfId="11056" xr:uid="{00000000-0005-0000-0000-00002A2B0000}"/>
    <cellStyle name="Comma 15 3 2 2" xfId="11057" xr:uid="{00000000-0005-0000-0000-00002B2B0000}"/>
    <cellStyle name="Comma 15 3 3" xfId="11058" xr:uid="{00000000-0005-0000-0000-00002C2B0000}"/>
    <cellStyle name="Comma 15 4" xfId="11059" xr:uid="{00000000-0005-0000-0000-00002D2B0000}"/>
    <cellStyle name="Comma 15 4 2" xfId="11060" xr:uid="{00000000-0005-0000-0000-00002E2B0000}"/>
    <cellStyle name="Comma 15 5" xfId="11061" xr:uid="{00000000-0005-0000-0000-00002F2B0000}"/>
    <cellStyle name="Comma 16" xfId="11062" xr:uid="{00000000-0005-0000-0000-0000302B0000}"/>
    <cellStyle name="Comma 17" xfId="11063" xr:uid="{00000000-0005-0000-0000-0000312B0000}"/>
    <cellStyle name="Comma 17 2" xfId="11064" xr:uid="{00000000-0005-0000-0000-0000322B0000}"/>
    <cellStyle name="Comma 17 2 2" xfId="11065" xr:uid="{00000000-0005-0000-0000-0000332B0000}"/>
    <cellStyle name="Comma 17 2 2 2" xfId="11066" xr:uid="{00000000-0005-0000-0000-0000342B0000}"/>
    <cellStyle name="Comma 17 2 3" xfId="11067" xr:uid="{00000000-0005-0000-0000-0000352B0000}"/>
    <cellStyle name="Comma 17 3" xfId="11068" xr:uid="{00000000-0005-0000-0000-0000362B0000}"/>
    <cellStyle name="Comma 17 3 2" xfId="11069" xr:uid="{00000000-0005-0000-0000-0000372B0000}"/>
    <cellStyle name="Comma 17 4" xfId="11070" xr:uid="{00000000-0005-0000-0000-0000382B0000}"/>
    <cellStyle name="Comma 18" xfId="11071" xr:uid="{00000000-0005-0000-0000-0000392B0000}"/>
    <cellStyle name="Comma 18 2" xfId="11072" xr:uid="{00000000-0005-0000-0000-00003A2B0000}"/>
    <cellStyle name="Comma 18 2 2" xfId="11073" xr:uid="{00000000-0005-0000-0000-00003B2B0000}"/>
    <cellStyle name="Comma 18 2 2 2" xfId="11074" xr:uid="{00000000-0005-0000-0000-00003C2B0000}"/>
    <cellStyle name="Comma 18 2 3" xfId="11075" xr:uid="{00000000-0005-0000-0000-00003D2B0000}"/>
    <cellStyle name="Comma 18 3" xfId="11076" xr:uid="{00000000-0005-0000-0000-00003E2B0000}"/>
    <cellStyle name="Comma 18 3 2" xfId="11077" xr:uid="{00000000-0005-0000-0000-00003F2B0000}"/>
    <cellStyle name="Comma 18 4" xfId="11078" xr:uid="{00000000-0005-0000-0000-0000402B0000}"/>
    <cellStyle name="Comma 19" xfId="11079" xr:uid="{00000000-0005-0000-0000-0000412B0000}"/>
    <cellStyle name="Comma 19 2" xfId="11080" xr:uid="{00000000-0005-0000-0000-0000422B0000}"/>
    <cellStyle name="Comma 19 3" xfId="11081" xr:uid="{00000000-0005-0000-0000-0000432B0000}"/>
    <cellStyle name="Comma 2" xfId="11082" xr:uid="{00000000-0005-0000-0000-0000442B0000}"/>
    <cellStyle name="Comma 2 2" xfId="11083" xr:uid="{00000000-0005-0000-0000-0000452B0000}"/>
    <cellStyle name="Comma 2 2 10" xfId="11084" xr:uid="{00000000-0005-0000-0000-0000462B0000}"/>
    <cellStyle name="Comma 2 2 10 2" xfId="11085" xr:uid="{00000000-0005-0000-0000-0000472B0000}"/>
    <cellStyle name="Comma 2 2 10 2 2" xfId="11086" xr:uid="{00000000-0005-0000-0000-0000482B0000}"/>
    <cellStyle name="Comma 2 2 10 3" xfId="11087" xr:uid="{00000000-0005-0000-0000-0000492B0000}"/>
    <cellStyle name="Comma 2 2 11" xfId="11088" xr:uid="{00000000-0005-0000-0000-00004A2B0000}"/>
    <cellStyle name="Comma 2 2 11 2" xfId="11089" xr:uid="{00000000-0005-0000-0000-00004B2B0000}"/>
    <cellStyle name="Comma 2 2 12" xfId="11090" xr:uid="{00000000-0005-0000-0000-00004C2B0000}"/>
    <cellStyle name="Comma 2 2 12 2" xfId="11091" xr:uid="{00000000-0005-0000-0000-00004D2B0000}"/>
    <cellStyle name="Comma 2 2 13" xfId="11092" xr:uid="{00000000-0005-0000-0000-00004E2B0000}"/>
    <cellStyle name="Comma 2 2 13 2" xfId="11093" xr:uid="{00000000-0005-0000-0000-00004F2B0000}"/>
    <cellStyle name="Comma 2 2 14" xfId="11094" xr:uid="{00000000-0005-0000-0000-0000502B0000}"/>
    <cellStyle name="Comma 2 2 2" xfId="11095" xr:uid="{00000000-0005-0000-0000-0000512B0000}"/>
    <cellStyle name="Comma 2 2 2 2" xfId="11096" xr:uid="{00000000-0005-0000-0000-0000522B0000}"/>
    <cellStyle name="Comma 2 2 3" xfId="11097" xr:uid="{00000000-0005-0000-0000-0000532B0000}"/>
    <cellStyle name="Comma 2 2 3 10" xfId="11098" xr:uid="{00000000-0005-0000-0000-0000542B0000}"/>
    <cellStyle name="Comma 2 2 3 10 2" xfId="11099" xr:uid="{00000000-0005-0000-0000-0000552B0000}"/>
    <cellStyle name="Comma 2 2 3 11" xfId="11100" xr:uid="{00000000-0005-0000-0000-0000562B0000}"/>
    <cellStyle name="Comma 2 2 3 2" xfId="11101" xr:uid="{00000000-0005-0000-0000-0000572B0000}"/>
    <cellStyle name="Comma 2 2 3 2 10" xfId="11102" xr:uid="{00000000-0005-0000-0000-0000582B0000}"/>
    <cellStyle name="Comma 2 2 3 2 2" xfId="11103" xr:uid="{00000000-0005-0000-0000-0000592B0000}"/>
    <cellStyle name="Comma 2 2 3 2 2 2" xfId="11104" xr:uid="{00000000-0005-0000-0000-00005A2B0000}"/>
    <cellStyle name="Comma 2 2 3 2 2 2 2" xfId="11105" xr:uid="{00000000-0005-0000-0000-00005B2B0000}"/>
    <cellStyle name="Comma 2 2 3 2 2 2 2 2" xfId="11106" xr:uid="{00000000-0005-0000-0000-00005C2B0000}"/>
    <cellStyle name="Comma 2 2 3 2 2 2 2 2 2" xfId="11107" xr:uid="{00000000-0005-0000-0000-00005D2B0000}"/>
    <cellStyle name="Comma 2 2 3 2 2 2 2 3" xfId="11108" xr:uid="{00000000-0005-0000-0000-00005E2B0000}"/>
    <cellStyle name="Comma 2 2 3 2 2 2 2 3 2" xfId="11109" xr:uid="{00000000-0005-0000-0000-00005F2B0000}"/>
    <cellStyle name="Comma 2 2 3 2 2 2 2 4" xfId="11110" xr:uid="{00000000-0005-0000-0000-0000602B0000}"/>
    <cellStyle name="Comma 2 2 3 2 2 2 3" xfId="11111" xr:uid="{00000000-0005-0000-0000-0000612B0000}"/>
    <cellStyle name="Comma 2 2 3 2 2 2 3 2" xfId="11112" xr:uid="{00000000-0005-0000-0000-0000622B0000}"/>
    <cellStyle name="Comma 2 2 3 2 2 2 4" xfId="11113" xr:uid="{00000000-0005-0000-0000-0000632B0000}"/>
    <cellStyle name="Comma 2 2 3 2 2 2 4 2" xfId="11114" xr:uid="{00000000-0005-0000-0000-0000642B0000}"/>
    <cellStyle name="Comma 2 2 3 2 2 2 5" xfId="11115" xr:uid="{00000000-0005-0000-0000-0000652B0000}"/>
    <cellStyle name="Comma 2 2 3 2 2 2 5 2" xfId="11116" xr:uid="{00000000-0005-0000-0000-0000662B0000}"/>
    <cellStyle name="Comma 2 2 3 2 2 2 6" xfId="11117" xr:uid="{00000000-0005-0000-0000-0000672B0000}"/>
    <cellStyle name="Comma 2 2 3 2 2 2 6 2" xfId="11118" xr:uid="{00000000-0005-0000-0000-0000682B0000}"/>
    <cellStyle name="Comma 2 2 3 2 2 2 7" xfId="11119" xr:uid="{00000000-0005-0000-0000-0000692B0000}"/>
    <cellStyle name="Comma 2 2 3 2 2 3" xfId="11120" xr:uid="{00000000-0005-0000-0000-00006A2B0000}"/>
    <cellStyle name="Comma 2 2 3 2 2 3 2" xfId="11121" xr:uid="{00000000-0005-0000-0000-00006B2B0000}"/>
    <cellStyle name="Comma 2 2 3 2 2 3 2 2" xfId="11122" xr:uid="{00000000-0005-0000-0000-00006C2B0000}"/>
    <cellStyle name="Comma 2 2 3 2 2 3 3" xfId="11123" xr:uid="{00000000-0005-0000-0000-00006D2B0000}"/>
    <cellStyle name="Comma 2 2 3 2 2 3 3 2" xfId="11124" xr:uid="{00000000-0005-0000-0000-00006E2B0000}"/>
    <cellStyle name="Comma 2 2 3 2 2 3 4" xfId="11125" xr:uid="{00000000-0005-0000-0000-00006F2B0000}"/>
    <cellStyle name="Comma 2 2 3 2 2 3 4 2" xfId="11126" xr:uid="{00000000-0005-0000-0000-0000702B0000}"/>
    <cellStyle name="Comma 2 2 3 2 2 3 5" xfId="11127" xr:uid="{00000000-0005-0000-0000-0000712B0000}"/>
    <cellStyle name="Comma 2 2 3 2 2 3 5 2" xfId="11128" xr:uid="{00000000-0005-0000-0000-0000722B0000}"/>
    <cellStyle name="Comma 2 2 3 2 2 3 6" xfId="11129" xr:uid="{00000000-0005-0000-0000-0000732B0000}"/>
    <cellStyle name="Comma 2 2 3 2 2 4" xfId="11130" xr:uid="{00000000-0005-0000-0000-0000742B0000}"/>
    <cellStyle name="Comma 2 2 3 2 2 4 2" xfId="11131" xr:uid="{00000000-0005-0000-0000-0000752B0000}"/>
    <cellStyle name="Comma 2 2 3 2 2 4 2 2" xfId="11132" xr:uid="{00000000-0005-0000-0000-0000762B0000}"/>
    <cellStyle name="Comma 2 2 3 2 2 4 3" xfId="11133" xr:uid="{00000000-0005-0000-0000-0000772B0000}"/>
    <cellStyle name="Comma 2 2 3 2 2 5" xfId="11134" xr:uid="{00000000-0005-0000-0000-0000782B0000}"/>
    <cellStyle name="Comma 2 2 3 2 2 5 2" xfId="11135" xr:uid="{00000000-0005-0000-0000-0000792B0000}"/>
    <cellStyle name="Comma 2 2 3 2 2 6" xfId="11136" xr:uid="{00000000-0005-0000-0000-00007A2B0000}"/>
    <cellStyle name="Comma 2 2 3 2 2 6 2" xfId="11137" xr:uid="{00000000-0005-0000-0000-00007B2B0000}"/>
    <cellStyle name="Comma 2 2 3 2 2 7" xfId="11138" xr:uid="{00000000-0005-0000-0000-00007C2B0000}"/>
    <cellStyle name="Comma 2 2 3 2 2 7 2" xfId="11139" xr:uid="{00000000-0005-0000-0000-00007D2B0000}"/>
    <cellStyle name="Comma 2 2 3 2 2 8" xfId="11140" xr:uid="{00000000-0005-0000-0000-00007E2B0000}"/>
    <cellStyle name="Comma 2 2 3 2 3" xfId="11141" xr:uid="{00000000-0005-0000-0000-00007F2B0000}"/>
    <cellStyle name="Comma 2 2 3 2 3 2" xfId="11142" xr:uid="{00000000-0005-0000-0000-0000802B0000}"/>
    <cellStyle name="Comma 2 2 3 2 3 2 2" xfId="11143" xr:uid="{00000000-0005-0000-0000-0000812B0000}"/>
    <cellStyle name="Comma 2 2 3 2 3 2 2 2" xfId="11144" xr:uid="{00000000-0005-0000-0000-0000822B0000}"/>
    <cellStyle name="Comma 2 2 3 2 3 2 2 2 2" xfId="11145" xr:uid="{00000000-0005-0000-0000-0000832B0000}"/>
    <cellStyle name="Comma 2 2 3 2 3 2 2 3" xfId="11146" xr:uid="{00000000-0005-0000-0000-0000842B0000}"/>
    <cellStyle name="Comma 2 2 3 2 3 2 2 3 2" xfId="11147" xr:uid="{00000000-0005-0000-0000-0000852B0000}"/>
    <cellStyle name="Comma 2 2 3 2 3 2 2 4" xfId="11148" xr:uid="{00000000-0005-0000-0000-0000862B0000}"/>
    <cellStyle name="Comma 2 2 3 2 3 2 3" xfId="11149" xr:uid="{00000000-0005-0000-0000-0000872B0000}"/>
    <cellStyle name="Comma 2 2 3 2 3 2 3 2" xfId="11150" xr:uid="{00000000-0005-0000-0000-0000882B0000}"/>
    <cellStyle name="Comma 2 2 3 2 3 2 4" xfId="11151" xr:uid="{00000000-0005-0000-0000-0000892B0000}"/>
    <cellStyle name="Comma 2 2 3 2 3 2 4 2" xfId="11152" xr:uid="{00000000-0005-0000-0000-00008A2B0000}"/>
    <cellStyle name="Comma 2 2 3 2 3 2 5" xfId="11153" xr:uid="{00000000-0005-0000-0000-00008B2B0000}"/>
    <cellStyle name="Comma 2 2 3 2 3 2 5 2" xfId="11154" xr:uid="{00000000-0005-0000-0000-00008C2B0000}"/>
    <cellStyle name="Comma 2 2 3 2 3 2 6" xfId="11155" xr:uid="{00000000-0005-0000-0000-00008D2B0000}"/>
    <cellStyle name="Comma 2 2 3 2 3 2 6 2" xfId="11156" xr:uid="{00000000-0005-0000-0000-00008E2B0000}"/>
    <cellStyle name="Comma 2 2 3 2 3 2 7" xfId="11157" xr:uid="{00000000-0005-0000-0000-00008F2B0000}"/>
    <cellStyle name="Comma 2 2 3 2 3 3" xfId="11158" xr:uid="{00000000-0005-0000-0000-0000902B0000}"/>
    <cellStyle name="Comma 2 2 3 2 3 3 2" xfId="11159" xr:uid="{00000000-0005-0000-0000-0000912B0000}"/>
    <cellStyle name="Comma 2 2 3 2 3 3 2 2" xfId="11160" xr:uid="{00000000-0005-0000-0000-0000922B0000}"/>
    <cellStyle name="Comma 2 2 3 2 3 3 3" xfId="11161" xr:uid="{00000000-0005-0000-0000-0000932B0000}"/>
    <cellStyle name="Comma 2 2 3 2 3 3 3 2" xfId="11162" xr:uid="{00000000-0005-0000-0000-0000942B0000}"/>
    <cellStyle name="Comma 2 2 3 2 3 3 4" xfId="11163" xr:uid="{00000000-0005-0000-0000-0000952B0000}"/>
    <cellStyle name="Comma 2 2 3 2 3 3 4 2" xfId="11164" xr:uid="{00000000-0005-0000-0000-0000962B0000}"/>
    <cellStyle name="Comma 2 2 3 2 3 3 5" xfId="11165" xr:uid="{00000000-0005-0000-0000-0000972B0000}"/>
    <cellStyle name="Comma 2 2 3 2 3 3 5 2" xfId="11166" xr:uid="{00000000-0005-0000-0000-0000982B0000}"/>
    <cellStyle name="Comma 2 2 3 2 3 3 6" xfId="11167" xr:uid="{00000000-0005-0000-0000-0000992B0000}"/>
    <cellStyle name="Comma 2 2 3 2 3 4" xfId="11168" xr:uid="{00000000-0005-0000-0000-00009A2B0000}"/>
    <cellStyle name="Comma 2 2 3 2 3 4 2" xfId="11169" xr:uid="{00000000-0005-0000-0000-00009B2B0000}"/>
    <cellStyle name="Comma 2 2 3 2 3 4 2 2" xfId="11170" xr:uid="{00000000-0005-0000-0000-00009C2B0000}"/>
    <cellStyle name="Comma 2 2 3 2 3 4 3" xfId="11171" xr:uid="{00000000-0005-0000-0000-00009D2B0000}"/>
    <cellStyle name="Comma 2 2 3 2 3 5" xfId="11172" xr:uid="{00000000-0005-0000-0000-00009E2B0000}"/>
    <cellStyle name="Comma 2 2 3 2 3 5 2" xfId="11173" xr:uid="{00000000-0005-0000-0000-00009F2B0000}"/>
    <cellStyle name="Comma 2 2 3 2 3 6" xfId="11174" xr:uid="{00000000-0005-0000-0000-0000A02B0000}"/>
    <cellStyle name="Comma 2 2 3 2 3 6 2" xfId="11175" xr:uid="{00000000-0005-0000-0000-0000A12B0000}"/>
    <cellStyle name="Comma 2 2 3 2 3 7" xfId="11176" xr:uid="{00000000-0005-0000-0000-0000A22B0000}"/>
    <cellStyle name="Comma 2 2 3 2 3 7 2" xfId="11177" xr:uid="{00000000-0005-0000-0000-0000A32B0000}"/>
    <cellStyle name="Comma 2 2 3 2 3 8" xfId="11178" xr:uid="{00000000-0005-0000-0000-0000A42B0000}"/>
    <cellStyle name="Comma 2 2 3 2 4" xfId="11179" xr:uid="{00000000-0005-0000-0000-0000A52B0000}"/>
    <cellStyle name="Comma 2 2 3 2 4 2" xfId="11180" xr:uid="{00000000-0005-0000-0000-0000A62B0000}"/>
    <cellStyle name="Comma 2 2 3 2 4 2 2" xfId="11181" xr:uid="{00000000-0005-0000-0000-0000A72B0000}"/>
    <cellStyle name="Comma 2 2 3 2 4 2 2 2" xfId="11182" xr:uid="{00000000-0005-0000-0000-0000A82B0000}"/>
    <cellStyle name="Comma 2 2 3 2 4 2 3" xfId="11183" xr:uid="{00000000-0005-0000-0000-0000A92B0000}"/>
    <cellStyle name="Comma 2 2 3 2 4 2 3 2" xfId="11184" xr:uid="{00000000-0005-0000-0000-0000AA2B0000}"/>
    <cellStyle name="Comma 2 2 3 2 4 2 4" xfId="11185" xr:uid="{00000000-0005-0000-0000-0000AB2B0000}"/>
    <cellStyle name="Comma 2 2 3 2 4 3" xfId="11186" xr:uid="{00000000-0005-0000-0000-0000AC2B0000}"/>
    <cellStyle name="Comma 2 2 3 2 4 3 2" xfId="11187" xr:uid="{00000000-0005-0000-0000-0000AD2B0000}"/>
    <cellStyle name="Comma 2 2 3 2 4 4" xfId="11188" xr:uid="{00000000-0005-0000-0000-0000AE2B0000}"/>
    <cellStyle name="Comma 2 2 3 2 4 4 2" xfId="11189" xr:uid="{00000000-0005-0000-0000-0000AF2B0000}"/>
    <cellStyle name="Comma 2 2 3 2 4 5" xfId="11190" xr:uid="{00000000-0005-0000-0000-0000B02B0000}"/>
    <cellStyle name="Comma 2 2 3 2 4 5 2" xfId="11191" xr:uid="{00000000-0005-0000-0000-0000B12B0000}"/>
    <cellStyle name="Comma 2 2 3 2 4 6" xfId="11192" xr:uid="{00000000-0005-0000-0000-0000B22B0000}"/>
    <cellStyle name="Comma 2 2 3 2 4 6 2" xfId="11193" xr:uid="{00000000-0005-0000-0000-0000B32B0000}"/>
    <cellStyle name="Comma 2 2 3 2 4 7" xfId="11194" xr:uid="{00000000-0005-0000-0000-0000B42B0000}"/>
    <cellStyle name="Comma 2 2 3 2 5" xfId="11195" xr:uid="{00000000-0005-0000-0000-0000B52B0000}"/>
    <cellStyle name="Comma 2 2 3 2 5 2" xfId="11196" xr:uid="{00000000-0005-0000-0000-0000B62B0000}"/>
    <cellStyle name="Comma 2 2 3 2 5 2 2" xfId="11197" xr:uid="{00000000-0005-0000-0000-0000B72B0000}"/>
    <cellStyle name="Comma 2 2 3 2 5 3" xfId="11198" xr:uid="{00000000-0005-0000-0000-0000B82B0000}"/>
    <cellStyle name="Comma 2 2 3 2 5 3 2" xfId="11199" xr:uid="{00000000-0005-0000-0000-0000B92B0000}"/>
    <cellStyle name="Comma 2 2 3 2 5 4" xfId="11200" xr:uid="{00000000-0005-0000-0000-0000BA2B0000}"/>
    <cellStyle name="Comma 2 2 3 2 5 4 2" xfId="11201" xr:uid="{00000000-0005-0000-0000-0000BB2B0000}"/>
    <cellStyle name="Comma 2 2 3 2 5 5" xfId="11202" xr:uid="{00000000-0005-0000-0000-0000BC2B0000}"/>
    <cellStyle name="Comma 2 2 3 2 5 5 2" xfId="11203" xr:uid="{00000000-0005-0000-0000-0000BD2B0000}"/>
    <cellStyle name="Comma 2 2 3 2 5 6" xfId="11204" xr:uid="{00000000-0005-0000-0000-0000BE2B0000}"/>
    <cellStyle name="Comma 2 2 3 2 6" xfId="11205" xr:uid="{00000000-0005-0000-0000-0000BF2B0000}"/>
    <cellStyle name="Comma 2 2 3 2 6 2" xfId="11206" xr:uid="{00000000-0005-0000-0000-0000C02B0000}"/>
    <cellStyle name="Comma 2 2 3 2 6 2 2" xfId="11207" xr:uid="{00000000-0005-0000-0000-0000C12B0000}"/>
    <cellStyle name="Comma 2 2 3 2 6 3" xfId="11208" xr:uid="{00000000-0005-0000-0000-0000C22B0000}"/>
    <cellStyle name="Comma 2 2 3 2 7" xfId="11209" xr:uid="{00000000-0005-0000-0000-0000C32B0000}"/>
    <cellStyle name="Comma 2 2 3 2 7 2" xfId="11210" xr:uid="{00000000-0005-0000-0000-0000C42B0000}"/>
    <cellStyle name="Comma 2 2 3 2 8" xfId="11211" xr:uid="{00000000-0005-0000-0000-0000C52B0000}"/>
    <cellStyle name="Comma 2 2 3 2 8 2" xfId="11212" xr:uid="{00000000-0005-0000-0000-0000C62B0000}"/>
    <cellStyle name="Comma 2 2 3 2 9" xfId="11213" xr:uid="{00000000-0005-0000-0000-0000C72B0000}"/>
    <cellStyle name="Comma 2 2 3 2 9 2" xfId="11214" xr:uid="{00000000-0005-0000-0000-0000C82B0000}"/>
    <cellStyle name="Comma 2 2 3 3" xfId="11215" xr:uid="{00000000-0005-0000-0000-0000C92B0000}"/>
    <cellStyle name="Comma 2 2 3 3 2" xfId="11216" xr:uid="{00000000-0005-0000-0000-0000CA2B0000}"/>
    <cellStyle name="Comma 2 2 3 3 2 2" xfId="11217" xr:uid="{00000000-0005-0000-0000-0000CB2B0000}"/>
    <cellStyle name="Comma 2 2 3 3 2 2 2" xfId="11218" xr:uid="{00000000-0005-0000-0000-0000CC2B0000}"/>
    <cellStyle name="Comma 2 2 3 3 2 2 2 2" xfId="11219" xr:uid="{00000000-0005-0000-0000-0000CD2B0000}"/>
    <cellStyle name="Comma 2 2 3 3 2 2 3" xfId="11220" xr:uid="{00000000-0005-0000-0000-0000CE2B0000}"/>
    <cellStyle name="Comma 2 2 3 3 2 2 3 2" xfId="11221" xr:uid="{00000000-0005-0000-0000-0000CF2B0000}"/>
    <cellStyle name="Comma 2 2 3 3 2 2 4" xfId="11222" xr:uid="{00000000-0005-0000-0000-0000D02B0000}"/>
    <cellStyle name="Comma 2 2 3 3 2 3" xfId="11223" xr:uid="{00000000-0005-0000-0000-0000D12B0000}"/>
    <cellStyle name="Comma 2 2 3 3 2 3 2" xfId="11224" xr:uid="{00000000-0005-0000-0000-0000D22B0000}"/>
    <cellStyle name="Comma 2 2 3 3 2 4" xfId="11225" xr:uid="{00000000-0005-0000-0000-0000D32B0000}"/>
    <cellStyle name="Comma 2 2 3 3 2 4 2" xfId="11226" xr:uid="{00000000-0005-0000-0000-0000D42B0000}"/>
    <cellStyle name="Comma 2 2 3 3 2 5" xfId="11227" xr:uid="{00000000-0005-0000-0000-0000D52B0000}"/>
    <cellStyle name="Comma 2 2 3 3 2 5 2" xfId="11228" xr:uid="{00000000-0005-0000-0000-0000D62B0000}"/>
    <cellStyle name="Comma 2 2 3 3 2 6" xfId="11229" xr:uid="{00000000-0005-0000-0000-0000D72B0000}"/>
    <cellStyle name="Comma 2 2 3 3 2 6 2" xfId="11230" xr:uid="{00000000-0005-0000-0000-0000D82B0000}"/>
    <cellStyle name="Comma 2 2 3 3 2 7" xfId="11231" xr:uid="{00000000-0005-0000-0000-0000D92B0000}"/>
    <cellStyle name="Comma 2 2 3 3 3" xfId="11232" xr:uid="{00000000-0005-0000-0000-0000DA2B0000}"/>
    <cellStyle name="Comma 2 2 3 3 3 2" xfId="11233" xr:uid="{00000000-0005-0000-0000-0000DB2B0000}"/>
    <cellStyle name="Comma 2 2 3 3 3 2 2" xfId="11234" xr:uid="{00000000-0005-0000-0000-0000DC2B0000}"/>
    <cellStyle name="Comma 2 2 3 3 3 3" xfId="11235" xr:uid="{00000000-0005-0000-0000-0000DD2B0000}"/>
    <cellStyle name="Comma 2 2 3 3 3 3 2" xfId="11236" xr:uid="{00000000-0005-0000-0000-0000DE2B0000}"/>
    <cellStyle name="Comma 2 2 3 3 3 4" xfId="11237" xr:uid="{00000000-0005-0000-0000-0000DF2B0000}"/>
    <cellStyle name="Comma 2 2 3 3 3 4 2" xfId="11238" xr:uid="{00000000-0005-0000-0000-0000E02B0000}"/>
    <cellStyle name="Comma 2 2 3 3 3 5" xfId="11239" xr:uid="{00000000-0005-0000-0000-0000E12B0000}"/>
    <cellStyle name="Comma 2 2 3 3 3 5 2" xfId="11240" xr:uid="{00000000-0005-0000-0000-0000E22B0000}"/>
    <cellStyle name="Comma 2 2 3 3 3 6" xfId="11241" xr:uid="{00000000-0005-0000-0000-0000E32B0000}"/>
    <cellStyle name="Comma 2 2 3 3 4" xfId="11242" xr:uid="{00000000-0005-0000-0000-0000E42B0000}"/>
    <cellStyle name="Comma 2 2 3 3 4 2" xfId="11243" xr:uid="{00000000-0005-0000-0000-0000E52B0000}"/>
    <cellStyle name="Comma 2 2 3 3 4 2 2" xfId="11244" xr:uid="{00000000-0005-0000-0000-0000E62B0000}"/>
    <cellStyle name="Comma 2 2 3 3 4 3" xfId="11245" xr:uid="{00000000-0005-0000-0000-0000E72B0000}"/>
    <cellStyle name="Comma 2 2 3 3 5" xfId="11246" xr:uid="{00000000-0005-0000-0000-0000E82B0000}"/>
    <cellStyle name="Comma 2 2 3 3 5 2" xfId="11247" xr:uid="{00000000-0005-0000-0000-0000E92B0000}"/>
    <cellStyle name="Comma 2 2 3 3 6" xfId="11248" xr:uid="{00000000-0005-0000-0000-0000EA2B0000}"/>
    <cellStyle name="Comma 2 2 3 3 6 2" xfId="11249" xr:uid="{00000000-0005-0000-0000-0000EB2B0000}"/>
    <cellStyle name="Comma 2 2 3 3 7" xfId="11250" xr:uid="{00000000-0005-0000-0000-0000EC2B0000}"/>
    <cellStyle name="Comma 2 2 3 3 7 2" xfId="11251" xr:uid="{00000000-0005-0000-0000-0000ED2B0000}"/>
    <cellStyle name="Comma 2 2 3 3 8" xfId="11252" xr:uid="{00000000-0005-0000-0000-0000EE2B0000}"/>
    <cellStyle name="Comma 2 2 3 4" xfId="11253" xr:uid="{00000000-0005-0000-0000-0000EF2B0000}"/>
    <cellStyle name="Comma 2 2 3 4 2" xfId="11254" xr:uid="{00000000-0005-0000-0000-0000F02B0000}"/>
    <cellStyle name="Comma 2 2 3 4 2 2" xfId="11255" xr:uid="{00000000-0005-0000-0000-0000F12B0000}"/>
    <cellStyle name="Comma 2 2 3 4 2 2 2" xfId="11256" xr:uid="{00000000-0005-0000-0000-0000F22B0000}"/>
    <cellStyle name="Comma 2 2 3 4 2 2 2 2" xfId="11257" xr:uid="{00000000-0005-0000-0000-0000F32B0000}"/>
    <cellStyle name="Comma 2 2 3 4 2 2 3" xfId="11258" xr:uid="{00000000-0005-0000-0000-0000F42B0000}"/>
    <cellStyle name="Comma 2 2 3 4 2 2 3 2" xfId="11259" xr:uid="{00000000-0005-0000-0000-0000F52B0000}"/>
    <cellStyle name="Comma 2 2 3 4 2 2 4" xfId="11260" xr:uid="{00000000-0005-0000-0000-0000F62B0000}"/>
    <cellStyle name="Comma 2 2 3 4 2 3" xfId="11261" xr:uid="{00000000-0005-0000-0000-0000F72B0000}"/>
    <cellStyle name="Comma 2 2 3 4 2 3 2" xfId="11262" xr:uid="{00000000-0005-0000-0000-0000F82B0000}"/>
    <cellStyle name="Comma 2 2 3 4 2 4" xfId="11263" xr:uid="{00000000-0005-0000-0000-0000F92B0000}"/>
    <cellStyle name="Comma 2 2 3 4 2 4 2" xfId="11264" xr:uid="{00000000-0005-0000-0000-0000FA2B0000}"/>
    <cellStyle name="Comma 2 2 3 4 2 5" xfId="11265" xr:uid="{00000000-0005-0000-0000-0000FB2B0000}"/>
    <cellStyle name="Comma 2 2 3 4 2 5 2" xfId="11266" xr:uid="{00000000-0005-0000-0000-0000FC2B0000}"/>
    <cellStyle name="Comma 2 2 3 4 2 6" xfId="11267" xr:uid="{00000000-0005-0000-0000-0000FD2B0000}"/>
    <cellStyle name="Comma 2 2 3 4 2 6 2" xfId="11268" xr:uid="{00000000-0005-0000-0000-0000FE2B0000}"/>
    <cellStyle name="Comma 2 2 3 4 2 7" xfId="11269" xr:uid="{00000000-0005-0000-0000-0000FF2B0000}"/>
    <cellStyle name="Comma 2 2 3 4 3" xfId="11270" xr:uid="{00000000-0005-0000-0000-0000002C0000}"/>
    <cellStyle name="Comma 2 2 3 4 3 2" xfId="11271" xr:uid="{00000000-0005-0000-0000-0000012C0000}"/>
    <cellStyle name="Comma 2 2 3 4 3 2 2" xfId="11272" xr:uid="{00000000-0005-0000-0000-0000022C0000}"/>
    <cellStyle name="Comma 2 2 3 4 3 3" xfId="11273" xr:uid="{00000000-0005-0000-0000-0000032C0000}"/>
    <cellStyle name="Comma 2 2 3 4 3 3 2" xfId="11274" xr:uid="{00000000-0005-0000-0000-0000042C0000}"/>
    <cellStyle name="Comma 2 2 3 4 3 4" xfId="11275" xr:uid="{00000000-0005-0000-0000-0000052C0000}"/>
    <cellStyle name="Comma 2 2 3 4 3 4 2" xfId="11276" xr:uid="{00000000-0005-0000-0000-0000062C0000}"/>
    <cellStyle name="Comma 2 2 3 4 3 5" xfId="11277" xr:uid="{00000000-0005-0000-0000-0000072C0000}"/>
    <cellStyle name="Comma 2 2 3 4 3 5 2" xfId="11278" xr:uid="{00000000-0005-0000-0000-0000082C0000}"/>
    <cellStyle name="Comma 2 2 3 4 3 6" xfId="11279" xr:uid="{00000000-0005-0000-0000-0000092C0000}"/>
    <cellStyle name="Comma 2 2 3 4 4" xfId="11280" xr:uid="{00000000-0005-0000-0000-00000A2C0000}"/>
    <cellStyle name="Comma 2 2 3 4 4 2" xfId="11281" xr:uid="{00000000-0005-0000-0000-00000B2C0000}"/>
    <cellStyle name="Comma 2 2 3 4 4 2 2" xfId="11282" xr:uid="{00000000-0005-0000-0000-00000C2C0000}"/>
    <cellStyle name="Comma 2 2 3 4 4 3" xfId="11283" xr:uid="{00000000-0005-0000-0000-00000D2C0000}"/>
    <cellStyle name="Comma 2 2 3 4 5" xfId="11284" xr:uid="{00000000-0005-0000-0000-00000E2C0000}"/>
    <cellStyle name="Comma 2 2 3 4 5 2" xfId="11285" xr:uid="{00000000-0005-0000-0000-00000F2C0000}"/>
    <cellStyle name="Comma 2 2 3 4 6" xfId="11286" xr:uid="{00000000-0005-0000-0000-0000102C0000}"/>
    <cellStyle name="Comma 2 2 3 4 6 2" xfId="11287" xr:uid="{00000000-0005-0000-0000-0000112C0000}"/>
    <cellStyle name="Comma 2 2 3 4 7" xfId="11288" xr:uid="{00000000-0005-0000-0000-0000122C0000}"/>
    <cellStyle name="Comma 2 2 3 4 7 2" xfId="11289" xr:uid="{00000000-0005-0000-0000-0000132C0000}"/>
    <cellStyle name="Comma 2 2 3 4 8" xfId="11290" xr:uid="{00000000-0005-0000-0000-0000142C0000}"/>
    <cellStyle name="Comma 2 2 3 5" xfId="11291" xr:uid="{00000000-0005-0000-0000-0000152C0000}"/>
    <cellStyle name="Comma 2 2 3 5 2" xfId="11292" xr:uid="{00000000-0005-0000-0000-0000162C0000}"/>
    <cellStyle name="Comma 2 2 3 5 2 2" xfId="11293" xr:uid="{00000000-0005-0000-0000-0000172C0000}"/>
    <cellStyle name="Comma 2 2 3 5 2 2 2" xfId="11294" xr:uid="{00000000-0005-0000-0000-0000182C0000}"/>
    <cellStyle name="Comma 2 2 3 5 2 3" xfId="11295" xr:uid="{00000000-0005-0000-0000-0000192C0000}"/>
    <cellStyle name="Comma 2 2 3 5 2 3 2" xfId="11296" xr:uid="{00000000-0005-0000-0000-00001A2C0000}"/>
    <cellStyle name="Comma 2 2 3 5 2 4" xfId="11297" xr:uid="{00000000-0005-0000-0000-00001B2C0000}"/>
    <cellStyle name="Comma 2 2 3 5 3" xfId="11298" xr:uid="{00000000-0005-0000-0000-00001C2C0000}"/>
    <cellStyle name="Comma 2 2 3 5 3 2" xfId="11299" xr:uid="{00000000-0005-0000-0000-00001D2C0000}"/>
    <cellStyle name="Comma 2 2 3 5 4" xfId="11300" xr:uid="{00000000-0005-0000-0000-00001E2C0000}"/>
    <cellStyle name="Comma 2 2 3 5 4 2" xfId="11301" xr:uid="{00000000-0005-0000-0000-00001F2C0000}"/>
    <cellStyle name="Comma 2 2 3 5 5" xfId="11302" xr:uid="{00000000-0005-0000-0000-0000202C0000}"/>
    <cellStyle name="Comma 2 2 3 5 5 2" xfId="11303" xr:uid="{00000000-0005-0000-0000-0000212C0000}"/>
    <cellStyle name="Comma 2 2 3 5 6" xfId="11304" xr:uid="{00000000-0005-0000-0000-0000222C0000}"/>
    <cellStyle name="Comma 2 2 3 5 6 2" xfId="11305" xr:uid="{00000000-0005-0000-0000-0000232C0000}"/>
    <cellStyle name="Comma 2 2 3 5 7" xfId="11306" xr:uid="{00000000-0005-0000-0000-0000242C0000}"/>
    <cellStyle name="Comma 2 2 3 6" xfId="11307" xr:uid="{00000000-0005-0000-0000-0000252C0000}"/>
    <cellStyle name="Comma 2 2 3 6 2" xfId="11308" xr:uid="{00000000-0005-0000-0000-0000262C0000}"/>
    <cellStyle name="Comma 2 2 3 6 2 2" xfId="11309" xr:uid="{00000000-0005-0000-0000-0000272C0000}"/>
    <cellStyle name="Comma 2 2 3 6 3" xfId="11310" xr:uid="{00000000-0005-0000-0000-0000282C0000}"/>
    <cellStyle name="Comma 2 2 3 6 3 2" xfId="11311" xr:uid="{00000000-0005-0000-0000-0000292C0000}"/>
    <cellStyle name="Comma 2 2 3 6 4" xfId="11312" xr:uid="{00000000-0005-0000-0000-00002A2C0000}"/>
    <cellStyle name="Comma 2 2 3 6 4 2" xfId="11313" xr:uid="{00000000-0005-0000-0000-00002B2C0000}"/>
    <cellStyle name="Comma 2 2 3 6 5" xfId="11314" xr:uid="{00000000-0005-0000-0000-00002C2C0000}"/>
    <cellStyle name="Comma 2 2 3 6 5 2" xfId="11315" xr:uid="{00000000-0005-0000-0000-00002D2C0000}"/>
    <cellStyle name="Comma 2 2 3 6 6" xfId="11316" xr:uid="{00000000-0005-0000-0000-00002E2C0000}"/>
    <cellStyle name="Comma 2 2 3 7" xfId="11317" xr:uid="{00000000-0005-0000-0000-00002F2C0000}"/>
    <cellStyle name="Comma 2 2 3 7 2" xfId="11318" xr:uid="{00000000-0005-0000-0000-0000302C0000}"/>
    <cellStyle name="Comma 2 2 3 7 2 2" xfId="11319" xr:uid="{00000000-0005-0000-0000-0000312C0000}"/>
    <cellStyle name="Comma 2 2 3 7 3" xfId="11320" xr:uid="{00000000-0005-0000-0000-0000322C0000}"/>
    <cellStyle name="Comma 2 2 3 8" xfId="11321" xr:uid="{00000000-0005-0000-0000-0000332C0000}"/>
    <cellStyle name="Comma 2 2 3 8 2" xfId="11322" xr:uid="{00000000-0005-0000-0000-0000342C0000}"/>
    <cellStyle name="Comma 2 2 3 9" xfId="11323" xr:uid="{00000000-0005-0000-0000-0000352C0000}"/>
    <cellStyle name="Comma 2 2 3 9 2" xfId="11324" xr:uid="{00000000-0005-0000-0000-0000362C0000}"/>
    <cellStyle name="Comma 2 2 4" xfId="11325" xr:uid="{00000000-0005-0000-0000-0000372C0000}"/>
    <cellStyle name="Comma 2 2 4 10" xfId="11326" xr:uid="{00000000-0005-0000-0000-0000382C0000}"/>
    <cellStyle name="Comma 2 2 4 2" xfId="11327" xr:uid="{00000000-0005-0000-0000-0000392C0000}"/>
    <cellStyle name="Comma 2 2 4 2 2" xfId="11328" xr:uid="{00000000-0005-0000-0000-00003A2C0000}"/>
    <cellStyle name="Comma 2 2 4 2 2 2" xfId="11329" xr:uid="{00000000-0005-0000-0000-00003B2C0000}"/>
    <cellStyle name="Comma 2 2 4 2 2 2 2" xfId="11330" xr:uid="{00000000-0005-0000-0000-00003C2C0000}"/>
    <cellStyle name="Comma 2 2 4 2 2 2 2 2" xfId="11331" xr:uid="{00000000-0005-0000-0000-00003D2C0000}"/>
    <cellStyle name="Comma 2 2 4 2 2 2 3" xfId="11332" xr:uid="{00000000-0005-0000-0000-00003E2C0000}"/>
    <cellStyle name="Comma 2 2 4 2 2 2 3 2" xfId="11333" xr:uid="{00000000-0005-0000-0000-00003F2C0000}"/>
    <cellStyle name="Comma 2 2 4 2 2 2 4" xfId="11334" xr:uid="{00000000-0005-0000-0000-0000402C0000}"/>
    <cellStyle name="Comma 2 2 4 2 2 3" xfId="11335" xr:uid="{00000000-0005-0000-0000-0000412C0000}"/>
    <cellStyle name="Comma 2 2 4 2 2 3 2" xfId="11336" xr:uid="{00000000-0005-0000-0000-0000422C0000}"/>
    <cellStyle name="Comma 2 2 4 2 2 4" xfId="11337" xr:uid="{00000000-0005-0000-0000-0000432C0000}"/>
    <cellStyle name="Comma 2 2 4 2 2 4 2" xfId="11338" xr:uid="{00000000-0005-0000-0000-0000442C0000}"/>
    <cellStyle name="Comma 2 2 4 2 2 5" xfId="11339" xr:uid="{00000000-0005-0000-0000-0000452C0000}"/>
    <cellStyle name="Comma 2 2 4 2 2 5 2" xfId="11340" xr:uid="{00000000-0005-0000-0000-0000462C0000}"/>
    <cellStyle name="Comma 2 2 4 2 2 6" xfId="11341" xr:uid="{00000000-0005-0000-0000-0000472C0000}"/>
    <cellStyle name="Comma 2 2 4 2 2 6 2" xfId="11342" xr:uid="{00000000-0005-0000-0000-0000482C0000}"/>
    <cellStyle name="Comma 2 2 4 2 2 7" xfId="11343" xr:uid="{00000000-0005-0000-0000-0000492C0000}"/>
    <cellStyle name="Comma 2 2 4 2 3" xfId="11344" xr:uid="{00000000-0005-0000-0000-00004A2C0000}"/>
    <cellStyle name="Comma 2 2 4 2 3 2" xfId="11345" xr:uid="{00000000-0005-0000-0000-00004B2C0000}"/>
    <cellStyle name="Comma 2 2 4 2 3 2 2" xfId="11346" xr:uid="{00000000-0005-0000-0000-00004C2C0000}"/>
    <cellStyle name="Comma 2 2 4 2 3 3" xfId="11347" xr:uid="{00000000-0005-0000-0000-00004D2C0000}"/>
    <cellStyle name="Comma 2 2 4 2 3 3 2" xfId="11348" xr:uid="{00000000-0005-0000-0000-00004E2C0000}"/>
    <cellStyle name="Comma 2 2 4 2 3 4" xfId="11349" xr:uid="{00000000-0005-0000-0000-00004F2C0000}"/>
    <cellStyle name="Comma 2 2 4 2 3 4 2" xfId="11350" xr:uid="{00000000-0005-0000-0000-0000502C0000}"/>
    <cellStyle name="Comma 2 2 4 2 3 5" xfId="11351" xr:uid="{00000000-0005-0000-0000-0000512C0000}"/>
    <cellStyle name="Comma 2 2 4 2 3 5 2" xfId="11352" xr:uid="{00000000-0005-0000-0000-0000522C0000}"/>
    <cellStyle name="Comma 2 2 4 2 3 6" xfId="11353" xr:uid="{00000000-0005-0000-0000-0000532C0000}"/>
    <cellStyle name="Comma 2 2 4 2 4" xfId="11354" xr:uid="{00000000-0005-0000-0000-0000542C0000}"/>
    <cellStyle name="Comma 2 2 4 2 4 2" xfId="11355" xr:uid="{00000000-0005-0000-0000-0000552C0000}"/>
    <cellStyle name="Comma 2 2 4 2 4 2 2" xfId="11356" xr:uid="{00000000-0005-0000-0000-0000562C0000}"/>
    <cellStyle name="Comma 2 2 4 2 4 3" xfId="11357" xr:uid="{00000000-0005-0000-0000-0000572C0000}"/>
    <cellStyle name="Comma 2 2 4 2 5" xfId="11358" xr:uid="{00000000-0005-0000-0000-0000582C0000}"/>
    <cellStyle name="Comma 2 2 4 2 5 2" xfId="11359" xr:uid="{00000000-0005-0000-0000-0000592C0000}"/>
    <cellStyle name="Comma 2 2 4 2 6" xfId="11360" xr:uid="{00000000-0005-0000-0000-00005A2C0000}"/>
    <cellStyle name="Comma 2 2 4 2 6 2" xfId="11361" xr:uid="{00000000-0005-0000-0000-00005B2C0000}"/>
    <cellStyle name="Comma 2 2 4 2 7" xfId="11362" xr:uid="{00000000-0005-0000-0000-00005C2C0000}"/>
    <cellStyle name="Comma 2 2 4 2 7 2" xfId="11363" xr:uid="{00000000-0005-0000-0000-00005D2C0000}"/>
    <cellStyle name="Comma 2 2 4 2 8" xfId="11364" xr:uid="{00000000-0005-0000-0000-00005E2C0000}"/>
    <cellStyle name="Comma 2 2 4 3" xfId="11365" xr:uid="{00000000-0005-0000-0000-00005F2C0000}"/>
    <cellStyle name="Comma 2 2 4 3 2" xfId="11366" xr:uid="{00000000-0005-0000-0000-0000602C0000}"/>
    <cellStyle name="Comma 2 2 4 3 2 2" xfId="11367" xr:uid="{00000000-0005-0000-0000-0000612C0000}"/>
    <cellStyle name="Comma 2 2 4 3 2 2 2" xfId="11368" xr:uid="{00000000-0005-0000-0000-0000622C0000}"/>
    <cellStyle name="Comma 2 2 4 3 2 2 2 2" xfId="11369" xr:uid="{00000000-0005-0000-0000-0000632C0000}"/>
    <cellStyle name="Comma 2 2 4 3 2 2 3" xfId="11370" xr:uid="{00000000-0005-0000-0000-0000642C0000}"/>
    <cellStyle name="Comma 2 2 4 3 2 2 3 2" xfId="11371" xr:uid="{00000000-0005-0000-0000-0000652C0000}"/>
    <cellStyle name="Comma 2 2 4 3 2 2 4" xfId="11372" xr:uid="{00000000-0005-0000-0000-0000662C0000}"/>
    <cellStyle name="Comma 2 2 4 3 2 3" xfId="11373" xr:uid="{00000000-0005-0000-0000-0000672C0000}"/>
    <cellStyle name="Comma 2 2 4 3 2 3 2" xfId="11374" xr:uid="{00000000-0005-0000-0000-0000682C0000}"/>
    <cellStyle name="Comma 2 2 4 3 2 4" xfId="11375" xr:uid="{00000000-0005-0000-0000-0000692C0000}"/>
    <cellStyle name="Comma 2 2 4 3 2 4 2" xfId="11376" xr:uid="{00000000-0005-0000-0000-00006A2C0000}"/>
    <cellStyle name="Comma 2 2 4 3 2 5" xfId="11377" xr:uid="{00000000-0005-0000-0000-00006B2C0000}"/>
    <cellStyle name="Comma 2 2 4 3 2 5 2" xfId="11378" xr:uid="{00000000-0005-0000-0000-00006C2C0000}"/>
    <cellStyle name="Comma 2 2 4 3 2 6" xfId="11379" xr:uid="{00000000-0005-0000-0000-00006D2C0000}"/>
    <cellStyle name="Comma 2 2 4 3 2 6 2" xfId="11380" xr:uid="{00000000-0005-0000-0000-00006E2C0000}"/>
    <cellStyle name="Comma 2 2 4 3 2 7" xfId="11381" xr:uid="{00000000-0005-0000-0000-00006F2C0000}"/>
    <cellStyle name="Comma 2 2 4 3 3" xfId="11382" xr:uid="{00000000-0005-0000-0000-0000702C0000}"/>
    <cellStyle name="Comma 2 2 4 3 3 2" xfId="11383" xr:uid="{00000000-0005-0000-0000-0000712C0000}"/>
    <cellStyle name="Comma 2 2 4 3 3 2 2" xfId="11384" xr:uid="{00000000-0005-0000-0000-0000722C0000}"/>
    <cellStyle name="Comma 2 2 4 3 3 3" xfId="11385" xr:uid="{00000000-0005-0000-0000-0000732C0000}"/>
    <cellStyle name="Comma 2 2 4 3 3 3 2" xfId="11386" xr:uid="{00000000-0005-0000-0000-0000742C0000}"/>
    <cellStyle name="Comma 2 2 4 3 3 4" xfId="11387" xr:uid="{00000000-0005-0000-0000-0000752C0000}"/>
    <cellStyle name="Comma 2 2 4 3 3 4 2" xfId="11388" xr:uid="{00000000-0005-0000-0000-0000762C0000}"/>
    <cellStyle name="Comma 2 2 4 3 3 5" xfId="11389" xr:uid="{00000000-0005-0000-0000-0000772C0000}"/>
    <cellStyle name="Comma 2 2 4 3 3 5 2" xfId="11390" xr:uid="{00000000-0005-0000-0000-0000782C0000}"/>
    <cellStyle name="Comma 2 2 4 3 3 6" xfId="11391" xr:uid="{00000000-0005-0000-0000-0000792C0000}"/>
    <cellStyle name="Comma 2 2 4 3 4" xfId="11392" xr:uid="{00000000-0005-0000-0000-00007A2C0000}"/>
    <cellStyle name="Comma 2 2 4 3 4 2" xfId="11393" xr:uid="{00000000-0005-0000-0000-00007B2C0000}"/>
    <cellStyle name="Comma 2 2 4 3 4 2 2" xfId="11394" xr:uid="{00000000-0005-0000-0000-00007C2C0000}"/>
    <cellStyle name="Comma 2 2 4 3 4 3" xfId="11395" xr:uid="{00000000-0005-0000-0000-00007D2C0000}"/>
    <cellStyle name="Comma 2 2 4 3 5" xfId="11396" xr:uid="{00000000-0005-0000-0000-00007E2C0000}"/>
    <cellStyle name="Comma 2 2 4 3 5 2" xfId="11397" xr:uid="{00000000-0005-0000-0000-00007F2C0000}"/>
    <cellStyle name="Comma 2 2 4 3 6" xfId="11398" xr:uid="{00000000-0005-0000-0000-0000802C0000}"/>
    <cellStyle name="Comma 2 2 4 3 6 2" xfId="11399" xr:uid="{00000000-0005-0000-0000-0000812C0000}"/>
    <cellStyle name="Comma 2 2 4 3 7" xfId="11400" xr:uid="{00000000-0005-0000-0000-0000822C0000}"/>
    <cellStyle name="Comma 2 2 4 3 7 2" xfId="11401" xr:uid="{00000000-0005-0000-0000-0000832C0000}"/>
    <cellStyle name="Comma 2 2 4 3 8" xfId="11402" xr:uid="{00000000-0005-0000-0000-0000842C0000}"/>
    <cellStyle name="Comma 2 2 4 4" xfId="11403" xr:uid="{00000000-0005-0000-0000-0000852C0000}"/>
    <cellStyle name="Comma 2 2 4 4 2" xfId="11404" xr:uid="{00000000-0005-0000-0000-0000862C0000}"/>
    <cellStyle name="Comma 2 2 4 4 2 2" xfId="11405" xr:uid="{00000000-0005-0000-0000-0000872C0000}"/>
    <cellStyle name="Comma 2 2 4 4 2 2 2" xfId="11406" xr:uid="{00000000-0005-0000-0000-0000882C0000}"/>
    <cellStyle name="Comma 2 2 4 4 2 3" xfId="11407" xr:uid="{00000000-0005-0000-0000-0000892C0000}"/>
    <cellStyle name="Comma 2 2 4 4 2 3 2" xfId="11408" xr:uid="{00000000-0005-0000-0000-00008A2C0000}"/>
    <cellStyle name="Comma 2 2 4 4 2 4" xfId="11409" xr:uid="{00000000-0005-0000-0000-00008B2C0000}"/>
    <cellStyle name="Comma 2 2 4 4 3" xfId="11410" xr:uid="{00000000-0005-0000-0000-00008C2C0000}"/>
    <cellStyle name="Comma 2 2 4 4 3 2" xfId="11411" xr:uid="{00000000-0005-0000-0000-00008D2C0000}"/>
    <cellStyle name="Comma 2 2 4 4 4" xfId="11412" xr:uid="{00000000-0005-0000-0000-00008E2C0000}"/>
    <cellStyle name="Comma 2 2 4 4 4 2" xfId="11413" xr:uid="{00000000-0005-0000-0000-00008F2C0000}"/>
    <cellStyle name="Comma 2 2 4 4 5" xfId="11414" xr:uid="{00000000-0005-0000-0000-0000902C0000}"/>
    <cellStyle name="Comma 2 2 4 4 5 2" xfId="11415" xr:uid="{00000000-0005-0000-0000-0000912C0000}"/>
    <cellStyle name="Comma 2 2 4 4 6" xfId="11416" xr:uid="{00000000-0005-0000-0000-0000922C0000}"/>
    <cellStyle name="Comma 2 2 4 4 6 2" xfId="11417" xr:uid="{00000000-0005-0000-0000-0000932C0000}"/>
    <cellStyle name="Comma 2 2 4 4 7" xfId="11418" xr:uid="{00000000-0005-0000-0000-0000942C0000}"/>
    <cellStyle name="Comma 2 2 4 5" xfId="11419" xr:uid="{00000000-0005-0000-0000-0000952C0000}"/>
    <cellStyle name="Comma 2 2 4 5 2" xfId="11420" xr:uid="{00000000-0005-0000-0000-0000962C0000}"/>
    <cellStyle name="Comma 2 2 4 5 2 2" xfId="11421" xr:uid="{00000000-0005-0000-0000-0000972C0000}"/>
    <cellStyle name="Comma 2 2 4 5 3" xfId="11422" xr:uid="{00000000-0005-0000-0000-0000982C0000}"/>
    <cellStyle name="Comma 2 2 4 5 3 2" xfId="11423" xr:uid="{00000000-0005-0000-0000-0000992C0000}"/>
    <cellStyle name="Comma 2 2 4 5 4" xfId="11424" xr:uid="{00000000-0005-0000-0000-00009A2C0000}"/>
    <cellStyle name="Comma 2 2 4 5 4 2" xfId="11425" xr:uid="{00000000-0005-0000-0000-00009B2C0000}"/>
    <cellStyle name="Comma 2 2 4 5 5" xfId="11426" xr:uid="{00000000-0005-0000-0000-00009C2C0000}"/>
    <cellStyle name="Comma 2 2 4 5 5 2" xfId="11427" xr:uid="{00000000-0005-0000-0000-00009D2C0000}"/>
    <cellStyle name="Comma 2 2 4 5 6" xfId="11428" xr:uid="{00000000-0005-0000-0000-00009E2C0000}"/>
    <cellStyle name="Comma 2 2 4 6" xfId="11429" xr:uid="{00000000-0005-0000-0000-00009F2C0000}"/>
    <cellStyle name="Comma 2 2 4 6 2" xfId="11430" xr:uid="{00000000-0005-0000-0000-0000A02C0000}"/>
    <cellStyle name="Comma 2 2 4 6 2 2" xfId="11431" xr:uid="{00000000-0005-0000-0000-0000A12C0000}"/>
    <cellStyle name="Comma 2 2 4 6 3" xfId="11432" xr:uid="{00000000-0005-0000-0000-0000A22C0000}"/>
    <cellStyle name="Comma 2 2 4 7" xfId="11433" xr:uid="{00000000-0005-0000-0000-0000A32C0000}"/>
    <cellStyle name="Comma 2 2 4 7 2" xfId="11434" xr:uid="{00000000-0005-0000-0000-0000A42C0000}"/>
    <cellStyle name="Comma 2 2 4 8" xfId="11435" xr:uid="{00000000-0005-0000-0000-0000A52C0000}"/>
    <cellStyle name="Comma 2 2 4 8 2" xfId="11436" xr:uid="{00000000-0005-0000-0000-0000A62C0000}"/>
    <cellStyle name="Comma 2 2 4 9" xfId="11437" xr:uid="{00000000-0005-0000-0000-0000A72C0000}"/>
    <cellStyle name="Comma 2 2 4 9 2" xfId="11438" xr:uid="{00000000-0005-0000-0000-0000A82C0000}"/>
    <cellStyle name="Comma 2 2 5" xfId="11439" xr:uid="{00000000-0005-0000-0000-0000A92C0000}"/>
    <cellStyle name="Comma 2 2 5 2" xfId="11440" xr:uid="{00000000-0005-0000-0000-0000AA2C0000}"/>
    <cellStyle name="Comma 2 2 5 2 2" xfId="11441" xr:uid="{00000000-0005-0000-0000-0000AB2C0000}"/>
    <cellStyle name="Comma 2 2 5 2 2 2" xfId="11442" xr:uid="{00000000-0005-0000-0000-0000AC2C0000}"/>
    <cellStyle name="Comma 2 2 5 2 2 2 2" xfId="11443" xr:uid="{00000000-0005-0000-0000-0000AD2C0000}"/>
    <cellStyle name="Comma 2 2 5 2 2 3" xfId="11444" xr:uid="{00000000-0005-0000-0000-0000AE2C0000}"/>
    <cellStyle name="Comma 2 2 5 2 2 3 2" xfId="11445" xr:uid="{00000000-0005-0000-0000-0000AF2C0000}"/>
    <cellStyle name="Comma 2 2 5 2 2 4" xfId="11446" xr:uid="{00000000-0005-0000-0000-0000B02C0000}"/>
    <cellStyle name="Comma 2 2 5 2 3" xfId="11447" xr:uid="{00000000-0005-0000-0000-0000B12C0000}"/>
    <cellStyle name="Comma 2 2 5 2 3 2" xfId="11448" xr:uid="{00000000-0005-0000-0000-0000B22C0000}"/>
    <cellStyle name="Comma 2 2 5 2 4" xfId="11449" xr:uid="{00000000-0005-0000-0000-0000B32C0000}"/>
    <cellStyle name="Comma 2 2 5 2 4 2" xfId="11450" xr:uid="{00000000-0005-0000-0000-0000B42C0000}"/>
    <cellStyle name="Comma 2 2 5 2 5" xfId="11451" xr:uid="{00000000-0005-0000-0000-0000B52C0000}"/>
    <cellStyle name="Comma 2 2 5 2 5 2" xfId="11452" xr:uid="{00000000-0005-0000-0000-0000B62C0000}"/>
    <cellStyle name="Comma 2 2 5 2 6" xfId="11453" xr:uid="{00000000-0005-0000-0000-0000B72C0000}"/>
    <cellStyle name="Comma 2 2 5 2 6 2" xfId="11454" xr:uid="{00000000-0005-0000-0000-0000B82C0000}"/>
    <cellStyle name="Comma 2 2 5 2 7" xfId="11455" xr:uid="{00000000-0005-0000-0000-0000B92C0000}"/>
    <cellStyle name="Comma 2 2 5 3" xfId="11456" xr:uid="{00000000-0005-0000-0000-0000BA2C0000}"/>
    <cellStyle name="Comma 2 2 5 3 2" xfId="11457" xr:uid="{00000000-0005-0000-0000-0000BB2C0000}"/>
    <cellStyle name="Comma 2 2 5 3 2 2" xfId="11458" xr:uid="{00000000-0005-0000-0000-0000BC2C0000}"/>
    <cellStyle name="Comma 2 2 5 3 3" xfId="11459" xr:uid="{00000000-0005-0000-0000-0000BD2C0000}"/>
    <cellStyle name="Comma 2 2 5 3 3 2" xfId="11460" xr:uid="{00000000-0005-0000-0000-0000BE2C0000}"/>
    <cellStyle name="Comma 2 2 5 3 4" xfId="11461" xr:uid="{00000000-0005-0000-0000-0000BF2C0000}"/>
    <cellStyle name="Comma 2 2 5 3 4 2" xfId="11462" xr:uid="{00000000-0005-0000-0000-0000C02C0000}"/>
    <cellStyle name="Comma 2 2 5 3 5" xfId="11463" xr:uid="{00000000-0005-0000-0000-0000C12C0000}"/>
    <cellStyle name="Comma 2 2 5 3 5 2" xfId="11464" xr:uid="{00000000-0005-0000-0000-0000C22C0000}"/>
    <cellStyle name="Comma 2 2 5 3 6" xfId="11465" xr:uid="{00000000-0005-0000-0000-0000C32C0000}"/>
    <cellStyle name="Comma 2 2 5 4" xfId="11466" xr:uid="{00000000-0005-0000-0000-0000C42C0000}"/>
    <cellStyle name="Comma 2 2 5 4 2" xfId="11467" xr:uid="{00000000-0005-0000-0000-0000C52C0000}"/>
    <cellStyle name="Comma 2 2 5 4 2 2" xfId="11468" xr:uid="{00000000-0005-0000-0000-0000C62C0000}"/>
    <cellStyle name="Comma 2 2 5 4 3" xfId="11469" xr:uid="{00000000-0005-0000-0000-0000C72C0000}"/>
    <cellStyle name="Comma 2 2 5 5" xfId="11470" xr:uid="{00000000-0005-0000-0000-0000C82C0000}"/>
    <cellStyle name="Comma 2 2 5 5 2" xfId="11471" xr:uid="{00000000-0005-0000-0000-0000C92C0000}"/>
    <cellStyle name="Comma 2 2 5 6" xfId="11472" xr:uid="{00000000-0005-0000-0000-0000CA2C0000}"/>
    <cellStyle name="Comma 2 2 5 6 2" xfId="11473" xr:uid="{00000000-0005-0000-0000-0000CB2C0000}"/>
    <cellStyle name="Comma 2 2 5 7" xfId="11474" xr:uid="{00000000-0005-0000-0000-0000CC2C0000}"/>
    <cellStyle name="Comma 2 2 5 7 2" xfId="11475" xr:uid="{00000000-0005-0000-0000-0000CD2C0000}"/>
    <cellStyle name="Comma 2 2 5 8" xfId="11476" xr:uid="{00000000-0005-0000-0000-0000CE2C0000}"/>
    <cellStyle name="Comma 2 2 6" xfId="11477" xr:uid="{00000000-0005-0000-0000-0000CF2C0000}"/>
    <cellStyle name="Comma 2 2 6 2" xfId="11478" xr:uid="{00000000-0005-0000-0000-0000D02C0000}"/>
    <cellStyle name="Comma 2 2 6 2 2" xfId="11479" xr:uid="{00000000-0005-0000-0000-0000D12C0000}"/>
    <cellStyle name="Comma 2 2 6 2 2 2" xfId="11480" xr:uid="{00000000-0005-0000-0000-0000D22C0000}"/>
    <cellStyle name="Comma 2 2 6 2 2 2 2" xfId="11481" xr:uid="{00000000-0005-0000-0000-0000D32C0000}"/>
    <cellStyle name="Comma 2 2 6 2 2 3" xfId="11482" xr:uid="{00000000-0005-0000-0000-0000D42C0000}"/>
    <cellStyle name="Comma 2 2 6 2 2 3 2" xfId="11483" xr:uid="{00000000-0005-0000-0000-0000D52C0000}"/>
    <cellStyle name="Comma 2 2 6 2 2 4" xfId="11484" xr:uid="{00000000-0005-0000-0000-0000D62C0000}"/>
    <cellStyle name="Comma 2 2 6 2 3" xfId="11485" xr:uid="{00000000-0005-0000-0000-0000D72C0000}"/>
    <cellStyle name="Comma 2 2 6 2 3 2" xfId="11486" xr:uid="{00000000-0005-0000-0000-0000D82C0000}"/>
    <cellStyle name="Comma 2 2 6 2 4" xfId="11487" xr:uid="{00000000-0005-0000-0000-0000D92C0000}"/>
    <cellStyle name="Comma 2 2 6 2 4 2" xfId="11488" xr:uid="{00000000-0005-0000-0000-0000DA2C0000}"/>
    <cellStyle name="Comma 2 2 6 2 5" xfId="11489" xr:uid="{00000000-0005-0000-0000-0000DB2C0000}"/>
    <cellStyle name="Comma 2 2 6 2 5 2" xfId="11490" xr:uid="{00000000-0005-0000-0000-0000DC2C0000}"/>
    <cellStyle name="Comma 2 2 6 2 6" xfId="11491" xr:uid="{00000000-0005-0000-0000-0000DD2C0000}"/>
    <cellStyle name="Comma 2 2 6 2 6 2" xfId="11492" xr:uid="{00000000-0005-0000-0000-0000DE2C0000}"/>
    <cellStyle name="Comma 2 2 6 2 7" xfId="11493" xr:uid="{00000000-0005-0000-0000-0000DF2C0000}"/>
    <cellStyle name="Comma 2 2 6 3" xfId="11494" xr:uid="{00000000-0005-0000-0000-0000E02C0000}"/>
    <cellStyle name="Comma 2 2 6 3 2" xfId="11495" xr:uid="{00000000-0005-0000-0000-0000E12C0000}"/>
    <cellStyle name="Comma 2 2 6 3 2 2" xfId="11496" xr:uid="{00000000-0005-0000-0000-0000E22C0000}"/>
    <cellStyle name="Comma 2 2 6 3 3" xfId="11497" xr:uid="{00000000-0005-0000-0000-0000E32C0000}"/>
    <cellStyle name="Comma 2 2 6 3 3 2" xfId="11498" xr:uid="{00000000-0005-0000-0000-0000E42C0000}"/>
    <cellStyle name="Comma 2 2 6 3 4" xfId="11499" xr:uid="{00000000-0005-0000-0000-0000E52C0000}"/>
    <cellStyle name="Comma 2 2 6 3 4 2" xfId="11500" xr:uid="{00000000-0005-0000-0000-0000E62C0000}"/>
    <cellStyle name="Comma 2 2 6 3 5" xfId="11501" xr:uid="{00000000-0005-0000-0000-0000E72C0000}"/>
    <cellStyle name="Comma 2 2 6 3 5 2" xfId="11502" xr:uid="{00000000-0005-0000-0000-0000E82C0000}"/>
    <cellStyle name="Comma 2 2 6 3 6" xfId="11503" xr:uid="{00000000-0005-0000-0000-0000E92C0000}"/>
    <cellStyle name="Comma 2 2 6 4" xfId="11504" xr:uid="{00000000-0005-0000-0000-0000EA2C0000}"/>
    <cellStyle name="Comma 2 2 6 4 2" xfId="11505" xr:uid="{00000000-0005-0000-0000-0000EB2C0000}"/>
    <cellStyle name="Comma 2 2 6 4 2 2" xfId="11506" xr:uid="{00000000-0005-0000-0000-0000EC2C0000}"/>
    <cellStyle name="Comma 2 2 6 4 3" xfId="11507" xr:uid="{00000000-0005-0000-0000-0000ED2C0000}"/>
    <cellStyle name="Comma 2 2 6 5" xfId="11508" xr:uid="{00000000-0005-0000-0000-0000EE2C0000}"/>
    <cellStyle name="Comma 2 2 6 5 2" xfId="11509" xr:uid="{00000000-0005-0000-0000-0000EF2C0000}"/>
    <cellStyle name="Comma 2 2 6 6" xfId="11510" xr:uid="{00000000-0005-0000-0000-0000F02C0000}"/>
    <cellStyle name="Comma 2 2 6 6 2" xfId="11511" xr:uid="{00000000-0005-0000-0000-0000F12C0000}"/>
    <cellStyle name="Comma 2 2 6 7" xfId="11512" xr:uid="{00000000-0005-0000-0000-0000F22C0000}"/>
    <cellStyle name="Comma 2 2 6 7 2" xfId="11513" xr:uid="{00000000-0005-0000-0000-0000F32C0000}"/>
    <cellStyle name="Comma 2 2 6 8" xfId="11514" xr:uid="{00000000-0005-0000-0000-0000F42C0000}"/>
    <cellStyle name="Comma 2 2 7" xfId="11515" xr:uid="{00000000-0005-0000-0000-0000F52C0000}"/>
    <cellStyle name="Comma 2 2 7 2" xfId="11516" xr:uid="{00000000-0005-0000-0000-0000F62C0000}"/>
    <cellStyle name="Comma 2 2 7 2 2" xfId="11517" xr:uid="{00000000-0005-0000-0000-0000F72C0000}"/>
    <cellStyle name="Comma 2 2 7 3" xfId="11518" xr:uid="{00000000-0005-0000-0000-0000F82C0000}"/>
    <cellStyle name="Comma 2 2 7 3 2" xfId="11519" xr:uid="{00000000-0005-0000-0000-0000F92C0000}"/>
    <cellStyle name="Comma 2 2 7 4" xfId="11520" xr:uid="{00000000-0005-0000-0000-0000FA2C0000}"/>
    <cellStyle name="Comma 2 2 7 5" xfId="11521" xr:uid="{00000000-0005-0000-0000-0000FB2C0000}"/>
    <cellStyle name="Comma 2 2 7 5 2" xfId="11522" xr:uid="{00000000-0005-0000-0000-0000FC2C0000}"/>
    <cellStyle name="Comma 2 2 7 6" xfId="11523" xr:uid="{00000000-0005-0000-0000-0000FD2C0000}"/>
    <cellStyle name="Comma 2 2 7 6 2" xfId="11524" xr:uid="{00000000-0005-0000-0000-0000FE2C0000}"/>
    <cellStyle name="Comma 2 2 7 7" xfId="11525" xr:uid="{00000000-0005-0000-0000-0000FF2C0000}"/>
    <cellStyle name="Comma 2 2 8" xfId="11526" xr:uid="{00000000-0005-0000-0000-0000002D0000}"/>
    <cellStyle name="Comma 2 2 8 2" xfId="11527" xr:uid="{00000000-0005-0000-0000-0000012D0000}"/>
    <cellStyle name="Comma 2 2 8 2 2" xfId="11528" xr:uid="{00000000-0005-0000-0000-0000022D0000}"/>
    <cellStyle name="Comma 2 2 8 2 2 2" xfId="11529" xr:uid="{00000000-0005-0000-0000-0000032D0000}"/>
    <cellStyle name="Comma 2 2 8 2 3" xfId="11530" xr:uid="{00000000-0005-0000-0000-0000042D0000}"/>
    <cellStyle name="Comma 2 2 8 3" xfId="11531" xr:uid="{00000000-0005-0000-0000-0000052D0000}"/>
    <cellStyle name="Comma 2 2 8 3 2" xfId="11532" xr:uid="{00000000-0005-0000-0000-0000062D0000}"/>
    <cellStyle name="Comma 2 2 8 4" xfId="11533" xr:uid="{00000000-0005-0000-0000-0000072D0000}"/>
    <cellStyle name="Comma 2 2 8 4 2" xfId="11534" xr:uid="{00000000-0005-0000-0000-0000082D0000}"/>
    <cellStyle name="Comma 2 2 8 5" xfId="11535" xr:uid="{00000000-0005-0000-0000-0000092D0000}"/>
    <cellStyle name="Comma 2 2 8 5 2" xfId="11536" xr:uid="{00000000-0005-0000-0000-00000A2D0000}"/>
    <cellStyle name="Comma 2 2 8 6" xfId="11537" xr:uid="{00000000-0005-0000-0000-00000B2D0000}"/>
    <cellStyle name="Comma 2 2 9" xfId="11538" xr:uid="{00000000-0005-0000-0000-00000C2D0000}"/>
    <cellStyle name="Comma 2 2 9 2" xfId="11539" xr:uid="{00000000-0005-0000-0000-00000D2D0000}"/>
    <cellStyle name="Comma 2 2 9 2 2" xfId="11540" xr:uid="{00000000-0005-0000-0000-00000E2D0000}"/>
    <cellStyle name="Comma 2 2 9 3" xfId="11541" xr:uid="{00000000-0005-0000-0000-00000F2D0000}"/>
    <cellStyle name="Comma 2 2 9 3 2" xfId="11542" xr:uid="{00000000-0005-0000-0000-0000102D0000}"/>
    <cellStyle name="Comma 2 2 9 4" xfId="11543" xr:uid="{00000000-0005-0000-0000-0000112D0000}"/>
    <cellStyle name="Comma 2 3" xfId="11544" xr:uid="{00000000-0005-0000-0000-0000122D0000}"/>
    <cellStyle name="Comma 2 3 2" xfId="11545" xr:uid="{00000000-0005-0000-0000-0000132D0000}"/>
    <cellStyle name="Comma 2 3 3" xfId="11546" xr:uid="{00000000-0005-0000-0000-0000142D0000}"/>
    <cellStyle name="Comma 2 4" xfId="11547" xr:uid="{00000000-0005-0000-0000-0000152D0000}"/>
    <cellStyle name="Comma 2 5" xfId="11548" xr:uid="{00000000-0005-0000-0000-0000162D0000}"/>
    <cellStyle name="Comma 2 6" xfId="11549" xr:uid="{00000000-0005-0000-0000-0000172D0000}"/>
    <cellStyle name="Comma 20" xfId="11550" xr:uid="{00000000-0005-0000-0000-0000182D0000}"/>
    <cellStyle name="Comma 21" xfId="11551" xr:uid="{00000000-0005-0000-0000-0000192D0000}"/>
    <cellStyle name="Comma 3" xfId="11552" xr:uid="{00000000-0005-0000-0000-00001A2D0000}"/>
    <cellStyle name="Comma 3 10" xfId="11553" xr:uid="{00000000-0005-0000-0000-00001B2D0000}"/>
    <cellStyle name="Comma 3 10 2" xfId="11554" xr:uid="{00000000-0005-0000-0000-00001C2D0000}"/>
    <cellStyle name="Comma 3 11" xfId="11555" xr:uid="{00000000-0005-0000-0000-00001D2D0000}"/>
    <cellStyle name="Comma 3 12" xfId="11556" xr:uid="{00000000-0005-0000-0000-00001E2D0000}"/>
    <cellStyle name="Comma 3 2" xfId="4" xr:uid="{00000000-0005-0000-0000-00001F2D0000}"/>
    <cellStyle name="Comma 3 2 2" xfId="11557" xr:uid="{00000000-0005-0000-0000-0000202D0000}"/>
    <cellStyle name="Comma 3 2 3" xfId="11558" xr:uid="{00000000-0005-0000-0000-0000212D0000}"/>
    <cellStyle name="Comma 3 2 3 2" xfId="11559" xr:uid="{00000000-0005-0000-0000-0000222D0000}"/>
    <cellStyle name="Comma 3 2 4" xfId="11560" xr:uid="{00000000-0005-0000-0000-0000232D0000}"/>
    <cellStyle name="Comma 3 2 5" xfId="11561" xr:uid="{00000000-0005-0000-0000-0000242D0000}"/>
    <cellStyle name="Comma 3 3" xfId="11562" xr:uid="{00000000-0005-0000-0000-0000252D0000}"/>
    <cellStyle name="Comma 3 3 2" xfId="11563" xr:uid="{00000000-0005-0000-0000-0000262D0000}"/>
    <cellStyle name="Comma 3 3 2 2" xfId="11564" xr:uid="{00000000-0005-0000-0000-0000272D0000}"/>
    <cellStyle name="Comma 3 3 3" xfId="11565" xr:uid="{00000000-0005-0000-0000-0000282D0000}"/>
    <cellStyle name="Comma 3 3 4" xfId="11566" xr:uid="{00000000-0005-0000-0000-0000292D0000}"/>
    <cellStyle name="Comma 3 3 5" xfId="11567" xr:uid="{00000000-0005-0000-0000-00002A2D0000}"/>
    <cellStyle name="Comma 3 4" xfId="11568" xr:uid="{00000000-0005-0000-0000-00002B2D0000}"/>
    <cellStyle name="Comma 3 4 2" xfId="11569" xr:uid="{00000000-0005-0000-0000-00002C2D0000}"/>
    <cellStyle name="Comma 3 4 3" xfId="11570" xr:uid="{00000000-0005-0000-0000-00002D2D0000}"/>
    <cellStyle name="Comma 3 4 3 2" xfId="11571" xr:uid="{00000000-0005-0000-0000-00002E2D0000}"/>
    <cellStyle name="Comma 3 4 4" xfId="11572" xr:uid="{00000000-0005-0000-0000-00002F2D0000}"/>
    <cellStyle name="Comma 3 4 5" xfId="11573" xr:uid="{00000000-0005-0000-0000-0000302D0000}"/>
    <cellStyle name="Comma 3 5" xfId="11574" xr:uid="{00000000-0005-0000-0000-0000312D0000}"/>
    <cellStyle name="Comma 3 5 2" xfId="11575" xr:uid="{00000000-0005-0000-0000-0000322D0000}"/>
    <cellStyle name="Comma 3 5 3" xfId="11576" xr:uid="{00000000-0005-0000-0000-0000332D0000}"/>
    <cellStyle name="Comma 3 6" xfId="11577" xr:uid="{00000000-0005-0000-0000-0000342D0000}"/>
    <cellStyle name="Comma 3 6 2" xfId="11578" xr:uid="{00000000-0005-0000-0000-0000352D0000}"/>
    <cellStyle name="Comma 3 6 3" xfId="11579" xr:uid="{00000000-0005-0000-0000-0000362D0000}"/>
    <cellStyle name="Comma 3 7" xfId="11580" xr:uid="{00000000-0005-0000-0000-0000372D0000}"/>
    <cellStyle name="Comma 3 7 2" xfId="11581" xr:uid="{00000000-0005-0000-0000-0000382D0000}"/>
    <cellStyle name="Comma 3 7 3" xfId="11582" xr:uid="{00000000-0005-0000-0000-0000392D0000}"/>
    <cellStyle name="Comma 3 8" xfId="11583" xr:uid="{00000000-0005-0000-0000-00003A2D0000}"/>
    <cellStyle name="Comma 3 8 2" xfId="11584" xr:uid="{00000000-0005-0000-0000-00003B2D0000}"/>
    <cellStyle name="Comma 3 8 3" xfId="11585" xr:uid="{00000000-0005-0000-0000-00003C2D0000}"/>
    <cellStyle name="Comma 3 9" xfId="11586" xr:uid="{00000000-0005-0000-0000-00003D2D0000}"/>
    <cellStyle name="Comma 3 9 2" xfId="11587" xr:uid="{00000000-0005-0000-0000-00003E2D0000}"/>
    <cellStyle name="Comma 3 9 3" xfId="11588" xr:uid="{00000000-0005-0000-0000-00003F2D0000}"/>
    <cellStyle name="Comma 3 9 4" xfId="11589" xr:uid="{00000000-0005-0000-0000-0000402D0000}"/>
    <cellStyle name="Comma 4" xfId="11590" xr:uid="{00000000-0005-0000-0000-0000412D0000}"/>
    <cellStyle name="Comma 4 2" xfId="11591" xr:uid="{00000000-0005-0000-0000-0000422D0000}"/>
    <cellStyle name="Comma 4 2 2" xfId="11592" xr:uid="{00000000-0005-0000-0000-0000432D0000}"/>
    <cellStyle name="Comma 4 3" xfId="11593" xr:uid="{00000000-0005-0000-0000-0000442D0000}"/>
    <cellStyle name="Comma 4 3 2" xfId="11594" xr:uid="{00000000-0005-0000-0000-0000452D0000}"/>
    <cellStyle name="Comma 4 3 2 2" xfId="11595" xr:uid="{00000000-0005-0000-0000-0000462D0000}"/>
    <cellStyle name="Comma 4 3 2 2 2" xfId="11596" xr:uid="{00000000-0005-0000-0000-0000472D0000}"/>
    <cellStyle name="Comma 4 3 2 3" xfId="11597" xr:uid="{00000000-0005-0000-0000-0000482D0000}"/>
    <cellStyle name="Comma 4 3 3" xfId="11598" xr:uid="{00000000-0005-0000-0000-0000492D0000}"/>
    <cellStyle name="Comma 4 3 3 2" xfId="11599" xr:uid="{00000000-0005-0000-0000-00004A2D0000}"/>
    <cellStyle name="Comma 4 3 4" xfId="11600" xr:uid="{00000000-0005-0000-0000-00004B2D0000}"/>
    <cellStyle name="Comma 4 4" xfId="11601" xr:uid="{00000000-0005-0000-0000-00004C2D0000}"/>
    <cellStyle name="Comma 4 4 2" xfId="11602" xr:uid="{00000000-0005-0000-0000-00004D2D0000}"/>
    <cellStyle name="Comma 4 4 2 2" xfId="11603" xr:uid="{00000000-0005-0000-0000-00004E2D0000}"/>
    <cellStyle name="Comma 4 4 3" xfId="11604" xr:uid="{00000000-0005-0000-0000-00004F2D0000}"/>
    <cellStyle name="Comma 4 5" xfId="11605" xr:uid="{00000000-0005-0000-0000-0000502D0000}"/>
    <cellStyle name="Comma 4 5 2" xfId="11606" xr:uid="{00000000-0005-0000-0000-0000512D0000}"/>
    <cellStyle name="Comma 4 5 2 2" xfId="11607" xr:uid="{00000000-0005-0000-0000-0000522D0000}"/>
    <cellStyle name="Comma 4 5 3" xfId="11608" xr:uid="{00000000-0005-0000-0000-0000532D0000}"/>
    <cellStyle name="Comma 4 6" xfId="11609" xr:uid="{00000000-0005-0000-0000-0000542D0000}"/>
    <cellStyle name="Comma 4 6 2" xfId="11610" xr:uid="{00000000-0005-0000-0000-0000552D0000}"/>
    <cellStyle name="Comma 4 7" xfId="11611" xr:uid="{00000000-0005-0000-0000-0000562D0000}"/>
    <cellStyle name="Comma 5" xfId="11612" xr:uid="{00000000-0005-0000-0000-0000572D0000}"/>
    <cellStyle name="Comma 5 10" xfId="11613" xr:uid="{00000000-0005-0000-0000-0000582D0000}"/>
    <cellStyle name="Comma 5 10 2" xfId="11614" xr:uid="{00000000-0005-0000-0000-0000592D0000}"/>
    <cellStyle name="Comma 5 11" xfId="11615" xr:uid="{00000000-0005-0000-0000-00005A2D0000}"/>
    <cellStyle name="Comma 5 11 2" xfId="11616" xr:uid="{00000000-0005-0000-0000-00005B2D0000}"/>
    <cellStyle name="Comma 5 12" xfId="11617" xr:uid="{00000000-0005-0000-0000-00005C2D0000}"/>
    <cellStyle name="Comma 5 12 2" xfId="11618" xr:uid="{00000000-0005-0000-0000-00005D2D0000}"/>
    <cellStyle name="Comma 5 13" xfId="11619" xr:uid="{00000000-0005-0000-0000-00005E2D0000}"/>
    <cellStyle name="Comma 5 2" xfId="11620" xr:uid="{00000000-0005-0000-0000-00005F2D0000}"/>
    <cellStyle name="Comma 5 2 10" xfId="11621" xr:uid="{00000000-0005-0000-0000-0000602D0000}"/>
    <cellStyle name="Comma 5 2 10 2" xfId="11622" xr:uid="{00000000-0005-0000-0000-0000612D0000}"/>
    <cellStyle name="Comma 5 2 11" xfId="11623" xr:uid="{00000000-0005-0000-0000-0000622D0000}"/>
    <cellStyle name="Comma 5 2 2" xfId="11624" xr:uid="{00000000-0005-0000-0000-0000632D0000}"/>
    <cellStyle name="Comma 5 2 2 10" xfId="11625" xr:uid="{00000000-0005-0000-0000-0000642D0000}"/>
    <cellStyle name="Comma 5 2 2 2" xfId="11626" xr:uid="{00000000-0005-0000-0000-0000652D0000}"/>
    <cellStyle name="Comma 5 2 2 2 2" xfId="11627" xr:uid="{00000000-0005-0000-0000-0000662D0000}"/>
    <cellStyle name="Comma 5 2 2 2 2 2" xfId="11628" xr:uid="{00000000-0005-0000-0000-0000672D0000}"/>
    <cellStyle name="Comma 5 2 2 2 2 2 2" xfId="11629" xr:uid="{00000000-0005-0000-0000-0000682D0000}"/>
    <cellStyle name="Comma 5 2 2 2 2 2 2 2" xfId="11630" xr:uid="{00000000-0005-0000-0000-0000692D0000}"/>
    <cellStyle name="Comma 5 2 2 2 2 2 3" xfId="11631" xr:uid="{00000000-0005-0000-0000-00006A2D0000}"/>
    <cellStyle name="Comma 5 2 2 2 2 2 3 2" xfId="11632" xr:uid="{00000000-0005-0000-0000-00006B2D0000}"/>
    <cellStyle name="Comma 5 2 2 2 2 2 4" xfId="11633" xr:uid="{00000000-0005-0000-0000-00006C2D0000}"/>
    <cellStyle name="Comma 5 2 2 2 2 3" xfId="11634" xr:uid="{00000000-0005-0000-0000-00006D2D0000}"/>
    <cellStyle name="Comma 5 2 2 2 2 3 2" xfId="11635" xr:uid="{00000000-0005-0000-0000-00006E2D0000}"/>
    <cellStyle name="Comma 5 2 2 2 2 4" xfId="11636" xr:uid="{00000000-0005-0000-0000-00006F2D0000}"/>
    <cellStyle name="Comma 5 2 2 2 2 4 2" xfId="11637" xr:uid="{00000000-0005-0000-0000-0000702D0000}"/>
    <cellStyle name="Comma 5 2 2 2 2 5" xfId="11638" xr:uid="{00000000-0005-0000-0000-0000712D0000}"/>
    <cellStyle name="Comma 5 2 2 2 2 5 2" xfId="11639" xr:uid="{00000000-0005-0000-0000-0000722D0000}"/>
    <cellStyle name="Comma 5 2 2 2 2 6" xfId="11640" xr:uid="{00000000-0005-0000-0000-0000732D0000}"/>
    <cellStyle name="Comma 5 2 2 2 2 6 2" xfId="11641" xr:uid="{00000000-0005-0000-0000-0000742D0000}"/>
    <cellStyle name="Comma 5 2 2 2 2 7" xfId="11642" xr:uid="{00000000-0005-0000-0000-0000752D0000}"/>
    <cellStyle name="Comma 5 2 2 2 3" xfId="11643" xr:uid="{00000000-0005-0000-0000-0000762D0000}"/>
    <cellStyle name="Comma 5 2 2 2 3 2" xfId="11644" xr:uid="{00000000-0005-0000-0000-0000772D0000}"/>
    <cellStyle name="Comma 5 2 2 2 3 2 2" xfId="11645" xr:uid="{00000000-0005-0000-0000-0000782D0000}"/>
    <cellStyle name="Comma 5 2 2 2 3 3" xfId="11646" xr:uid="{00000000-0005-0000-0000-0000792D0000}"/>
    <cellStyle name="Comma 5 2 2 2 3 3 2" xfId="11647" xr:uid="{00000000-0005-0000-0000-00007A2D0000}"/>
    <cellStyle name="Comma 5 2 2 2 3 4" xfId="11648" xr:uid="{00000000-0005-0000-0000-00007B2D0000}"/>
    <cellStyle name="Comma 5 2 2 2 3 4 2" xfId="11649" xr:uid="{00000000-0005-0000-0000-00007C2D0000}"/>
    <cellStyle name="Comma 5 2 2 2 3 5" xfId="11650" xr:uid="{00000000-0005-0000-0000-00007D2D0000}"/>
    <cellStyle name="Comma 5 2 2 2 3 5 2" xfId="11651" xr:uid="{00000000-0005-0000-0000-00007E2D0000}"/>
    <cellStyle name="Comma 5 2 2 2 3 6" xfId="11652" xr:uid="{00000000-0005-0000-0000-00007F2D0000}"/>
    <cellStyle name="Comma 5 2 2 2 4" xfId="11653" xr:uid="{00000000-0005-0000-0000-0000802D0000}"/>
    <cellStyle name="Comma 5 2 2 2 4 2" xfId="11654" xr:uid="{00000000-0005-0000-0000-0000812D0000}"/>
    <cellStyle name="Comma 5 2 2 2 4 2 2" xfId="11655" xr:uid="{00000000-0005-0000-0000-0000822D0000}"/>
    <cellStyle name="Comma 5 2 2 2 4 3" xfId="11656" xr:uid="{00000000-0005-0000-0000-0000832D0000}"/>
    <cellStyle name="Comma 5 2 2 2 5" xfId="11657" xr:uid="{00000000-0005-0000-0000-0000842D0000}"/>
    <cellStyle name="Comma 5 2 2 2 5 2" xfId="11658" xr:uid="{00000000-0005-0000-0000-0000852D0000}"/>
    <cellStyle name="Comma 5 2 2 2 6" xfId="11659" xr:uid="{00000000-0005-0000-0000-0000862D0000}"/>
    <cellStyle name="Comma 5 2 2 2 6 2" xfId="11660" xr:uid="{00000000-0005-0000-0000-0000872D0000}"/>
    <cellStyle name="Comma 5 2 2 2 7" xfId="11661" xr:uid="{00000000-0005-0000-0000-0000882D0000}"/>
    <cellStyle name="Comma 5 2 2 2 7 2" xfId="11662" xr:uid="{00000000-0005-0000-0000-0000892D0000}"/>
    <cellStyle name="Comma 5 2 2 2 8" xfId="11663" xr:uid="{00000000-0005-0000-0000-00008A2D0000}"/>
    <cellStyle name="Comma 5 2 2 3" xfId="11664" xr:uid="{00000000-0005-0000-0000-00008B2D0000}"/>
    <cellStyle name="Comma 5 2 2 3 2" xfId="11665" xr:uid="{00000000-0005-0000-0000-00008C2D0000}"/>
    <cellStyle name="Comma 5 2 2 3 2 2" xfId="11666" xr:uid="{00000000-0005-0000-0000-00008D2D0000}"/>
    <cellStyle name="Comma 5 2 2 3 2 2 2" xfId="11667" xr:uid="{00000000-0005-0000-0000-00008E2D0000}"/>
    <cellStyle name="Comma 5 2 2 3 2 2 2 2" xfId="11668" xr:uid="{00000000-0005-0000-0000-00008F2D0000}"/>
    <cellStyle name="Comma 5 2 2 3 2 2 3" xfId="11669" xr:uid="{00000000-0005-0000-0000-0000902D0000}"/>
    <cellStyle name="Comma 5 2 2 3 2 2 3 2" xfId="11670" xr:uid="{00000000-0005-0000-0000-0000912D0000}"/>
    <cellStyle name="Comma 5 2 2 3 2 2 4" xfId="11671" xr:uid="{00000000-0005-0000-0000-0000922D0000}"/>
    <cellStyle name="Comma 5 2 2 3 2 3" xfId="11672" xr:uid="{00000000-0005-0000-0000-0000932D0000}"/>
    <cellStyle name="Comma 5 2 2 3 2 3 2" xfId="11673" xr:uid="{00000000-0005-0000-0000-0000942D0000}"/>
    <cellStyle name="Comma 5 2 2 3 2 4" xfId="11674" xr:uid="{00000000-0005-0000-0000-0000952D0000}"/>
    <cellStyle name="Comma 5 2 2 3 2 4 2" xfId="11675" xr:uid="{00000000-0005-0000-0000-0000962D0000}"/>
    <cellStyle name="Comma 5 2 2 3 2 5" xfId="11676" xr:uid="{00000000-0005-0000-0000-0000972D0000}"/>
    <cellStyle name="Comma 5 2 2 3 2 5 2" xfId="11677" xr:uid="{00000000-0005-0000-0000-0000982D0000}"/>
    <cellStyle name="Comma 5 2 2 3 2 6" xfId="11678" xr:uid="{00000000-0005-0000-0000-0000992D0000}"/>
    <cellStyle name="Comma 5 2 2 3 2 6 2" xfId="11679" xr:uid="{00000000-0005-0000-0000-00009A2D0000}"/>
    <cellStyle name="Comma 5 2 2 3 2 7" xfId="11680" xr:uid="{00000000-0005-0000-0000-00009B2D0000}"/>
    <cellStyle name="Comma 5 2 2 3 3" xfId="11681" xr:uid="{00000000-0005-0000-0000-00009C2D0000}"/>
    <cellStyle name="Comma 5 2 2 3 3 2" xfId="11682" xr:uid="{00000000-0005-0000-0000-00009D2D0000}"/>
    <cellStyle name="Comma 5 2 2 3 3 2 2" xfId="11683" xr:uid="{00000000-0005-0000-0000-00009E2D0000}"/>
    <cellStyle name="Comma 5 2 2 3 3 3" xfId="11684" xr:uid="{00000000-0005-0000-0000-00009F2D0000}"/>
    <cellStyle name="Comma 5 2 2 3 3 3 2" xfId="11685" xr:uid="{00000000-0005-0000-0000-0000A02D0000}"/>
    <cellStyle name="Comma 5 2 2 3 3 4" xfId="11686" xr:uid="{00000000-0005-0000-0000-0000A12D0000}"/>
    <cellStyle name="Comma 5 2 2 3 3 4 2" xfId="11687" xr:uid="{00000000-0005-0000-0000-0000A22D0000}"/>
    <cellStyle name="Comma 5 2 2 3 3 5" xfId="11688" xr:uid="{00000000-0005-0000-0000-0000A32D0000}"/>
    <cellStyle name="Comma 5 2 2 3 3 5 2" xfId="11689" xr:uid="{00000000-0005-0000-0000-0000A42D0000}"/>
    <cellStyle name="Comma 5 2 2 3 3 6" xfId="11690" xr:uid="{00000000-0005-0000-0000-0000A52D0000}"/>
    <cellStyle name="Comma 5 2 2 3 4" xfId="11691" xr:uid="{00000000-0005-0000-0000-0000A62D0000}"/>
    <cellStyle name="Comma 5 2 2 3 4 2" xfId="11692" xr:uid="{00000000-0005-0000-0000-0000A72D0000}"/>
    <cellStyle name="Comma 5 2 2 3 4 2 2" xfId="11693" xr:uid="{00000000-0005-0000-0000-0000A82D0000}"/>
    <cellStyle name="Comma 5 2 2 3 4 3" xfId="11694" xr:uid="{00000000-0005-0000-0000-0000A92D0000}"/>
    <cellStyle name="Comma 5 2 2 3 5" xfId="11695" xr:uid="{00000000-0005-0000-0000-0000AA2D0000}"/>
    <cellStyle name="Comma 5 2 2 3 5 2" xfId="11696" xr:uid="{00000000-0005-0000-0000-0000AB2D0000}"/>
    <cellStyle name="Comma 5 2 2 3 6" xfId="11697" xr:uid="{00000000-0005-0000-0000-0000AC2D0000}"/>
    <cellStyle name="Comma 5 2 2 3 6 2" xfId="11698" xr:uid="{00000000-0005-0000-0000-0000AD2D0000}"/>
    <cellStyle name="Comma 5 2 2 3 7" xfId="11699" xr:uid="{00000000-0005-0000-0000-0000AE2D0000}"/>
    <cellStyle name="Comma 5 2 2 3 7 2" xfId="11700" xr:uid="{00000000-0005-0000-0000-0000AF2D0000}"/>
    <cellStyle name="Comma 5 2 2 3 8" xfId="11701" xr:uid="{00000000-0005-0000-0000-0000B02D0000}"/>
    <cellStyle name="Comma 5 2 2 4" xfId="11702" xr:uid="{00000000-0005-0000-0000-0000B12D0000}"/>
    <cellStyle name="Comma 5 2 2 4 2" xfId="11703" xr:uid="{00000000-0005-0000-0000-0000B22D0000}"/>
    <cellStyle name="Comma 5 2 2 4 2 2" xfId="11704" xr:uid="{00000000-0005-0000-0000-0000B32D0000}"/>
    <cellStyle name="Comma 5 2 2 4 2 2 2" xfId="11705" xr:uid="{00000000-0005-0000-0000-0000B42D0000}"/>
    <cellStyle name="Comma 5 2 2 4 2 3" xfId="11706" xr:uid="{00000000-0005-0000-0000-0000B52D0000}"/>
    <cellStyle name="Comma 5 2 2 4 2 3 2" xfId="11707" xr:uid="{00000000-0005-0000-0000-0000B62D0000}"/>
    <cellStyle name="Comma 5 2 2 4 2 4" xfId="11708" xr:uid="{00000000-0005-0000-0000-0000B72D0000}"/>
    <cellStyle name="Comma 5 2 2 4 3" xfId="11709" xr:uid="{00000000-0005-0000-0000-0000B82D0000}"/>
    <cellStyle name="Comma 5 2 2 4 3 2" xfId="11710" xr:uid="{00000000-0005-0000-0000-0000B92D0000}"/>
    <cellStyle name="Comma 5 2 2 4 4" xfId="11711" xr:uid="{00000000-0005-0000-0000-0000BA2D0000}"/>
    <cellStyle name="Comma 5 2 2 4 4 2" xfId="11712" xr:uid="{00000000-0005-0000-0000-0000BB2D0000}"/>
    <cellStyle name="Comma 5 2 2 4 5" xfId="11713" xr:uid="{00000000-0005-0000-0000-0000BC2D0000}"/>
    <cellStyle name="Comma 5 2 2 4 5 2" xfId="11714" xr:uid="{00000000-0005-0000-0000-0000BD2D0000}"/>
    <cellStyle name="Comma 5 2 2 4 6" xfId="11715" xr:uid="{00000000-0005-0000-0000-0000BE2D0000}"/>
    <cellStyle name="Comma 5 2 2 4 6 2" xfId="11716" xr:uid="{00000000-0005-0000-0000-0000BF2D0000}"/>
    <cellStyle name="Comma 5 2 2 4 7" xfId="11717" xr:uid="{00000000-0005-0000-0000-0000C02D0000}"/>
    <cellStyle name="Comma 5 2 2 5" xfId="11718" xr:uid="{00000000-0005-0000-0000-0000C12D0000}"/>
    <cellStyle name="Comma 5 2 2 5 2" xfId="11719" xr:uid="{00000000-0005-0000-0000-0000C22D0000}"/>
    <cellStyle name="Comma 5 2 2 5 2 2" xfId="11720" xr:uid="{00000000-0005-0000-0000-0000C32D0000}"/>
    <cellStyle name="Comma 5 2 2 5 3" xfId="11721" xr:uid="{00000000-0005-0000-0000-0000C42D0000}"/>
    <cellStyle name="Comma 5 2 2 5 3 2" xfId="11722" xr:uid="{00000000-0005-0000-0000-0000C52D0000}"/>
    <cellStyle name="Comma 5 2 2 5 4" xfId="11723" xr:uid="{00000000-0005-0000-0000-0000C62D0000}"/>
    <cellStyle name="Comma 5 2 2 5 4 2" xfId="11724" xr:uid="{00000000-0005-0000-0000-0000C72D0000}"/>
    <cellStyle name="Comma 5 2 2 5 5" xfId="11725" xr:uid="{00000000-0005-0000-0000-0000C82D0000}"/>
    <cellStyle name="Comma 5 2 2 5 5 2" xfId="11726" xr:uid="{00000000-0005-0000-0000-0000C92D0000}"/>
    <cellStyle name="Comma 5 2 2 5 6" xfId="11727" xr:uid="{00000000-0005-0000-0000-0000CA2D0000}"/>
    <cellStyle name="Comma 5 2 2 6" xfId="11728" xr:uid="{00000000-0005-0000-0000-0000CB2D0000}"/>
    <cellStyle name="Comma 5 2 2 6 2" xfId="11729" xr:uid="{00000000-0005-0000-0000-0000CC2D0000}"/>
    <cellStyle name="Comma 5 2 2 6 2 2" xfId="11730" xr:uid="{00000000-0005-0000-0000-0000CD2D0000}"/>
    <cellStyle name="Comma 5 2 2 6 3" xfId="11731" xr:uid="{00000000-0005-0000-0000-0000CE2D0000}"/>
    <cellStyle name="Comma 5 2 2 7" xfId="11732" xr:uid="{00000000-0005-0000-0000-0000CF2D0000}"/>
    <cellStyle name="Comma 5 2 2 7 2" xfId="11733" xr:uid="{00000000-0005-0000-0000-0000D02D0000}"/>
    <cellStyle name="Comma 5 2 2 8" xfId="11734" xr:uid="{00000000-0005-0000-0000-0000D12D0000}"/>
    <cellStyle name="Comma 5 2 2 8 2" xfId="11735" xr:uid="{00000000-0005-0000-0000-0000D22D0000}"/>
    <cellStyle name="Comma 5 2 2 9" xfId="11736" xr:uid="{00000000-0005-0000-0000-0000D32D0000}"/>
    <cellStyle name="Comma 5 2 2 9 2" xfId="11737" xr:uid="{00000000-0005-0000-0000-0000D42D0000}"/>
    <cellStyle name="Comma 5 2 3" xfId="11738" xr:uid="{00000000-0005-0000-0000-0000D52D0000}"/>
    <cellStyle name="Comma 5 2 3 2" xfId="11739" xr:uid="{00000000-0005-0000-0000-0000D62D0000}"/>
    <cellStyle name="Comma 5 2 3 2 2" xfId="11740" xr:uid="{00000000-0005-0000-0000-0000D72D0000}"/>
    <cellStyle name="Comma 5 2 3 2 2 2" xfId="11741" xr:uid="{00000000-0005-0000-0000-0000D82D0000}"/>
    <cellStyle name="Comma 5 2 3 2 2 2 2" xfId="11742" xr:uid="{00000000-0005-0000-0000-0000D92D0000}"/>
    <cellStyle name="Comma 5 2 3 2 2 3" xfId="11743" xr:uid="{00000000-0005-0000-0000-0000DA2D0000}"/>
    <cellStyle name="Comma 5 2 3 2 2 3 2" xfId="11744" xr:uid="{00000000-0005-0000-0000-0000DB2D0000}"/>
    <cellStyle name="Comma 5 2 3 2 2 4" xfId="11745" xr:uid="{00000000-0005-0000-0000-0000DC2D0000}"/>
    <cellStyle name="Comma 5 2 3 2 3" xfId="11746" xr:uid="{00000000-0005-0000-0000-0000DD2D0000}"/>
    <cellStyle name="Comma 5 2 3 2 3 2" xfId="11747" xr:uid="{00000000-0005-0000-0000-0000DE2D0000}"/>
    <cellStyle name="Comma 5 2 3 2 4" xfId="11748" xr:uid="{00000000-0005-0000-0000-0000DF2D0000}"/>
    <cellStyle name="Comma 5 2 3 2 4 2" xfId="11749" xr:uid="{00000000-0005-0000-0000-0000E02D0000}"/>
    <cellStyle name="Comma 5 2 3 2 5" xfId="11750" xr:uid="{00000000-0005-0000-0000-0000E12D0000}"/>
    <cellStyle name="Comma 5 2 3 2 5 2" xfId="11751" xr:uid="{00000000-0005-0000-0000-0000E22D0000}"/>
    <cellStyle name="Comma 5 2 3 2 6" xfId="11752" xr:uid="{00000000-0005-0000-0000-0000E32D0000}"/>
    <cellStyle name="Comma 5 2 3 2 6 2" xfId="11753" xr:uid="{00000000-0005-0000-0000-0000E42D0000}"/>
    <cellStyle name="Comma 5 2 3 2 7" xfId="11754" xr:uid="{00000000-0005-0000-0000-0000E52D0000}"/>
    <cellStyle name="Comma 5 2 3 3" xfId="11755" xr:uid="{00000000-0005-0000-0000-0000E62D0000}"/>
    <cellStyle name="Comma 5 2 3 3 2" xfId="11756" xr:uid="{00000000-0005-0000-0000-0000E72D0000}"/>
    <cellStyle name="Comma 5 2 3 3 2 2" xfId="11757" xr:uid="{00000000-0005-0000-0000-0000E82D0000}"/>
    <cellStyle name="Comma 5 2 3 3 3" xfId="11758" xr:uid="{00000000-0005-0000-0000-0000E92D0000}"/>
    <cellStyle name="Comma 5 2 3 3 3 2" xfId="11759" xr:uid="{00000000-0005-0000-0000-0000EA2D0000}"/>
    <cellStyle name="Comma 5 2 3 3 4" xfId="11760" xr:uid="{00000000-0005-0000-0000-0000EB2D0000}"/>
    <cellStyle name="Comma 5 2 3 3 4 2" xfId="11761" xr:uid="{00000000-0005-0000-0000-0000EC2D0000}"/>
    <cellStyle name="Comma 5 2 3 3 5" xfId="11762" xr:uid="{00000000-0005-0000-0000-0000ED2D0000}"/>
    <cellStyle name="Comma 5 2 3 3 5 2" xfId="11763" xr:uid="{00000000-0005-0000-0000-0000EE2D0000}"/>
    <cellStyle name="Comma 5 2 3 3 6" xfId="11764" xr:uid="{00000000-0005-0000-0000-0000EF2D0000}"/>
    <cellStyle name="Comma 5 2 3 4" xfId="11765" xr:uid="{00000000-0005-0000-0000-0000F02D0000}"/>
    <cellStyle name="Comma 5 2 3 4 2" xfId="11766" xr:uid="{00000000-0005-0000-0000-0000F12D0000}"/>
    <cellStyle name="Comma 5 2 3 4 2 2" xfId="11767" xr:uid="{00000000-0005-0000-0000-0000F22D0000}"/>
    <cellStyle name="Comma 5 2 3 4 3" xfId="11768" xr:uid="{00000000-0005-0000-0000-0000F32D0000}"/>
    <cellStyle name="Comma 5 2 3 5" xfId="11769" xr:uid="{00000000-0005-0000-0000-0000F42D0000}"/>
    <cellStyle name="Comma 5 2 3 5 2" xfId="11770" xr:uid="{00000000-0005-0000-0000-0000F52D0000}"/>
    <cellStyle name="Comma 5 2 3 6" xfId="11771" xr:uid="{00000000-0005-0000-0000-0000F62D0000}"/>
    <cellStyle name="Comma 5 2 3 6 2" xfId="11772" xr:uid="{00000000-0005-0000-0000-0000F72D0000}"/>
    <cellStyle name="Comma 5 2 3 7" xfId="11773" xr:uid="{00000000-0005-0000-0000-0000F82D0000}"/>
    <cellStyle name="Comma 5 2 3 7 2" xfId="11774" xr:uid="{00000000-0005-0000-0000-0000F92D0000}"/>
    <cellStyle name="Comma 5 2 3 8" xfId="11775" xr:uid="{00000000-0005-0000-0000-0000FA2D0000}"/>
    <cellStyle name="Comma 5 2 4" xfId="11776" xr:uid="{00000000-0005-0000-0000-0000FB2D0000}"/>
    <cellStyle name="Comma 5 2 4 2" xfId="11777" xr:uid="{00000000-0005-0000-0000-0000FC2D0000}"/>
    <cellStyle name="Comma 5 2 4 2 2" xfId="11778" xr:uid="{00000000-0005-0000-0000-0000FD2D0000}"/>
    <cellStyle name="Comma 5 2 4 2 2 2" xfId="11779" xr:uid="{00000000-0005-0000-0000-0000FE2D0000}"/>
    <cellStyle name="Comma 5 2 4 2 2 2 2" xfId="11780" xr:uid="{00000000-0005-0000-0000-0000FF2D0000}"/>
    <cellStyle name="Comma 5 2 4 2 2 3" xfId="11781" xr:uid="{00000000-0005-0000-0000-0000002E0000}"/>
    <cellStyle name="Comma 5 2 4 2 2 3 2" xfId="11782" xr:uid="{00000000-0005-0000-0000-0000012E0000}"/>
    <cellStyle name="Comma 5 2 4 2 2 4" xfId="11783" xr:uid="{00000000-0005-0000-0000-0000022E0000}"/>
    <cellStyle name="Comma 5 2 4 2 3" xfId="11784" xr:uid="{00000000-0005-0000-0000-0000032E0000}"/>
    <cellStyle name="Comma 5 2 4 2 3 2" xfId="11785" xr:uid="{00000000-0005-0000-0000-0000042E0000}"/>
    <cellStyle name="Comma 5 2 4 2 4" xfId="11786" xr:uid="{00000000-0005-0000-0000-0000052E0000}"/>
    <cellStyle name="Comma 5 2 4 2 4 2" xfId="11787" xr:uid="{00000000-0005-0000-0000-0000062E0000}"/>
    <cellStyle name="Comma 5 2 4 2 5" xfId="11788" xr:uid="{00000000-0005-0000-0000-0000072E0000}"/>
    <cellStyle name="Comma 5 2 4 2 5 2" xfId="11789" xr:uid="{00000000-0005-0000-0000-0000082E0000}"/>
    <cellStyle name="Comma 5 2 4 2 6" xfId="11790" xr:uid="{00000000-0005-0000-0000-0000092E0000}"/>
    <cellStyle name="Comma 5 2 4 2 6 2" xfId="11791" xr:uid="{00000000-0005-0000-0000-00000A2E0000}"/>
    <cellStyle name="Comma 5 2 4 2 7" xfId="11792" xr:uid="{00000000-0005-0000-0000-00000B2E0000}"/>
    <cellStyle name="Comma 5 2 4 3" xfId="11793" xr:uid="{00000000-0005-0000-0000-00000C2E0000}"/>
    <cellStyle name="Comma 5 2 4 3 2" xfId="11794" xr:uid="{00000000-0005-0000-0000-00000D2E0000}"/>
    <cellStyle name="Comma 5 2 4 3 2 2" xfId="11795" xr:uid="{00000000-0005-0000-0000-00000E2E0000}"/>
    <cellStyle name="Comma 5 2 4 3 3" xfId="11796" xr:uid="{00000000-0005-0000-0000-00000F2E0000}"/>
    <cellStyle name="Comma 5 2 4 3 3 2" xfId="11797" xr:uid="{00000000-0005-0000-0000-0000102E0000}"/>
    <cellStyle name="Comma 5 2 4 3 4" xfId="11798" xr:uid="{00000000-0005-0000-0000-0000112E0000}"/>
    <cellStyle name="Comma 5 2 4 3 4 2" xfId="11799" xr:uid="{00000000-0005-0000-0000-0000122E0000}"/>
    <cellStyle name="Comma 5 2 4 3 5" xfId="11800" xr:uid="{00000000-0005-0000-0000-0000132E0000}"/>
    <cellStyle name="Comma 5 2 4 3 5 2" xfId="11801" xr:uid="{00000000-0005-0000-0000-0000142E0000}"/>
    <cellStyle name="Comma 5 2 4 3 6" xfId="11802" xr:uid="{00000000-0005-0000-0000-0000152E0000}"/>
    <cellStyle name="Comma 5 2 4 4" xfId="11803" xr:uid="{00000000-0005-0000-0000-0000162E0000}"/>
    <cellStyle name="Comma 5 2 4 4 2" xfId="11804" xr:uid="{00000000-0005-0000-0000-0000172E0000}"/>
    <cellStyle name="Comma 5 2 4 4 2 2" xfId="11805" xr:uid="{00000000-0005-0000-0000-0000182E0000}"/>
    <cellStyle name="Comma 5 2 4 4 3" xfId="11806" xr:uid="{00000000-0005-0000-0000-0000192E0000}"/>
    <cellStyle name="Comma 5 2 4 5" xfId="11807" xr:uid="{00000000-0005-0000-0000-00001A2E0000}"/>
    <cellStyle name="Comma 5 2 4 5 2" xfId="11808" xr:uid="{00000000-0005-0000-0000-00001B2E0000}"/>
    <cellStyle name="Comma 5 2 4 6" xfId="11809" xr:uid="{00000000-0005-0000-0000-00001C2E0000}"/>
    <cellStyle name="Comma 5 2 4 6 2" xfId="11810" xr:uid="{00000000-0005-0000-0000-00001D2E0000}"/>
    <cellStyle name="Comma 5 2 4 7" xfId="11811" xr:uid="{00000000-0005-0000-0000-00001E2E0000}"/>
    <cellStyle name="Comma 5 2 4 7 2" xfId="11812" xr:uid="{00000000-0005-0000-0000-00001F2E0000}"/>
    <cellStyle name="Comma 5 2 4 8" xfId="11813" xr:uid="{00000000-0005-0000-0000-0000202E0000}"/>
    <cellStyle name="Comma 5 2 5" xfId="11814" xr:uid="{00000000-0005-0000-0000-0000212E0000}"/>
    <cellStyle name="Comma 5 2 5 2" xfId="11815" xr:uid="{00000000-0005-0000-0000-0000222E0000}"/>
    <cellStyle name="Comma 5 2 5 2 2" xfId="11816" xr:uid="{00000000-0005-0000-0000-0000232E0000}"/>
    <cellStyle name="Comma 5 2 5 2 2 2" xfId="11817" xr:uid="{00000000-0005-0000-0000-0000242E0000}"/>
    <cellStyle name="Comma 5 2 5 2 3" xfId="11818" xr:uid="{00000000-0005-0000-0000-0000252E0000}"/>
    <cellStyle name="Comma 5 2 5 2 3 2" xfId="11819" xr:uid="{00000000-0005-0000-0000-0000262E0000}"/>
    <cellStyle name="Comma 5 2 5 2 4" xfId="11820" xr:uid="{00000000-0005-0000-0000-0000272E0000}"/>
    <cellStyle name="Comma 5 2 5 3" xfId="11821" xr:uid="{00000000-0005-0000-0000-0000282E0000}"/>
    <cellStyle name="Comma 5 2 5 3 2" xfId="11822" xr:uid="{00000000-0005-0000-0000-0000292E0000}"/>
    <cellStyle name="Comma 5 2 5 4" xfId="11823" xr:uid="{00000000-0005-0000-0000-00002A2E0000}"/>
    <cellStyle name="Comma 5 2 5 4 2" xfId="11824" xr:uid="{00000000-0005-0000-0000-00002B2E0000}"/>
    <cellStyle name="Comma 5 2 5 5" xfId="11825" xr:uid="{00000000-0005-0000-0000-00002C2E0000}"/>
    <cellStyle name="Comma 5 2 5 5 2" xfId="11826" xr:uid="{00000000-0005-0000-0000-00002D2E0000}"/>
    <cellStyle name="Comma 5 2 5 6" xfId="11827" xr:uid="{00000000-0005-0000-0000-00002E2E0000}"/>
    <cellStyle name="Comma 5 2 5 6 2" xfId="11828" xr:uid="{00000000-0005-0000-0000-00002F2E0000}"/>
    <cellStyle name="Comma 5 2 5 7" xfId="11829" xr:uid="{00000000-0005-0000-0000-0000302E0000}"/>
    <cellStyle name="Comma 5 2 6" xfId="11830" xr:uid="{00000000-0005-0000-0000-0000312E0000}"/>
    <cellStyle name="Comma 5 2 6 2" xfId="11831" xr:uid="{00000000-0005-0000-0000-0000322E0000}"/>
    <cellStyle name="Comma 5 2 6 2 2" xfId="11832" xr:uid="{00000000-0005-0000-0000-0000332E0000}"/>
    <cellStyle name="Comma 5 2 6 3" xfId="11833" xr:uid="{00000000-0005-0000-0000-0000342E0000}"/>
    <cellStyle name="Comma 5 2 6 3 2" xfId="11834" xr:uid="{00000000-0005-0000-0000-0000352E0000}"/>
    <cellStyle name="Comma 5 2 6 4" xfId="11835" xr:uid="{00000000-0005-0000-0000-0000362E0000}"/>
    <cellStyle name="Comma 5 2 6 4 2" xfId="11836" xr:uid="{00000000-0005-0000-0000-0000372E0000}"/>
    <cellStyle name="Comma 5 2 6 5" xfId="11837" xr:uid="{00000000-0005-0000-0000-0000382E0000}"/>
    <cellStyle name="Comma 5 2 6 5 2" xfId="11838" xr:uid="{00000000-0005-0000-0000-0000392E0000}"/>
    <cellStyle name="Comma 5 2 6 6" xfId="11839" xr:uid="{00000000-0005-0000-0000-00003A2E0000}"/>
    <cellStyle name="Comma 5 2 7" xfId="11840" xr:uid="{00000000-0005-0000-0000-00003B2E0000}"/>
    <cellStyle name="Comma 5 2 7 2" xfId="11841" xr:uid="{00000000-0005-0000-0000-00003C2E0000}"/>
    <cellStyle name="Comma 5 2 7 2 2" xfId="11842" xr:uid="{00000000-0005-0000-0000-00003D2E0000}"/>
    <cellStyle name="Comma 5 2 7 3" xfId="11843" xr:uid="{00000000-0005-0000-0000-00003E2E0000}"/>
    <cellStyle name="Comma 5 2 8" xfId="11844" xr:uid="{00000000-0005-0000-0000-00003F2E0000}"/>
    <cellStyle name="Comma 5 2 8 2" xfId="11845" xr:uid="{00000000-0005-0000-0000-0000402E0000}"/>
    <cellStyle name="Comma 5 2 9" xfId="11846" xr:uid="{00000000-0005-0000-0000-0000412E0000}"/>
    <cellStyle name="Comma 5 2 9 2" xfId="11847" xr:uid="{00000000-0005-0000-0000-0000422E0000}"/>
    <cellStyle name="Comma 5 3" xfId="11848" xr:uid="{00000000-0005-0000-0000-0000432E0000}"/>
    <cellStyle name="Comma 5 3 10" xfId="11849" xr:uid="{00000000-0005-0000-0000-0000442E0000}"/>
    <cellStyle name="Comma 5 3 2" xfId="11850" xr:uid="{00000000-0005-0000-0000-0000452E0000}"/>
    <cellStyle name="Comma 5 3 2 2" xfId="11851" xr:uid="{00000000-0005-0000-0000-0000462E0000}"/>
    <cellStyle name="Comma 5 3 2 2 2" xfId="11852" xr:uid="{00000000-0005-0000-0000-0000472E0000}"/>
    <cellStyle name="Comma 5 3 2 2 2 2" xfId="11853" xr:uid="{00000000-0005-0000-0000-0000482E0000}"/>
    <cellStyle name="Comma 5 3 2 2 2 2 2" xfId="11854" xr:uid="{00000000-0005-0000-0000-0000492E0000}"/>
    <cellStyle name="Comma 5 3 2 2 2 3" xfId="11855" xr:uid="{00000000-0005-0000-0000-00004A2E0000}"/>
    <cellStyle name="Comma 5 3 2 2 2 3 2" xfId="11856" xr:uid="{00000000-0005-0000-0000-00004B2E0000}"/>
    <cellStyle name="Comma 5 3 2 2 2 4" xfId="11857" xr:uid="{00000000-0005-0000-0000-00004C2E0000}"/>
    <cellStyle name="Comma 5 3 2 2 3" xfId="11858" xr:uid="{00000000-0005-0000-0000-00004D2E0000}"/>
    <cellStyle name="Comma 5 3 2 2 3 2" xfId="11859" xr:uid="{00000000-0005-0000-0000-00004E2E0000}"/>
    <cellStyle name="Comma 5 3 2 2 4" xfId="11860" xr:uid="{00000000-0005-0000-0000-00004F2E0000}"/>
    <cellStyle name="Comma 5 3 2 2 4 2" xfId="11861" xr:uid="{00000000-0005-0000-0000-0000502E0000}"/>
    <cellStyle name="Comma 5 3 2 2 5" xfId="11862" xr:uid="{00000000-0005-0000-0000-0000512E0000}"/>
    <cellStyle name="Comma 5 3 2 2 5 2" xfId="11863" xr:uid="{00000000-0005-0000-0000-0000522E0000}"/>
    <cellStyle name="Comma 5 3 2 2 6" xfId="11864" xr:uid="{00000000-0005-0000-0000-0000532E0000}"/>
    <cellStyle name="Comma 5 3 2 2 6 2" xfId="11865" xr:uid="{00000000-0005-0000-0000-0000542E0000}"/>
    <cellStyle name="Comma 5 3 2 2 7" xfId="11866" xr:uid="{00000000-0005-0000-0000-0000552E0000}"/>
    <cellStyle name="Comma 5 3 2 3" xfId="11867" xr:uid="{00000000-0005-0000-0000-0000562E0000}"/>
    <cellStyle name="Comma 5 3 2 3 2" xfId="11868" xr:uid="{00000000-0005-0000-0000-0000572E0000}"/>
    <cellStyle name="Comma 5 3 2 3 2 2" xfId="11869" xr:uid="{00000000-0005-0000-0000-0000582E0000}"/>
    <cellStyle name="Comma 5 3 2 3 3" xfId="11870" xr:uid="{00000000-0005-0000-0000-0000592E0000}"/>
    <cellStyle name="Comma 5 3 2 3 3 2" xfId="11871" xr:uid="{00000000-0005-0000-0000-00005A2E0000}"/>
    <cellStyle name="Comma 5 3 2 3 4" xfId="11872" xr:uid="{00000000-0005-0000-0000-00005B2E0000}"/>
    <cellStyle name="Comma 5 3 2 3 4 2" xfId="11873" xr:uid="{00000000-0005-0000-0000-00005C2E0000}"/>
    <cellStyle name="Comma 5 3 2 3 5" xfId="11874" xr:uid="{00000000-0005-0000-0000-00005D2E0000}"/>
    <cellStyle name="Comma 5 3 2 3 5 2" xfId="11875" xr:uid="{00000000-0005-0000-0000-00005E2E0000}"/>
    <cellStyle name="Comma 5 3 2 3 6" xfId="11876" xr:uid="{00000000-0005-0000-0000-00005F2E0000}"/>
    <cellStyle name="Comma 5 3 2 4" xfId="11877" xr:uid="{00000000-0005-0000-0000-0000602E0000}"/>
    <cellStyle name="Comma 5 3 2 4 2" xfId="11878" xr:uid="{00000000-0005-0000-0000-0000612E0000}"/>
    <cellStyle name="Comma 5 3 2 4 2 2" xfId="11879" xr:uid="{00000000-0005-0000-0000-0000622E0000}"/>
    <cellStyle name="Comma 5 3 2 4 3" xfId="11880" xr:uid="{00000000-0005-0000-0000-0000632E0000}"/>
    <cellStyle name="Comma 5 3 2 5" xfId="11881" xr:uid="{00000000-0005-0000-0000-0000642E0000}"/>
    <cellStyle name="Comma 5 3 2 5 2" xfId="11882" xr:uid="{00000000-0005-0000-0000-0000652E0000}"/>
    <cellStyle name="Comma 5 3 2 6" xfId="11883" xr:uid="{00000000-0005-0000-0000-0000662E0000}"/>
    <cellStyle name="Comma 5 3 2 6 2" xfId="11884" xr:uid="{00000000-0005-0000-0000-0000672E0000}"/>
    <cellStyle name="Comma 5 3 2 7" xfId="11885" xr:uid="{00000000-0005-0000-0000-0000682E0000}"/>
    <cellStyle name="Comma 5 3 2 7 2" xfId="11886" xr:uid="{00000000-0005-0000-0000-0000692E0000}"/>
    <cellStyle name="Comma 5 3 2 8" xfId="11887" xr:uid="{00000000-0005-0000-0000-00006A2E0000}"/>
    <cellStyle name="Comma 5 3 3" xfId="11888" xr:uid="{00000000-0005-0000-0000-00006B2E0000}"/>
    <cellStyle name="Comma 5 3 3 2" xfId="11889" xr:uid="{00000000-0005-0000-0000-00006C2E0000}"/>
    <cellStyle name="Comma 5 3 3 2 2" xfId="11890" xr:uid="{00000000-0005-0000-0000-00006D2E0000}"/>
    <cellStyle name="Comma 5 3 3 2 2 2" xfId="11891" xr:uid="{00000000-0005-0000-0000-00006E2E0000}"/>
    <cellStyle name="Comma 5 3 3 2 2 2 2" xfId="11892" xr:uid="{00000000-0005-0000-0000-00006F2E0000}"/>
    <cellStyle name="Comma 5 3 3 2 2 3" xfId="11893" xr:uid="{00000000-0005-0000-0000-0000702E0000}"/>
    <cellStyle name="Comma 5 3 3 2 2 3 2" xfId="11894" xr:uid="{00000000-0005-0000-0000-0000712E0000}"/>
    <cellStyle name="Comma 5 3 3 2 2 4" xfId="11895" xr:uid="{00000000-0005-0000-0000-0000722E0000}"/>
    <cellStyle name="Comma 5 3 3 2 3" xfId="11896" xr:uid="{00000000-0005-0000-0000-0000732E0000}"/>
    <cellStyle name="Comma 5 3 3 2 3 2" xfId="11897" xr:uid="{00000000-0005-0000-0000-0000742E0000}"/>
    <cellStyle name="Comma 5 3 3 2 4" xfId="11898" xr:uid="{00000000-0005-0000-0000-0000752E0000}"/>
    <cellStyle name="Comma 5 3 3 2 4 2" xfId="11899" xr:uid="{00000000-0005-0000-0000-0000762E0000}"/>
    <cellStyle name="Comma 5 3 3 2 5" xfId="11900" xr:uid="{00000000-0005-0000-0000-0000772E0000}"/>
    <cellStyle name="Comma 5 3 3 2 5 2" xfId="11901" xr:uid="{00000000-0005-0000-0000-0000782E0000}"/>
    <cellStyle name="Comma 5 3 3 2 6" xfId="11902" xr:uid="{00000000-0005-0000-0000-0000792E0000}"/>
    <cellStyle name="Comma 5 3 3 2 6 2" xfId="11903" xr:uid="{00000000-0005-0000-0000-00007A2E0000}"/>
    <cellStyle name="Comma 5 3 3 2 7" xfId="11904" xr:uid="{00000000-0005-0000-0000-00007B2E0000}"/>
    <cellStyle name="Comma 5 3 3 3" xfId="11905" xr:uid="{00000000-0005-0000-0000-00007C2E0000}"/>
    <cellStyle name="Comma 5 3 3 3 2" xfId="11906" xr:uid="{00000000-0005-0000-0000-00007D2E0000}"/>
    <cellStyle name="Comma 5 3 3 3 2 2" xfId="11907" xr:uid="{00000000-0005-0000-0000-00007E2E0000}"/>
    <cellStyle name="Comma 5 3 3 3 3" xfId="11908" xr:uid="{00000000-0005-0000-0000-00007F2E0000}"/>
    <cellStyle name="Comma 5 3 3 3 3 2" xfId="11909" xr:uid="{00000000-0005-0000-0000-0000802E0000}"/>
    <cellStyle name="Comma 5 3 3 3 4" xfId="11910" xr:uid="{00000000-0005-0000-0000-0000812E0000}"/>
    <cellStyle name="Comma 5 3 3 3 4 2" xfId="11911" xr:uid="{00000000-0005-0000-0000-0000822E0000}"/>
    <cellStyle name="Comma 5 3 3 3 5" xfId="11912" xr:uid="{00000000-0005-0000-0000-0000832E0000}"/>
    <cellStyle name="Comma 5 3 3 3 5 2" xfId="11913" xr:uid="{00000000-0005-0000-0000-0000842E0000}"/>
    <cellStyle name="Comma 5 3 3 3 6" xfId="11914" xr:uid="{00000000-0005-0000-0000-0000852E0000}"/>
    <cellStyle name="Comma 5 3 3 4" xfId="11915" xr:uid="{00000000-0005-0000-0000-0000862E0000}"/>
    <cellStyle name="Comma 5 3 3 4 2" xfId="11916" xr:uid="{00000000-0005-0000-0000-0000872E0000}"/>
    <cellStyle name="Comma 5 3 3 4 2 2" xfId="11917" xr:uid="{00000000-0005-0000-0000-0000882E0000}"/>
    <cellStyle name="Comma 5 3 3 4 3" xfId="11918" xr:uid="{00000000-0005-0000-0000-0000892E0000}"/>
    <cellStyle name="Comma 5 3 3 5" xfId="11919" xr:uid="{00000000-0005-0000-0000-00008A2E0000}"/>
    <cellStyle name="Comma 5 3 3 5 2" xfId="11920" xr:uid="{00000000-0005-0000-0000-00008B2E0000}"/>
    <cellStyle name="Comma 5 3 3 6" xfId="11921" xr:uid="{00000000-0005-0000-0000-00008C2E0000}"/>
    <cellStyle name="Comma 5 3 3 6 2" xfId="11922" xr:uid="{00000000-0005-0000-0000-00008D2E0000}"/>
    <cellStyle name="Comma 5 3 3 7" xfId="11923" xr:uid="{00000000-0005-0000-0000-00008E2E0000}"/>
    <cellStyle name="Comma 5 3 3 7 2" xfId="11924" xr:uid="{00000000-0005-0000-0000-00008F2E0000}"/>
    <cellStyle name="Comma 5 3 3 8" xfId="11925" xr:uid="{00000000-0005-0000-0000-0000902E0000}"/>
    <cellStyle name="Comma 5 3 4" xfId="11926" xr:uid="{00000000-0005-0000-0000-0000912E0000}"/>
    <cellStyle name="Comma 5 3 4 2" xfId="11927" xr:uid="{00000000-0005-0000-0000-0000922E0000}"/>
    <cellStyle name="Comma 5 3 4 2 2" xfId="11928" xr:uid="{00000000-0005-0000-0000-0000932E0000}"/>
    <cellStyle name="Comma 5 3 4 2 2 2" xfId="11929" xr:uid="{00000000-0005-0000-0000-0000942E0000}"/>
    <cellStyle name="Comma 5 3 4 2 3" xfId="11930" xr:uid="{00000000-0005-0000-0000-0000952E0000}"/>
    <cellStyle name="Comma 5 3 4 2 3 2" xfId="11931" xr:uid="{00000000-0005-0000-0000-0000962E0000}"/>
    <cellStyle name="Comma 5 3 4 2 4" xfId="11932" xr:uid="{00000000-0005-0000-0000-0000972E0000}"/>
    <cellStyle name="Comma 5 3 4 3" xfId="11933" xr:uid="{00000000-0005-0000-0000-0000982E0000}"/>
    <cellStyle name="Comma 5 3 4 3 2" xfId="11934" xr:uid="{00000000-0005-0000-0000-0000992E0000}"/>
    <cellStyle name="Comma 5 3 4 4" xfId="11935" xr:uid="{00000000-0005-0000-0000-00009A2E0000}"/>
    <cellStyle name="Comma 5 3 4 4 2" xfId="11936" xr:uid="{00000000-0005-0000-0000-00009B2E0000}"/>
    <cellStyle name="Comma 5 3 4 5" xfId="11937" xr:uid="{00000000-0005-0000-0000-00009C2E0000}"/>
    <cellStyle name="Comma 5 3 4 5 2" xfId="11938" xr:uid="{00000000-0005-0000-0000-00009D2E0000}"/>
    <cellStyle name="Comma 5 3 4 6" xfId="11939" xr:uid="{00000000-0005-0000-0000-00009E2E0000}"/>
    <cellStyle name="Comma 5 3 4 6 2" xfId="11940" xr:uid="{00000000-0005-0000-0000-00009F2E0000}"/>
    <cellStyle name="Comma 5 3 4 7" xfId="11941" xr:uid="{00000000-0005-0000-0000-0000A02E0000}"/>
    <cellStyle name="Comma 5 3 5" xfId="11942" xr:uid="{00000000-0005-0000-0000-0000A12E0000}"/>
    <cellStyle name="Comma 5 3 5 2" xfId="11943" xr:uid="{00000000-0005-0000-0000-0000A22E0000}"/>
    <cellStyle name="Comma 5 3 5 2 2" xfId="11944" xr:uid="{00000000-0005-0000-0000-0000A32E0000}"/>
    <cellStyle name="Comma 5 3 5 3" xfId="11945" xr:uid="{00000000-0005-0000-0000-0000A42E0000}"/>
    <cellStyle name="Comma 5 3 5 3 2" xfId="11946" xr:uid="{00000000-0005-0000-0000-0000A52E0000}"/>
    <cellStyle name="Comma 5 3 5 4" xfId="11947" xr:uid="{00000000-0005-0000-0000-0000A62E0000}"/>
    <cellStyle name="Comma 5 3 5 4 2" xfId="11948" xr:uid="{00000000-0005-0000-0000-0000A72E0000}"/>
    <cellStyle name="Comma 5 3 5 5" xfId="11949" xr:uid="{00000000-0005-0000-0000-0000A82E0000}"/>
    <cellStyle name="Comma 5 3 5 5 2" xfId="11950" xr:uid="{00000000-0005-0000-0000-0000A92E0000}"/>
    <cellStyle name="Comma 5 3 5 6" xfId="11951" xr:uid="{00000000-0005-0000-0000-0000AA2E0000}"/>
    <cellStyle name="Comma 5 3 6" xfId="11952" xr:uid="{00000000-0005-0000-0000-0000AB2E0000}"/>
    <cellStyle name="Comma 5 3 6 2" xfId="11953" xr:uid="{00000000-0005-0000-0000-0000AC2E0000}"/>
    <cellStyle name="Comma 5 3 6 2 2" xfId="11954" xr:uid="{00000000-0005-0000-0000-0000AD2E0000}"/>
    <cellStyle name="Comma 5 3 6 3" xfId="11955" xr:uid="{00000000-0005-0000-0000-0000AE2E0000}"/>
    <cellStyle name="Comma 5 3 7" xfId="11956" xr:uid="{00000000-0005-0000-0000-0000AF2E0000}"/>
    <cellStyle name="Comma 5 3 7 2" xfId="11957" xr:uid="{00000000-0005-0000-0000-0000B02E0000}"/>
    <cellStyle name="Comma 5 3 8" xfId="11958" xr:uid="{00000000-0005-0000-0000-0000B12E0000}"/>
    <cellStyle name="Comma 5 3 8 2" xfId="11959" xr:uid="{00000000-0005-0000-0000-0000B22E0000}"/>
    <cellStyle name="Comma 5 3 9" xfId="11960" xr:uid="{00000000-0005-0000-0000-0000B32E0000}"/>
    <cellStyle name="Comma 5 3 9 2" xfId="11961" xr:uid="{00000000-0005-0000-0000-0000B42E0000}"/>
    <cellStyle name="Comma 5 4" xfId="11962" xr:uid="{00000000-0005-0000-0000-0000B52E0000}"/>
    <cellStyle name="Comma 5 4 2" xfId="11963" xr:uid="{00000000-0005-0000-0000-0000B62E0000}"/>
    <cellStyle name="Comma 5 4 2 2" xfId="11964" xr:uid="{00000000-0005-0000-0000-0000B72E0000}"/>
    <cellStyle name="Comma 5 4 2 2 2" xfId="11965" xr:uid="{00000000-0005-0000-0000-0000B82E0000}"/>
    <cellStyle name="Comma 5 4 2 2 2 2" xfId="11966" xr:uid="{00000000-0005-0000-0000-0000B92E0000}"/>
    <cellStyle name="Comma 5 4 2 2 3" xfId="11967" xr:uid="{00000000-0005-0000-0000-0000BA2E0000}"/>
    <cellStyle name="Comma 5 4 2 2 3 2" xfId="11968" xr:uid="{00000000-0005-0000-0000-0000BB2E0000}"/>
    <cellStyle name="Comma 5 4 2 2 4" xfId="11969" xr:uid="{00000000-0005-0000-0000-0000BC2E0000}"/>
    <cellStyle name="Comma 5 4 2 3" xfId="11970" xr:uid="{00000000-0005-0000-0000-0000BD2E0000}"/>
    <cellStyle name="Comma 5 4 2 3 2" xfId="11971" xr:uid="{00000000-0005-0000-0000-0000BE2E0000}"/>
    <cellStyle name="Comma 5 4 2 4" xfId="11972" xr:uid="{00000000-0005-0000-0000-0000BF2E0000}"/>
    <cellStyle name="Comma 5 4 2 4 2" xfId="11973" xr:uid="{00000000-0005-0000-0000-0000C02E0000}"/>
    <cellStyle name="Comma 5 4 2 5" xfId="11974" xr:uid="{00000000-0005-0000-0000-0000C12E0000}"/>
    <cellStyle name="Comma 5 4 2 5 2" xfId="11975" xr:uid="{00000000-0005-0000-0000-0000C22E0000}"/>
    <cellStyle name="Comma 5 4 2 6" xfId="11976" xr:uid="{00000000-0005-0000-0000-0000C32E0000}"/>
    <cellStyle name="Comma 5 4 2 6 2" xfId="11977" xr:uid="{00000000-0005-0000-0000-0000C42E0000}"/>
    <cellStyle name="Comma 5 4 2 7" xfId="11978" xr:uid="{00000000-0005-0000-0000-0000C52E0000}"/>
    <cellStyle name="Comma 5 4 3" xfId="11979" xr:uid="{00000000-0005-0000-0000-0000C62E0000}"/>
    <cellStyle name="Comma 5 4 3 2" xfId="11980" xr:uid="{00000000-0005-0000-0000-0000C72E0000}"/>
    <cellStyle name="Comma 5 4 3 2 2" xfId="11981" xr:uid="{00000000-0005-0000-0000-0000C82E0000}"/>
    <cellStyle name="Comma 5 4 3 3" xfId="11982" xr:uid="{00000000-0005-0000-0000-0000C92E0000}"/>
    <cellStyle name="Comma 5 4 3 3 2" xfId="11983" xr:uid="{00000000-0005-0000-0000-0000CA2E0000}"/>
    <cellStyle name="Comma 5 4 3 4" xfId="11984" xr:uid="{00000000-0005-0000-0000-0000CB2E0000}"/>
    <cellStyle name="Comma 5 4 3 4 2" xfId="11985" xr:uid="{00000000-0005-0000-0000-0000CC2E0000}"/>
    <cellStyle name="Comma 5 4 3 5" xfId="11986" xr:uid="{00000000-0005-0000-0000-0000CD2E0000}"/>
    <cellStyle name="Comma 5 4 3 5 2" xfId="11987" xr:uid="{00000000-0005-0000-0000-0000CE2E0000}"/>
    <cellStyle name="Comma 5 4 3 6" xfId="11988" xr:uid="{00000000-0005-0000-0000-0000CF2E0000}"/>
    <cellStyle name="Comma 5 4 4" xfId="11989" xr:uid="{00000000-0005-0000-0000-0000D02E0000}"/>
    <cellStyle name="Comma 5 4 4 2" xfId="11990" xr:uid="{00000000-0005-0000-0000-0000D12E0000}"/>
    <cellStyle name="Comma 5 4 4 2 2" xfId="11991" xr:uid="{00000000-0005-0000-0000-0000D22E0000}"/>
    <cellStyle name="Comma 5 4 4 3" xfId="11992" xr:uid="{00000000-0005-0000-0000-0000D32E0000}"/>
    <cellStyle name="Comma 5 4 5" xfId="11993" xr:uid="{00000000-0005-0000-0000-0000D42E0000}"/>
    <cellStyle name="Comma 5 4 5 2" xfId="11994" xr:uid="{00000000-0005-0000-0000-0000D52E0000}"/>
    <cellStyle name="Comma 5 4 6" xfId="11995" xr:uid="{00000000-0005-0000-0000-0000D62E0000}"/>
    <cellStyle name="Comma 5 4 6 2" xfId="11996" xr:uid="{00000000-0005-0000-0000-0000D72E0000}"/>
    <cellStyle name="Comma 5 4 7" xfId="11997" xr:uid="{00000000-0005-0000-0000-0000D82E0000}"/>
    <cellStyle name="Comma 5 4 7 2" xfId="11998" xr:uid="{00000000-0005-0000-0000-0000D92E0000}"/>
    <cellStyle name="Comma 5 4 8" xfId="11999" xr:uid="{00000000-0005-0000-0000-0000DA2E0000}"/>
    <cellStyle name="Comma 5 5" xfId="12000" xr:uid="{00000000-0005-0000-0000-0000DB2E0000}"/>
    <cellStyle name="Comma 5 5 2" xfId="12001" xr:uid="{00000000-0005-0000-0000-0000DC2E0000}"/>
    <cellStyle name="Comma 5 5 2 2" xfId="12002" xr:uid="{00000000-0005-0000-0000-0000DD2E0000}"/>
    <cellStyle name="Comma 5 5 2 2 2" xfId="12003" xr:uid="{00000000-0005-0000-0000-0000DE2E0000}"/>
    <cellStyle name="Comma 5 5 2 2 2 2" xfId="12004" xr:uid="{00000000-0005-0000-0000-0000DF2E0000}"/>
    <cellStyle name="Comma 5 5 2 2 3" xfId="12005" xr:uid="{00000000-0005-0000-0000-0000E02E0000}"/>
    <cellStyle name="Comma 5 5 2 2 3 2" xfId="12006" xr:uid="{00000000-0005-0000-0000-0000E12E0000}"/>
    <cellStyle name="Comma 5 5 2 2 4" xfId="12007" xr:uid="{00000000-0005-0000-0000-0000E22E0000}"/>
    <cellStyle name="Comma 5 5 2 3" xfId="12008" xr:uid="{00000000-0005-0000-0000-0000E32E0000}"/>
    <cellStyle name="Comma 5 5 2 3 2" xfId="12009" xr:uid="{00000000-0005-0000-0000-0000E42E0000}"/>
    <cellStyle name="Comma 5 5 2 4" xfId="12010" xr:uid="{00000000-0005-0000-0000-0000E52E0000}"/>
    <cellStyle name="Comma 5 5 2 4 2" xfId="12011" xr:uid="{00000000-0005-0000-0000-0000E62E0000}"/>
    <cellStyle name="Comma 5 5 2 5" xfId="12012" xr:uid="{00000000-0005-0000-0000-0000E72E0000}"/>
    <cellStyle name="Comma 5 5 2 5 2" xfId="12013" xr:uid="{00000000-0005-0000-0000-0000E82E0000}"/>
    <cellStyle name="Comma 5 5 2 6" xfId="12014" xr:uid="{00000000-0005-0000-0000-0000E92E0000}"/>
    <cellStyle name="Comma 5 5 2 6 2" xfId="12015" xr:uid="{00000000-0005-0000-0000-0000EA2E0000}"/>
    <cellStyle name="Comma 5 5 2 7" xfId="12016" xr:uid="{00000000-0005-0000-0000-0000EB2E0000}"/>
    <cellStyle name="Comma 5 5 3" xfId="12017" xr:uid="{00000000-0005-0000-0000-0000EC2E0000}"/>
    <cellStyle name="Comma 5 5 3 2" xfId="12018" xr:uid="{00000000-0005-0000-0000-0000ED2E0000}"/>
    <cellStyle name="Comma 5 5 3 2 2" xfId="12019" xr:uid="{00000000-0005-0000-0000-0000EE2E0000}"/>
    <cellStyle name="Comma 5 5 3 3" xfId="12020" xr:uid="{00000000-0005-0000-0000-0000EF2E0000}"/>
    <cellStyle name="Comma 5 5 3 3 2" xfId="12021" xr:uid="{00000000-0005-0000-0000-0000F02E0000}"/>
    <cellStyle name="Comma 5 5 3 4" xfId="12022" xr:uid="{00000000-0005-0000-0000-0000F12E0000}"/>
    <cellStyle name="Comma 5 5 3 4 2" xfId="12023" xr:uid="{00000000-0005-0000-0000-0000F22E0000}"/>
    <cellStyle name="Comma 5 5 3 5" xfId="12024" xr:uid="{00000000-0005-0000-0000-0000F32E0000}"/>
    <cellStyle name="Comma 5 5 3 5 2" xfId="12025" xr:uid="{00000000-0005-0000-0000-0000F42E0000}"/>
    <cellStyle name="Comma 5 5 3 6" xfId="12026" xr:uid="{00000000-0005-0000-0000-0000F52E0000}"/>
    <cellStyle name="Comma 5 5 4" xfId="12027" xr:uid="{00000000-0005-0000-0000-0000F62E0000}"/>
    <cellStyle name="Comma 5 5 4 2" xfId="12028" xr:uid="{00000000-0005-0000-0000-0000F72E0000}"/>
    <cellStyle name="Comma 5 5 4 2 2" xfId="12029" xr:uid="{00000000-0005-0000-0000-0000F82E0000}"/>
    <cellStyle name="Comma 5 5 4 3" xfId="12030" xr:uid="{00000000-0005-0000-0000-0000F92E0000}"/>
    <cellStyle name="Comma 5 5 5" xfId="12031" xr:uid="{00000000-0005-0000-0000-0000FA2E0000}"/>
    <cellStyle name="Comma 5 5 5 2" xfId="12032" xr:uid="{00000000-0005-0000-0000-0000FB2E0000}"/>
    <cellStyle name="Comma 5 5 6" xfId="12033" xr:uid="{00000000-0005-0000-0000-0000FC2E0000}"/>
    <cellStyle name="Comma 5 5 6 2" xfId="12034" xr:uid="{00000000-0005-0000-0000-0000FD2E0000}"/>
    <cellStyle name="Comma 5 5 7" xfId="12035" xr:uid="{00000000-0005-0000-0000-0000FE2E0000}"/>
    <cellStyle name="Comma 5 5 7 2" xfId="12036" xr:uid="{00000000-0005-0000-0000-0000FF2E0000}"/>
    <cellStyle name="Comma 5 5 8" xfId="12037" xr:uid="{00000000-0005-0000-0000-0000002F0000}"/>
    <cellStyle name="Comma 5 6" xfId="12038" xr:uid="{00000000-0005-0000-0000-0000012F0000}"/>
    <cellStyle name="Comma 5 6 2" xfId="12039" xr:uid="{00000000-0005-0000-0000-0000022F0000}"/>
    <cellStyle name="Comma 5 6 2 2" xfId="12040" xr:uid="{00000000-0005-0000-0000-0000032F0000}"/>
    <cellStyle name="Comma 5 6 2 2 2" xfId="12041" xr:uid="{00000000-0005-0000-0000-0000042F0000}"/>
    <cellStyle name="Comma 5 6 2 3" xfId="12042" xr:uid="{00000000-0005-0000-0000-0000052F0000}"/>
    <cellStyle name="Comma 5 6 2 3 2" xfId="12043" xr:uid="{00000000-0005-0000-0000-0000062F0000}"/>
    <cellStyle name="Comma 5 6 2 4" xfId="12044" xr:uid="{00000000-0005-0000-0000-0000072F0000}"/>
    <cellStyle name="Comma 5 6 3" xfId="12045" xr:uid="{00000000-0005-0000-0000-0000082F0000}"/>
    <cellStyle name="Comma 5 6 3 2" xfId="12046" xr:uid="{00000000-0005-0000-0000-0000092F0000}"/>
    <cellStyle name="Comma 5 6 4" xfId="12047" xr:uid="{00000000-0005-0000-0000-00000A2F0000}"/>
    <cellStyle name="Comma 5 6 4 2" xfId="12048" xr:uid="{00000000-0005-0000-0000-00000B2F0000}"/>
    <cellStyle name="Comma 5 6 5" xfId="12049" xr:uid="{00000000-0005-0000-0000-00000C2F0000}"/>
    <cellStyle name="Comma 5 6 5 2" xfId="12050" xr:uid="{00000000-0005-0000-0000-00000D2F0000}"/>
    <cellStyle name="Comma 5 6 6" xfId="12051" xr:uid="{00000000-0005-0000-0000-00000E2F0000}"/>
    <cellStyle name="Comma 5 6 6 2" xfId="12052" xr:uid="{00000000-0005-0000-0000-00000F2F0000}"/>
    <cellStyle name="Comma 5 6 7" xfId="12053" xr:uid="{00000000-0005-0000-0000-0000102F0000}"/>
    <cellStyle name="Comma 5 7" xfId="12054" xr:uid="{00000000-0005-0000-0000-0000112F0000}"/>
    <cellStyle name="Comma 5 7 2" xfId="12055" xr:uid="{00000000-0005-0000-0000-0000122F0000}"/>
    <cellStyle name="Comma 5 7 2 2" xfId="12056" xr:uid="{00000000-0005-0000-0000-0000132F0000}"/>
    <cellStyle name="Comma 5 7 3" xfId="12057" xr:uid="{00000000-0005-0000-0000-0000142F0000}"/>
    <cellStyle name="Comma 5 7 3 2" xfId="12058" xr:uid="{00000000-0005-0000-0000-0000152F0000}"/>
    <cellStyle name="Comma 5 7 4" xfId="12059" xr:uid="{00000000-0005-0000-0000-0000162F0000}"/>
    <cellStyle name="Comma 5 7 4 2" xfId="12060" xr:uid="{00000000-0005-0000-0000-0000172F0000}"/>
    <cellStyle name="Comma 5 7 5" xfId="12061" xr:uid="{00000000-0005-0000-0000-0000182F0000}"/>
    <cellStyle name="Comma 5 7 5 2" xfId="12062" xr:uid="{00000000-0005-0000-0000-0000192F0000}"/>
    <cellStyle name="Comma 5 7 6" xfId="12063" xr:uid="{00000000-0005-0000-0000-00001A2F0000}"/>
    <cellStyle name="Comma 5 8" xfId="12064" xr:uid="{00000000-0005-0000-0000-00001B2F0000}"/>
    <cellStyle name="Comma 5 8 2" xfId="12065" xr:uid="{00000000-0005-0000-0000-00001C2F0000}"/>
    <cellStyle name="Comma 5 8 2 2" xfId="12066" xr:uid="{00000000-0005-0000-0000-00001D2F0000}"/>
    <cellStyle name="Comma 5 8 3" xfId="12067" xr:uid="{00000000-0005-0000-0000-00001E2F0000}"/>
    <cellStyle name="Comma 5 9" xfId="12068" xr:uid="{00000000-0005-0000-0000-00001F2F0000}"/>
    <cellStyle name="Comma 5 9 2" xfId="12069" xr:uid="{00000000-0005-0000-0000-0000202F0000}"/>
    <cellStyle name="Comma 5 9 2 2" xfId="12070" xr:uid="{00000000-0005-0000-0000-0000212F0000}"/>
    <cellStyle name="Comma 5 9 3" xfId="12071" xr:uid="{00000000-0005-0000-0000-0000222F0000}"/>
    <cellStyle name="Comma 6" xfId="12072" xr:uid="{00000000-0005-0000-0000-0000232F0000}"/>
    <cellStyle name="Comma 7" xfId="12073" xr:uid="{00000000-0005-0000-0000-0000242F0000}"/>
    <cellStyle name="Comma 7 10" xfId="12074" xr:uid="{00000000-0005-0000-0000-0000252F0000}"/>
    <cellStyle name="Comma 7 10 2" xfId="12075" xr:uid="{00000000-0005-0000-0000-0000262F0000}"/>
    <cellStyle name="Comma 7 11" xfId="12076" xr:uid="{00000000-0005-0000-0000-0000272F0000}"/>
    <cellStyle name="Comma 7 2" xfId="12077" xr:uid="{00000000-0005-0000-0000-0000282F0000}"/>
    <cellStyle name="Comma 7 2 10" xfId="12078" xr:uid="{00000000-0005-0000-0000-0000292F0000}"/>
    <cellStyle name="Comma 7 2 2" xfId="12079" xr:uid="{00000000-0005-0000-0000-00002A2F0000}"/>
    <cellStyle name="Comma 7 2 2 2" xfId="12080" xr:uid="{00000000-0005-0000-0000-00002B2F0000}"/>
    <cellStyle name="Comma 7 2 2 2 2" xfId="12081" xr:uid="{00000000-0005-0000-0000-00002C2F0000}"/>
    <cellStyle name="Comma 7 2 2 2 2 2" xfId="12082" xr:uid="{00000000-0005-0000-0000-00002D2F0000}"/>
    <cellStyle name="Comma 7 2 2 2 2 2 2" xfId="12083" xr:uid="{00000000-0005-0000-0000-00002E2F0000}"/>
    <cellStyle name="Comma 7 2 2 2 2 3" xfId="12084" xr:uid="{00000000-0005-0000-0000-00002F2F0000}"/>
    <cellStyle name="Comma 7 2 2 2 2 3 2" xfId="12085" xr:uid="{00000000-0005-0000-0000-0000302F0000}"/>
    <cellStyle name="Comma 7 2 2 2 2 4" xfId="12086" xr:uid="{00000000-0005-0000-0000-0000312F0000}"/>
    <cellStyle name="Comma 7 2 2 2 3" xfId="12087" xr:uid="{00000000-0005-0000-0000-0000322F0000}"/>
    <cellStyle name="Comma 7 2 2 2 3 2" xfId="12088" xr:uid="{00000000-0005-0000-0000-0000332F0000}"/>
    <cellStyle name="Comma 7 2 2 2 4" xfId="12089" xr:uid="{00000000-0005-0000-0000-0000342F0000}"/>
    <cellStyle name="Comma 7 2 2 2 4 2" xfId="12090" xr:uid="{00000000-0005-0000-0000-0000352F0000}"/>
    <cellStyle name="Comma 7 2 2 2 5" xfId="12091" xr:uid="{00000000-0005-0000-0000-0000362F0000}"/>
    <cellStyle name="Comma 7 2 2 2 5 2" xfId="12092" xr:uid="{00000000-0005-0000-0000-0000372F0000}"/>
    <cellStyle name="Comma 7 2 2 2 6" xfId="12093" xr:uid="{00000000-0005-0000-0000-0000382F0000}"/>
    <cellStyle name="Comma 7 2 2 2 6 2" xfId="12094" xr:uid="{00000000-0005-0000-0000-0000392F0000}"/>
    <cellStyle name="Comma 7 2 2 2 7" xfId="12095" xr:uid="{00000000-0005-0000-0000-00003A2F0000}"/>
    <cellStyle name="Comma 7 2 2 3" xfId="12096" xr:uid="{00000000-0005-0000-0000-00003B2F0000}"/>
    <cellStyle name="Comma 7 2 2 3 2" xfId="12097" xr:uid="{00000000-0005-0000-0000-00003C2F0000}"/>
    <cellStyle name="Comma 7 2 2 3 2 2" xfId="12098" xr:uid="{00000000-0005-0000-0000-00003D2F0000}"/>
    <cellStyle name="Comma 7 2 2 3 3" xfId="12099" xr:uid="{00000000-0005-0000-0000-00003E2F0000}"/>
    <cellStyle name="Comma 7 2 2 3 3 2" xfId="12100" xr:uid="{00000000-0005-0000-0000-00003F2F0000}"/>
    <cellStyle name="Comma 7 2 2 3 4" xfId="12101" xr:uid="{00000000-0005-0000-0000-0000402F0000}"/>
    <cellStyle name="Comma 7 2 2 3 4 2" xfId="12102" xr:uid="{00000000-0005-0000-0000-0000412F0000}"/>
    <cellStyle name="Comma 7 2 2 3 5" xfId="12103" xr:uid="{00000000-0005-0000-0000-0000422F0000}"/>
    <cellStyle name="Comma 7 2 2 3 5 2" xfId="12104" xr:uid="{00000000-0005-0000-0000-0000432F0000}"/>
    <cellStyle name="Comma 7 2 2 3 6" xfId="12105" xr:uid="{00000000-0005-0000-0000-0000442F0000}"/>
    <cellStyle name="Comma 7 2 2 4" xfId="12106" xr:uid="{00000000-0005-0000-0000-0000452F0000}"/>
    <cellStyle name="Comma 7 2 2 4 2" xfId="12107" xr:uid="{00000000-0005-0000-0000-0000462F0000}"/>
    <cellStyle name="Comma 7 2 2 4 2 2" xfId="12108" xr:uid="{00000000-0005-0000-0000-0000472F0000}"/>
    <cellStyle name="Comma 7 2 2 4 3" xfId="12109" xr:uid="{00000000-0005-0000-0000-0000482F0000}"/>
    <cellStyle name="Comma 7 2 2 5" xfId="12110" xr:uid="{00000000-0005-0000-0000-0000492F0000}"/>
    <cellStyle name="Comma 7 2 2 5 2" xfId="12111" xr:uid="{00000000-0005-0000-0000-00004A2F0000}"/>
    <cellStyle name="Comma 7 2 2 6" xfId="12112" xr:uid="{00000000-0005-0000-0000-00004B2F0000}"/>
    <cellStyle name="Comma 7 2 2 6 2" xfId="12113" xr:uid="{00000000-0005-0000-0000-00004C2F0000}"/>
    <cellStyle name="Comma 7 2 2 7" xfId="12114" xr:uid="{00000000-0005-0000-0000-00004D2F0000}"/>
    <cellStyle name="Comma 7 2 2 7 2" xfId="12115" xr:uid="{00000000-0005-0000-0000-00004E2F0000}"/>
    <cellStyle name="Comma 7 2 2 8" xfId="12116" xr:uid="{00000000-0005-0000-0000-00004F2F0000}"/>
    <cellStyle name="Comma 7 2 3" xfId="12117" xr:uid="{00000000-0005-0000-0000-0000502F0000}"/>
    <cellStyle name="Comma 7 2 3 2" xfId="12118" xr:uid="{00000000-0005-0000-0000-0000512F0000}"/>
    <cellStyle name="Comma 7 2 3 2 2" xfId="12119" xr:uid="{00000000-0005-0000-0000-0000522F0000}"/>
    <cellStyle name="Comma 7 2 3 2 2 2" xfId="12120" xr:uid="{00000000-0005-0000-0000-0000532F0000}"/>
    <cellStyle name="Comma 7 2 3 2 2 2 2" xfId="12121" xr:uid="{00000000-0005-0000-0000-0000542F0000}"/>
    <cellStyle name="Comma 7 2 3 2 2 3" xfId="12122" xr:uid="{00000000-0005-0000-0000-0000552F0000}"/>
    <cellStyle name="Comma 7 2 3 2 2 3 2" xfId="12123" xr:uid="{00000000-0005-0000-0000-0000562F0000}"/>
    <cellStyle name="Comma 7 2 3 2 2 4" xfId="12124" xr:uid="{00000000-0005-0000-0000-0000572F0000}"/>
    <cellStyle name="Comma 7 2 3 2 3" xfId="12125" xr:uid="{00000000-0005-0000-0000-0000582F0000}"/>
    <cellStyle name="Comma 7 2 3 2 3 2" xfId="12126" xr:uid="{00000000-0005-0000-0000-0000592F0000}"/>
    <cellStyle name="Comma 7 2 3 2 4" xfId="12127" xr:uid="{00000000-0005-0000-0000-00005A2F0000}"/>
    <cellStyle name="Comma 7 2 3 2 4 2" xfId="12128" xr:uid="{00000000-0005-0000-0000-00005B2F0000}"/>
    <cellStyle name="Comma 7 2 3 2 5" xfId="12129" xr:uid="{00000000-0005-0000-0000-00005C2F0000}"/>
    <cellStyle name="Comma 7 2 3 2 5 2" xfId="12130" xr:uid="{00000000-0005-0000-0000-00005D2F0000}"/>
    <cellStyle name="Comma 7 2 3 2 6" xfId="12131" xr:uid="{00000000-0005-0000-0000-00005E2F0000}"/>
    <cellStyle name="Comma 7 2 3 2 6 2" xfId="12132" xr:uid="{00000000-0005-0000-0000-00005F2F0000}"/>
    <cellStyle name="Comma 7 2 3 2 7" xfId="12133" xr:uid="{00000000-0005-0000-0000-0000602F0000}"/>
    <cellStyle name="Comma 7 2 3 3" xfId="12134" xr:uid="{00000000-0005-0000-0000-0000612F0000}"/>
    <cellStyle name="Comma 7 2 3 3 2" xfId="12135" xr:uid="{00000000-0005-0000-0000-0000622F0000}"/>
    <cellStyle name="Comma 7 2 3 3 2 2" xfId="12136" xr:uid="{00000000-0005-0000-0000-0000632F0000}"/>
    <cellStyle name="Comma 7 2 3 3 3" xfId="12137" xr:uid="{00000000-0005-0000-0000-0000642F0000}"/>
    <cellStyle name="Comma 7 2 3 3 3 2" xfId="12138" xr:uid="{00000000-0005-0000-0000-0000652F0000}"/>
    <cellStyle name="Comma 7 2 3 3 4" xfId="12139" xr:uid="{00000000-0005-0000-0000-0000662F0000}"/>
    <cellStyle name="Comma 7 2 3 3 4 2" xfId="12140" xr:uid="{00000000-0005-0000-0000-0000672F0000}"/>
    <cellStyle name="Comma 7 2 3 3 5" xfId="12141" xr:uid="{00000000-0005-0000-0000-0000682F0000}"/>
    <cellStyle name="Comma 7 2 3 3 5 2" xfId="12142" xr:uid="{00000000-0005-0000-0000-0000692F0000}"/>
    <cellStyle name="Comma 7 2 3 3 6" xfId="12143" xr:uid="{00000000-0005-0000-0000-00006A2F0000}"/>
    <cellStyle name="Comma 7 2 3 4" xfId="12144" xr:uid="{00000000-0005-0000-0000-00006B2F0000}"/>
    <cellStyle name="Comma 7 2 3 4 2" xfId="12145" xr:uid="{00000000-0005-0000-0000-00006C2F0000}"/>
    <cellStyle name="Comma 7 2 3 4 2 2" xfId="12146" xr:uid="{00000000-0005-0000-0000-00006D2F0000}"/>
    <cellStyle name="Comma 7 2 3 4 3" xfId="12147" xr:uid="{00000000-0005-0000-0000-00006E2F0000}"/>
    <cellStyle name="Comma 7 2 3 5" xfId="12148" xr:uid="{00000000-0005-0000-0000-00006F2F0000}"/>
    <cellStyle name="Comma 7 2 3 5 2" xfId="12149" xr:uid="{00000000-0005-0000-0000-0000702F0000}"/>
    <cellStyle name="Comma 7 2 3 6" xfId="12150" xr:uid="{00000000-0005-0000-0000-0000712F0000}"/>
    <cellStyle name="Comma 7 2 3 6 2" xfId="12151" xr:uid="{00000000-0005-0000-0000-0000722F0000}"/>
    <cellStyle name="Comma 7 2 3 7" xfId="12152" xr:uid="{00000000-0005-0000-0000-0000732F0000}"/>
    <cellStyle name="Comma 7 2 3 7 2" xfId="12153" xr:uid="{00000000-0005-0000-0000-0000742F0000}"/>
    <cellStyle name="Comma 7 2 3 8" xfId="12154" xr:uid="{00000000-0005-0000-0000-0000752F0000}"/>
    <cellStyle name="Comma 7 2 4" xfId="12155" xr:uid="{00000000-0005-0000-0000-0000762F0000}"/>
    <cellStyle name="Comma 7 2 4 2" xfId="12156" xr:uid="{00000000-0005-0000-0000-0000772F0000}"/>
    <cellStyle name="Comma 7 2 4 2 2" xfId="12157" xr:uid="{00000000-0005-0000-0000-0000782F0000}"/>
    <cellStyle name="Comma 7 2 4 2 2 2" xfId="12158" xr:uid="{00000000-0005-0000-0000-0000792F0000}"/>
    <cellStyle name="Comma 7 2 4 2 3" xfId="12159" xr:uid="{00000000-0005-0000-0000-00007A2F0000}"/>
    <cellStyle name="Comma 7 2 4 2 3 2" xfId="12160" xr:uid="{00000000-0005-0000-0000-00007B2F0000}"/>
    <cellStyle name="Comma 7 2 4 2 4" xfId="12161" xr:uid="{00000000-0005-0000-0000-00007C2F0000}"/>
    <cellStyle name="Comma 7 2 4 3" xfId="12162" xr:uid="{00000000-0005-0000-0000-00007D2F0000}"/>
    <cellStyle name="Comma 7 2 4 3 2" xfId="12163" xr:uid="{00000000-0005-0000-0000-00007E2F0000}"/>
    <cellStyle name="Comma 7 2 4 4" xfId="12164" xr:uid="{00000000-0005-0000-0000-00007F2F0000}"/>
    <cellStyle name="Comma 7 2 4 4 2" xfId="12165" xr:uid="{00000000-0005-0000-0000-0000802F0000}"/>
    <cellStyle name="Comma 7 2 4 5" xfId="12166" xr:uid="{00000000-0005-0000-0000-0000812F0000}"/>
    <cellStyle name="Comma 7 2 4 5 2" xfId="12167" xr:uid="{00000000-0005-0000-0000-0000822F0000}"/>
    <cellStyle name="Comma 7 2 4 6" xfId="12168" xr:uid="{00000000-0005-0000-0000-0000832F0000}"/>
    <cellStyle name="Comma 7 2 4 6 2" xfId="12169" xr:uid="{00000000-0005-0000-0000-0000842F0000}"/>
    <cellStyle name="Comma 7 2 4 7" xfId="12170" xr:uid="{00000000-0005-0000-0000-0000852F0000}"/>
    <cellStyle name="Comma 7 2 5" xfId="12171" xr:uid="{00000000-0005-0000-0000-0000862F0000}"/>
    <cellStyle name="Comma 7 2 5 2" xfId="12172" xr:uid="{00000000-0005-0000-0000-0000872F0000}"/>
    <cellStyle name="Comma 7 2 5 2 2" xfId="12173" xr:uid="{00000000-0005-0000-0000-0000882F0000}"/>
    <cellStyle name="Comma 7 2 5 3" xfId="12174" xr:uid="{00000000-0005-0000-0000-0000892F0000}"/>
    <cellStyle name="Comma 7 2 5 3 2" xfId="12175" xr:uid="{00000000-0005-0000-0000-00008A2F0000}"/>
    <cellStyle name="Comma 7 2 5 4" xfId="12176" xr:uid="{00000000-0005-0000-0000-00008B2F0000}"/>
    <cellStyle name="Comma 7 2 5 4 2" xfId="12177" xr:uid="{00000000-0005-0000-0000-00008C2F0000}"/>
    <cellStyle name="Comma 7 2 5 5" xfId="12178" xr:uid="{00000000-0005-0000-0000-00008D2F0000}"/>
    <cellStyle name="Comma 7 2 5 5 2" xfId="12179" xr:uid="{00000000-0005-0000-0000-00008E2F0000}"/>
    <cellStyle name="Comma 7 2 5 6" xfId="12180" xr:uid="{00000000-0005-0000-0000-00008F2F0000}"/>
    <cellStyle name="Comma 7 2 6" xfId="12181" xr:uid="{00000000-0005-0000-0000-0000902F0000}"/>
    <cellStyle name="Comma 7 2 6 2" xfId="12182" xr:uid="{00000000-0005-0000-0000-0000912F0000}"/>
    <cellStyle name="Comma 7 2 6 2 2" xfId="12183" xr:uid="{00000000-0005-0000-0000-0000922F0000}"/>
    <cellStyle name="Comma 7 2 6 3" xfId="12184" xr:uid="{00000000-0005-0000-0000-0000932F0000}"/>
    <cellStyle name="Comma 7 2 7" xfId="12185" xr:uid="{00000000-0005-0000-0000-0000942F0000}"/>
    <cellStyle name="Comma 7 2 7 2" xfId="12186" xr:uid="{00000000-0005-0000-0000-0000952F0000}"/>
    <cellStyle name="Comma 7 2 8" xfId="12187" xr:uid="{00000000-0005-0000-0000-0000962F0000}"/>
    <cellStyle name="Comma 7 2 8 2" xfId="12188" xr:uid="{00000000-0005-0000-0000-0000972F0000}"/>
    <cellStyle name="Comma 7 2 9" xfId="12189" xr:uid="{00000000-0005-0000-0000-0000982F0000}"/>
    <cellStyle name="Comma 7 2 9 2" xfId="12190" xr:uid="{00000000-0005-0000-0000-0000992F0000}"/>
    <cellStyle name="Comma 7 3" xfId="12191" xr:uid="{00000000-0005-0000-0000-00009A2F0000}"/>
    <cellStyle name="Comma 7 3 2" xfId="12192" xr:uid="{00000000-0005-0000-0000-00009B2F0000}"/>
    <cellStyle name="Comma 7 3 2 2" xfId="12193" xr:uid="{00000000-0005-0000-0000-00009C2F0000}"/>
    <cellStyle name="Comma 7 3 2 2 2" xfId="12194" xr:uid="{00000000-0005-0000-0000-00009D2F0000}"/>
    <cellStyle name="Comma 7 3 2 2 2 2" xfId="12195" xr:uid="{00000000-0005-0000-0000-00009E2F0000}"/>
    <cellStyle name="Comma 7 3 2 2 3" xfId="12196" xr:uid="{00000000-0005-0000-0000-00009F2F0000}"/>
    <cellStyle name="Comma 7 3 2 2 3 2" xfId="12197" xr:uid="{00000000-0005-0000-0000-0000A02F0000}"/>
    <cellStyle name="Comma 7 3 2 2 4" xfId="12198" xr:uid="{00000000-0005-0000-0000-0000A12F0000}"/>
    <cellStyle name="Comma 7 3 2 3" xfId="12199" xr:uid="{00000000-0005-0000-0000-0000A22F0000}"/>
    <cellStyle name="Comma 7 3 2 3 2" xfId="12200" xr:uid="{00000000-0005-0000-0000-0000A32F0000}"/>
    <cellStyle name="Comma 7 3 2 4" xfId="12201" xr:uid="{00000000-0005-0000-0000-0000A42F0000}"/>
    <cellStyle name="Comma 7 3 2 4 2" xfId="12202" xr:uid="{00000000-0005-0000-0000-0000A52F0000}"/>
    <cellStyle name="Comma 7 3 2 5" xfId="12203" xr:uid="{00000000-0005-0000-0000-0000A62F0000}"/>
    <cellStyle name="Comma 7 3 2 5 2" xfId="12204" xr:uid="{00000000-0005-0000-0000-0000A72F0000}"/>
    <cellStyle name="Comma 7 3 2 6" xfId="12205" xr:uid="{00000000-0005-0000-0000-0000A82F0000}"/>
    <cellStyle name="Comma 7 3 2 6 2" xfId="12206" xr:uid="{00000000-0005-0000-0000-0000A92F0000}"/>
    <cellStyle name="Comma 7 3 2 7" xfId="12207" xr:uid="{00000000-0005-0000-0000-0000AA2F0000}"/>
    <cellStyle name="Comma 7 3 3" xfId="12208" xr:uid="{00000000-0005-0000-0000-0000AB2F0000}"/>
    <cellStyle name="Comma 7 3 3 2" xfId="12209" xr:uid="{00000000-0005-0000-0000-0000AC2F0000}"/>
    <cellStyle name="Comma 7 3 3 2 2" xfId="12210" xr:uid="{00000000-0005-0000-0000-0000AD2F0000}"/>
    <cellStyle name="Comma 7 3 3 3" xfId="12211" xr:uid="{00000000-0005-0000-0000-0000AE2F0000}"/>
    <cellStyle name="Comma 7 3 3 3 2" xfId="12212" xr:uid="{00000000-0005-0000-0000-0000AF2F0000}"/>
    <cellStyle name="Comma 7 3 3 4" xfId="12213" xr:uid="{00000000-0005-0000-0000-0000B02F0000}"/>
    <cellStyle name="Comma 7 3 3 4 2" xfId="12214" xr:uid="{00000000-0005-0000-0000-0000B12F0000}"/>
    <cellStyle name="Comma 7 3 3 5" xfId="12215" xr:uid="{00000000-0005-0000-0000-0000B22F0000}"/>
    <cellStyle name="Comma 7 3 3 5 2" xfId="12216" xr:uid="{00000000-0005-0000-0000-0000B32F0000}"/>
    <cellStyle name="Comma 7 3 3 6" xfId="12217" xr:uid="{00000000-0005-0000-0000-0000B42F0000}"/>
    <cellStyle name="Comma 7 3 4" xfId="12218" xr:uid="{00000000-0005-0000-0000-0000B52F0000}"/>
    <cellStyle name="Comma 7 3 4 2" xfId="12219" xr:uid="{00000000-0005-0000-0000-0000B62F0000}"/>
    <cellStyle name="Comma 7 3 4 2 2" xfId="12220" xr:uid="{00000000-0005-0000-0000-0000B72F0000}"/>
    <cellStyle name="Comma 7 3 4 3" xfId="12221" xr:uid="{00000000-0005-0000-0000-0000B82F0000}"/>
    <cellStyle name="Comma 7 3 5" xfId="12222" xr:uid="{00000000-0005-0000-0000-0000B92F0000}"/>
    <cellStyle name="Comma 7 3 5 2" xfId="12223" xr:uid="{00000000-0005-0000-0000-0000BA2F0000}"/>
    <cellStyle name="Comma 7 3 6" xfId="12224" xr:uid="{00000000-0005-0000-0000-0000BB2F0000}"/>
    <cellStyle name="Comma 7 3 6 2" xfId="12225" xr:uid="{00000000-0005-0000-0000-0000BC2F0000}"/>
    <cellStyle name="Comma 7 3 7" xfId="12226" xr:uid="{00000000-0005-0000-0000-0000BD2F0000}"/>
    <cellStyle name="Comma 7 3 7 2" xfId="12227" xr:uid="{00000000-0005-0000-0000-0000BE2F0000}"/>
    <cellStyle name="Comma 7 3 8" xfId="12228" xr:uid="{00000000-0005-0000-0000-0000BF2F0000}"/>
    <cellStyle name="Comma 7 4" xfId="12229" xr:uid="{00000000-0005-0000-0000-0000C02F0000}"/>
    <cellStyle name="Comma 7 4 2" xfId="12230" xr:uid="{00000000-0005-0000-0000-0000C12F0000}"/>
    <cellStyle name="Comma 7 4 2 2" xfId="12231" xr:uid="{00000000-0005-0000-0000-0000C22F0000}"/>
    <cellStyle name="Comma 7 4 2 2 2" xfId="12232" xr:uid="{00000000-0005-0000-0000-0000C32F0000}"/>
    <cellStyle name="Comma 7 4 2 2 2 2" xfId="12233" xr:uid="{00000000-0005-0000-0000-0000C42F0000}"/>
    <cellStyle name="Comma 7 4 2 2 3" xfId="12234" xr:uid="{00000000-0005-0000-0000-0000C52F0000}"/>
    <cellStyle name="Comma 7 4 2 2 3 2" xfId="12235" xr:uid="{00000000-0005-0000-0000-0000C62F0000}"/>
    <cellStyle name="Comma 7 4 2 2 4" xfId="12236" xr:uid="{00000000-0005-0000-0000-0000C72F0000}"/>
    <cellStyle name="Comma 7 4 2 3" xfId="12237" xr:uid="{00000000-0005-0000-0000-0000C82F0000}"/>
    <cellStyle name="Comma 7 4 2 3 2" xfId="12238" xr:uid="{00000000-0005-0000-0000-0000C92F0000}"/>
    <cellStyle name="Comma 7 4 2 4" xfId="12239" xr:uid="{00000000-0005-0000-0000-0000CA2F0000}"/>
    <cellStyle name="Comma 7 4 2 4 2" xfId="12240" xr:uid="{00000000-0005-0000-0000-0000CB2F0000}"/>
    <cellStyle name="Comma 7 4 2 5" xfId="12241" xr:uid="{00000000-0005-0000-0000-0000CC2F0000}"/>
    <cellStyle name="Comma 7 4 2 5 2" xfId="12242" xr:uid="{00000000-0005-0000-0000-0000CD2F0000}"/>
    <cellStyle name="Comma 7 4 2 6" xfId="12243" xr:uid="{00000000-0005-0000-0000-0000CE2F0000}"/>
    <cellStyle name="Comma 7 4 2 6 2" xfId="12244" xr:uid="{00000000-0005-0000-0000-0000CF2F0000}"/>
    <cellStyle name="Comma 7 4 2 7" xfId="12245" xr:uid="{00000000-0005-0000-0000-0000D02F0000}"/>
    <cellStyle name="Comma 7 4 3" xfId="12246" xr:uid="{00000000-0005-0000-0000-0000D12F0000}"/>
    <cellStyle name="Comma 7 4 3 2" xfId="12247" xr:uid="{00000000-0005-0000-0000-0000D22F0000}"/>
    <cellStyle name="Comma 7 4 3 2 2" xfId="12248" xr:uid="{00000000-0005-0000-0000-0000D32F0000}"/>
    <cellStyle name="Comma 7 4 3 3" xfId="12249" xr:uid="{00000000-0005-0000-0000-0000D42F0000}"/>
    <cellStyle name="Comma 7 4 3 3 2" xfId="12250" xr:uid="{00000000-0005-0000-0000-0000D52F0000}"/>
    <cellStyle name="Comma 7 4 3 4" xfId="12251" xr:uid="{00000000-0005-0000-0000-0000D62F0000}"/>
    <cellStyle name="Comma 7 4 3 4 2" xfId="12252" xr:uid="{00000000-0005-0000-0000-0000D72F0000}"/>
    <cellStyle name="Comma 7 4 3 5" xfId="12253" xr:uid="{00000000-0005-0000-0000-0000D82F0000}"/>
    <cellStyle name="Comma 7 4 3 5 2" xfId="12254" xr:uid="{00000000-0005-0000-0000-0000D92F0000}"/>
    <cellStyle name="Comma 7 4 3 6" xfId="12255" xr:uid="{00000000-0005-0000-0000-0000DA2F0000}"/>
    <cellStyle name="Comma 7 4 4" xfId="12256" xr:uid="{00000000-0005-0000-0000-0000DB2F0000}"/>
    <cellStyle name="Comma 7 4 4 2" xfId="12257" xr:uid="{00000000-0005-0000-0000-0000DC2F0000}"/>
    <cellStyle name="Comma 7 4 4 2 2" xfId="12258" xr:uid="{00000000-0005-0000-0000-0000DD2F0000}"/>
    <cellStyle name="Comma 7 4 4 3" xfId="12259" xr:uid="{00000000-0005-0000-0000-0000DE2F0000}"/>
    <cellStyle name="Comma 7 4 5" xfId="12260" xr:uid="{00000000-0005-0000-0000-0000DF2F0000}"/>
    <cellStyle name="Comma 7 4 5 2" xfId="12261" xr:uid="{00000000-0005-0000-0000-0000E02F0000}"/>
    <cellStyle name="Comma 7 4 6" xfId="12262" xr:uid="{00000000-0005-0000-0000-0000E12F0000}"/>
    <cellStyle name="Comma 7 4 6 2" xfId="12263" xr:uid="{00000000-0005-0000-0000-0000E22F0000}"/>
    <cellStyle name="Comma 7 4 7" xfId="12264" xr:uid="{00000000-0005-0000-0000-0000E32F0000}"/>
    <cellStyle name="Comma 7 4 7 2" xfId="12265" xr:uid="{00000000-0005-0000-0000-0000E42F0000}"/>
    <cellStyle name="Comma 7 4 8" xfId="12266" xr:uid="{00000000-0005-0000-0000-0000E52F0000}"/>
    <cellStyle name="Comma 7 5" xfId="12267" xr:uid="{00000000-0005-0000-0000-0000E62F0000}"/>
    <cellStyle name="Comma 7 5 2" xfId="12268" xr:uid="{00000000-0005-0000-0000-0000E72F0000}"/>
    <cellStyle name="Comma 7 5 2 2" xfId="12269" xr:uid="{00000000-0005-0000-0000-0000E82F0000}"/>
    <cellStyle name="Comma 7 5 2 2 2" xfId="12270" xr:uid="{00000000-0005-0000-0000-0000E92F0000}"/>
    <cellStyle name="Comma 7 5 2 3" xfId="12271" xr:uid="{00000000-0005-0000-0000-0000EA2F0000}"/>
    <cellStyle name="Comma 7 5 2 3 2" xfId="12272" xr:uid="{00000000-0005-0000-0000-0000EB2F0000}"/>
    <cellStyle name="Comma 7 5 2 4" xfId="12273" xr:uid="{00000000-0005-0000-0000-0000EC2F0000}"/>
    <cellStyle name="Comma 7 5 3" xfId="12274" xr:uid="{00000000-0005-0000-0000-0000ED2F0000}"/>
    <cellStyle name="Comma 7 5 3 2" xfId="12275" xr:uid="{00000000-0005-0000-0000-0000EE2F0000}"/>
    <cellStyle name="Comma 7 5 4" xfId="12276" xr:uid="{00000000-0005-0000-0000-0000EF2F0000}"/>
    <cellStyle name="Comma 7 5 4 2" xfId="12277" xr:uid="{00000000-0005-0000-0000-0000F02F0000}"/>
    <cellStyle name="Comma 7 5 5" xfId="12278" xr:uid="{00000000-0005-0000-0000-0000F12F0000}"/>
    <cellStyle name="Comma 7 5 5 2" xfId="12279" xr:uid="{00000000-0005-0000-0000-0000F22F0000}"/>
    <cellStyle name="Comma 7 5 6" xfId="12280" xr:uid="{00000000-0005-0000-0000-0000F32F0000}"/>
    <cellStyle name="Comma 7 5 6 2" xfId="12281" xr:uid="{00000000-0005-0000-0000-0000F42F0000}"/>
    <cellStyle name="Comma 7 5 7" xfId="12282" xr:uid="{00000000-0005-0000-0000-0000F52F0000}"/>
    <cellStyle name="Comma 7 6" xfId="12283" xr:uid="{00000000-0005-0000-0000-0000F62F0000}"/>
    <cellStyle name="Comma 7 6 2" xfId="12284" xr:uid="{00000000-0005-0000-0000-0000F72F0000}"/>
    <cellStyle name="Comma 7 6 2 2" xfId="12285" xr:uid="{00000000-0005-0000-0000-0000F82F0000}"/>
    <cellStyle name="Comma 7 6 3" xfId="12286" xr:uid="{00000000-0005-0000-0000-0000F92F0000}"/>
    <cellStyle name="Comma 7 6 3 2" xfId="12287" xr:uid="{00000000-0005-0000-0000-0000FA2F0000}"/>
    <cellStyle name="Comma 7 6 4" xfId="12288" xr:uid="{00000000-0005-0000-0000-0000FB2F0000}"/>
    <cellStyle name="Comma 7 6 4 2" xfId="12289" xr:uid="{00000000-0005-0000-0000-0000FC2F0000}"/>
    <cellStyle name="Comma 7 6 5" xfId="12290" xr:uid="{00000000-0005-0000-0000-0000FD2F0000}"/>
    <cellStyle name="Comma 7 6 5 2" xfId="12291" xr:uid="{00000000-0005-0000-0000-0000FE2F0000}"/>
    <cellStyle name="Comma 7 6 6" xfId="12292" xr:uid="{00000000-0005-0000-0000-0000FF2F0000}"/>
    <cellStyle name="Comma 7 7" xfId="12293" xr:uid="{00000000-0005-0000-0000-000000300000}"/>
    <cellStyle name="Comma 7 7 2" xfId="12294" xr:uid="{00000000-0005-0000-0000-000001300000}"/>
    <cellStyle name="Comma 7 7 2 2" xfId="12295" xr:uid="{00000000-0005-0000-0000-000002300000}"/>
    <cellStyle name="Comma 7 7 3" xfId="12296" xr:uid="{00000000-0005-0000-0000-000003300000}"/>
    <cellStyle name="Comma 7 8" xfId="12297" xr:uid="{00000000-0005-0000-0000-000004300000}"/>
    <cellStyle name="Comma 7 8 2" xfId="12298" xr:uid="{00000000-0005-0000-0000-000005300000}"/>
    <cellStyle name="Comma 7 9" xfId="12299" xr:uid="{00000000-0005-0000-0000-000006300000}"/>
    <cellStyle name="Comma 7 9 2" xfId="12300" xr:uid="{00000000-0005-0000-0000-000007300000}"/>
    <cellStyle name="Comma 8" xfId="12301" xr:uid="{00000000-0005-0000-0000-000008300000}"/>
    <cellStyle name="Comma 9" xfId="12302" xr:uid="{00000000-0005-0000-0000-000009300000}"/>
    <cellStyle name="Comma 9 2" xfId="12303" xr:uid="{00000000-0005-0000-0000-00000A300000}"/>
    <cellStyle name="Comma 9 2 2" xfId="12304" xr:uid="{00000000-0005-0000-0000-00000B300000}"/>
    <cellStyle name="Comma 9 2 2 2" xfId="12305" xr:uid="{00000000-0005-0000-0000-00000C300000}"/>
    <cellStyle name="Comma 9 2 2 2 2" xfId="12306" xr:uid="{00000000-0005-0000-0000-00000D300000}"/>
    <cellStyle name="Comma 9 2 2 2 2 2" xfId="12307" xr:uid="{00000000-0005-0000-0000-00000E300000}"/>
    <cellStyle name="Comma 9 2 2 2 3" xfId="12308" xr:uid="{00000000-0005-0000-0000-00000F300000}"/>
    <cellStyle name="Comma 9 2 2 2 3 2" xfId="12309" xr:uid="{00000000-0005-0000-0000-000010300000}"/>
    <cellStyle name="Comma 9 2 2 2 4" xfId="12310" xr:uid="{00000000-0005-0000-0000-000011300000}"/>
    <cellStyle name="Comma 9 2 2 3" xfId="12311" xr:uid="{00000000-0005-0000-0000-000012300000}"/>
    <cellStyle name="Comma 9 2 2 3 2" xfId="12312" xr:uid="{00000000-0005-0000-0000-000013300000}"/>
    <cellStyle name="Comma 9 2 2 4" xfId="12313" xr:uid="{00000000-0005-0000-0000-000014300000}"/>
    <cellStyle name="Comma 9 2 2 4 2" xfId="12314" xr:uid="{00000000-0005-0000-0000-000015300000}"/>
    <cellStyle name="Comma 9 2 2 5" xfId="12315" xr:uid="{00000000-0005-0000-0000-000016300000}"/>
    <cellStyle name="Comma 9 2 2 5 2" xfId="12316" xr:uid="{00000000-0005-0000-0000-000017300000}"/>
    <cellStyle name="Comma 9 2 2 6" xfId="12317" xr:uid="{00000000-0005-0000-0000-000018300000}"/>
    <cellStyle name="Comma 9 2 2 6 2" xfId="12318" xr:uid="{00000000-0005-0000-0000-000019300000}"/>
    <cellStyle name="Comma 9 2 2 7" xfId="12319" xr:uid="{00000000-0005-0000-0000-00001A300000}"/>
    <cellStyle name="Comma 9 2 3" xfId="12320" xr:uid="{00000000-0005-0000-0000-00001B300000}"/>
    <cellStyle name="Comma 9 2 3 2" xfId="12321" xr:uid="{00000000-0005-0000-0000-00001C300000}"/>
    <cellStyle name="Comma 9 2 3 2 2" xfId="12322" xr:uid="{00000000-0005-0000-0000-00001D300000}"/>
    <cellStyle name="Comma 9 2 3 3" xfId="12323" xr:uid="{00000000-0005-0000-0000-00001E300000}"/>
    <cellStyle name="Comma 9 2 3 3 2" xfId="12324" xr:uid="{00000000-0005-0000-0000-00001F300000}"/>
    <cellStyle name="Comma 9 2 3 4" xfId="12325" xr:uid="{00000000-0005-0000-0000-000020300000}"/>
    <cellStyle name="Comma 9 2 3 4 2" xfId="12326" xr:uid="{00000000-0005-0000-0000-000021300000}"/>
    <cellStyle name="Comma 9 2 3 5" xfId="12327" xr:uid="{00000000-0005-0000-0000-000022300000}"/>
    <cellStyle name="Comma 9 2 3 5 2" xfId="12328" xr:uid="{00000000-0005-0000-0000-000023300000}"/>
    <cellStyle name="Comma 9 2 3 6" xfId="12329" xr:uid="{00000000-0005-0000-0000-000024300000}"/>
    <cellStyle name="Comma 9 2 4" xfId="12330" xr:uid="{00000000-0005-0000-0000-000025300000}"/>
    <cellStyle name="Comma 9 2 4 2" xfId="12331" xr:uid="{00000000-0005-0000-0000-000026300000}"/>
    <cellStyle name="Comma 9 2 4 2 2" xfId="12332" xr:uid="{00000000-0005-0000-0000-000027300000}"/>
    <cellStyle name="Comma 9 2 4 3" xfId="12333" xr:uid="{00000000-0005-0000-0000-000028300000}"/>
    <cellStyle name="Comma 9 2 5" xfId="12334" xr:uid="{00000000-0005-0000-0000-000029300000}"/>
    <cellStyle name="Comma 9 2 5 2" xfId="12335" xr:uid="{00000000-0005-0000-0000-00002A300000}"/>
    <cellStyle name="Comma 9 2 6" xfId="12336" xr:uid="{00000000-0005-0000-0000-00002B300000}"/>
    <cellStyle name="Comma 9 2 6 2" xfId="12337" xr:uid="{00000000-0005-0000-0000-00002C300000}"/>
    <cellStyle name="Comma 9 2 7" xfId="12338" xr:uid="{00000000-0005-0000-0000-00002D300000}"/>
    <cellStyle name="Comma 9 2 7 2" xfId="12339" xr:uid="{00000000-0005-0000-0000-00002E300000}"/>
    <cellStyle name="Comma 9 2 8" xfId="12340" xr:uid="{00000000-0005-0000-0000-00002F300000}"/>
    <cellStyle name="Comma 9 3" xfId="12341" xr:uid="{00000000-0005-0000-0000-000030300000}"/>
    <cellStyle name="Comma 9 3 2" xfId="12342" xr:uid="{00000000-0005-0000-0000-000031300000}"/>
    <cellStyle name="Comma 9 3 2 2" xfId="12343" xr:uid="{00000000-0005-0000-0000-000032300000}"/>
    <cellStyle name="Comma 9 3 2 2 2" xfId="12344" xr:uid="{00000000-0005-0000-0000-000033300000}"/>
    <cellStyle name="Comma 9 3 2 3" xfId="12345" xr:uid="{00000000-0005-0000-0000-000034300000}"/>
    <cellStyle name="Comma 9 3 2 3 2" xfId="12346" xr:uid="{00000000-0005-0000-0000-000035300000}"/>
    <cellStyle name="Comma 9 3 2 4" xfId="12347" xr:uid="{00000000-0005-0000-0000-000036300000}"/>
    <cellStyle name="Comma 9 3 3" xfId="12348" xr:uid="{00000000-0005-0000-0000-000037300000}"/>
    <cellStyle name="Comma 9 3 3 2" xfId="12349" xr:uid="{00000000-0005-0000-0000-000038300000}"/>
    <cellStyle name="Comma 9 3 4" xfId="12350" xr:uid="{00000000-0005-0000-0000-000039300000}"/>
    <cellStyle name="Comma 9 3 4 2" xfId="12351" xr:uid="{00000000-0005-0000-0000-00003A300000}"/>
    <cellStyle name="Comma 9 3 5" xfId="12352" xr:uid="{00000000-0005-0000-0000-00003B300000}"/>
    <cellStyle name="Comma 9 3 5 2" xfId="12353" xr:uid="{00000000-0005-0000-0000-00003C300000}"/>
    <cellStyle name="Comma 9 3 6" xfId="12354" xr:uid="{00000000-0005-0000-0000-00003D300000}"/>
    <cellStyle name="Comma 9 3 6 2" xfId="12355" xr:uid="{00000000-0005-0000-0000-00003E300000}"/>
    <cellStyle name="Comma 9 3 7" xfId="12356" xr:uid="{00000000-0005-0000-0000-00003F300000}"/>
    <cellStyle name="Comma 9 4" xfId="12357" xr:uid="{00000000-0005-0000-0000-000040300000}"/>
    <cellStyle name="Comma 9 4 2" xfId="12358" xr:uid="{00000000-0005-0000-0000-000041300000}"/>
    <cellStyle name="Comma 9 4 2 2" xfId="12359" xr:uid="{00000000-0005-0000-0000-000042300000}"/>
    <cellStyle name="Comma 9 4 3" xfId="12360" xr:uid="{00000000-0005-0000-0000-000043300000}"/>
    <cellStyle name="Comma 9 4 3 2" xfId="12361" xr:uid="{00000000-0005-0000-0000-000044300000}"/>
    <cellStyle name="Comma 9 4 4" xfId="12362" xr:uid="{00000000-0005-0000-0000-000045300000}"/>
    <cellStyle name="Comma 9 4 4 2" xfId="12363" xr:uid="{00000000-0005-0000-0000-000046300000}"/>
    <cellStyle name="Comma 9 4 5" xfId="12364" xr:uid="{00000000-0005-0000-0000-000047300000}"/>
    <cellStyle name="Comma 9 4 5 2" xfId="12365" xr:uid="{00000000-0005-0000-0000-000048300000}"/>
    <cellStyle name="Comma 9 4 6" xfId="12366" xr:uid="{00000000-0005-0000-0000-000049300000}"/>
    <cellStyle name="Comma 9 5" xfId="12367" xr:uid="{00000000-0005-0000-0000-00004A300000}"/>
    <cellStyle name="Comma 9 5 2" xfId="12368" xr:uid="{00000000-0005-0000-0000-00004B300000}"/>
    <cellStyle name="Comma 9 5 2 2" xfId="12369" xr:uid="{00000000-0005-0000-0000-00004C300000}"/>
    <cellStyle name="Comma 9 5 3" xfId="12370" xr:uid="{00000000-0005-0000-0000-00004D300000}"/>
    <cellStyle name="Comma 9 6" xfId="12371" xr:uid="{00000000-0005-0000-0000-00004E300000}"/>
    <cellStyle name="Comma 9 6 2" xfId="12372" xr:uid="{00000000-0005-0000-0000-00004F300000}"/>
    <cellStyle name="Comma 9 7" xfId="12373" xr:uid="{00000000-0005-0000-0000-000050300000}"/>
    <cellStyle name="Comma 9 7 2" xfId="12374" xr:uid="{00000000-0005-0000-0000-000051300000}"/>
    <cellStyle name="Comma 9 8" xfId="12375" xr:uid="{00000000-0005-0000-0000-000052300000}"/>
    <cellStyle name="Comma 9 8 2" xfId="12376" xr:uid="{00000000-0005-0000-0000-000053300000}"/>
    <cellStyle name="Comma 9 9" xfId="12377" xr:uid="{00000000-0005-0000-0000-000054300000}"/>
    <cellStyle name="Currency 2" xfId="12378" xr:uid="{00000000-0005-0000-0000-000055300000}"/>
    <cellStyle name="Currency 3" xfId="12379" xr:uid="{00000000-0005-0000-0000-000056300000}"/>
    <cellStyle name="Error" xfId="12380" xr:uid="{00000000-0005-0000-0000-000057300000}"/>
    <cellStyle name="Excel Built-in 20% - Accent3" xfId="12381" xr:uid="{00000000-0005-0000-0000-000058300000}"/>
    <cellStyle name="Excel Built-in 40% - Accent6" xfId="12382" xr:uid="{00000000-0005-0000-0000-000059300000}"/>
    <cellStyle name="Excel Built-in 60% - Accent1" xfId="12383" xr:uid="{00000000-0005-0000-0000-00005A300000}"/>
    <cellStyle name="Excel Built-in 60% - Accent4" xfId="12384" xr:uid="{00000000-0005-0000-0000-00005B300000}"/>
    <cellStyle name="Excel Built-in Accent2" xfId="12385" xr:uid="{00000000-0005-0000-0000-00005C300000}"/>
    <cellStyle name="Excel Built-in Normal" xfId="12386" xr:uid="{00000000-0005-0000-0000-00005D300000}"/>
    <cellStyle name="Explanatory Text 2" xfId="12387" xr:uid="{00000000-0005-0000-0000-00005E300000}"/>
    <cellStyle name="Explanatory Text 2 2" xfId="12388" xr:uid="{00000000-0005-0000-0000-00005F300000}"/>
    <cellStyle name="Explanatory Text 2 2 2" xfId="12389" xr:uid="{00000000-0005-0000-0000-000060300000}"/>
    <cellStyle name="Explanatory Text 2 2 3" xfId="12390" xr:uid="{00000000-0005-0000-0000-000061300000}"/>
    <cellStyle name="Explanatory Text 2 3" xfId="12391" xr:uid="{00000000-0005-0000-0000-000062300000}"/>
    <cellStyle name="Explanatory Text 2 3 2" xfId="12392" xr:uid="{00000000-0005-0000-0000-000063300000}"/>
    <cellStyle name="Explanatory Text 2 4" xfId="12393" xr:uid="{00000000-0005-0000-0000-000064300000}"/>
    <cellStyle name="Explanatory Text 2 4 2" xfId="12394" xr:uid="{00000000-0005-0000-0000-000065300000}"/>
    <cellStyle name="Explanatory Text 3" xfId="12395" xr:uid="{00000000-0005-0000-0000-000066300000}"/>
    <cellStyle name="Explanatory Text 3 2" xfId="12396" xr:uid="{00000000-0005-0000-0000-000067300000}"/>
    <cellStyle name="Explanatory Text 3 2 2" xfId="12397" xr:uid="{00000000-0005-0000-0000-000068300000}"/>
    <cellStyle name="Explanatory Text 3 3" xfId="12398" xr:uid="{00000000-0005-0000-0000-000069300000}"/>
    <cellStyle name="Explanatory Text 4" xfId="12399" xr:uid="{00000000-0005-0000-0000-00006A300000}"/>
    <cellStyle name="Explanatory Text 4 2" xfId="12400" xr:uid="{00000000-0005-0000-0000-00006B300000}"/>
    <cellStyle name="Explanatory Text 5" xfId="12401" xr:uid="{00000000-0005-0000-0000-00006C300000}"/>
    <cellStyle name="Explanatory Text 6" xfId="12402" xr:uid="{00000000-0005-0000-0000-00006D300000}"/>
    <cellStyle name="Explanatory Text 7" xfId="12403" xr:uid="{00000000-0005-0000-0000-00006E300000}"/>
    <cellStyle name="Good 2" xfId="12404" xr:uid="{00000000-0005-0000-0000-00006F300000}"/>
    <cellStyle name="Good 2 2" xfId="12405" xr:uid="{00000000-0005-0000-0000-000070300000}"/>
    <cellStyle name="Good 2 2 2" xfId="12406" xr:uid="{00000000-0005-0000-0000-000071300000}"/>
    <cellStyle name="Good 2 2 3" xfId="12407" xr:uid="{00000000-0005-0000-0000-000072300000}"/>
    <cellStyle name="Good 2 3" xfId="12408" xr:uid="{00000000-0005-0000-0000-000073300000}"/>
    <cellStyle name="Good 2 3 2" xfId="12409" xr:uid="{00000000-0005-0000-0000-000074300000}"/>
    <cellStyle name="Good 2 4" xfId="12410" xr:uid="{00000000-0005-0000-0000-000075300000}"/>
    <cellStyle name="Good 2 4 2" xfId="12411" xr:uid="{00000000-0005-0000-0000-000076300000}"/>
    <cellStyle name="Good 3" xfId="12412" xr:uid="{00000000-0005-0000-0000-000077300000}"/>
    <cellStyle name="Good 3 2" xfId="12413" xr:uid="{00000000-0005-0000-0000-000078300000}"/>
    <cellStyle name="Good 3 2 2" xfId="12414" xr:uid="{00000000-0005-0000-0000-000079300000}"/>
    <cellStyle name="Good 3 3" xfId="12415" xr:uid="{00000000-0005-0000-0000-00007A300000}"/>
    <cellStyle name="Good 3 3 2" xfId="12416" xr:uid="{00000000-0005-0000-0000-00007B300000}"/>
    <cellStyle name="Good 4" xfId="12417" xr:uid="{00000000-0005-0000-0000-00007C300000}"/>
    <cellStyle name="Good 4 2" xfId="12418" xr:uid="{00000000-0005-0000-0000-00007D300000}"/>
    <cellStyle name="Good 5" xfId="12419" xr:uid="{00000000-0005-0000-0000-00007E300000}"/>
    <cellStyle name="Good 6" xfId="12420" xr:uid="{00000000-0005-0000-0000-00007F300000}"/>
    <cellStyle name="Good 7" xfId="12421" xr:uid="{00000000-0005-0000-0000-000080300000}"/>
    <cellStyle name="Heading 1 2" xfId="12422" xr:uid="{00000000-0005-0000-0000-000081300000}"/>
    <cellStyle name="Heading 1 2 2" xfId="12423" xr:uid="{00000000-0005-0000-0000-000082300000}"/>
    <cellStyle name="Heading 1 2 2 2" xfId="12424" xr:uid="{00000000-0005-0000-0000-000083300000}"/>
    <cellStyle name="Heading 1 2 2 3" xfId="12425" xr:uid="{00000000-0005-0000-0000-000084300000}"/>
    <cellStyle name="Heading 1 2 3" xfId="12426" xr:uid="{00000000-0005-0000-0000-000085300000}"/>
    <cellStyle name="Heading 1 2 3 2" xfId="12427" xr:uid="{00000000-0005-0000-0000-000086300000}"/>
    <cellStyle name="Heading 1 2 4" xfId="12428" xr:uid="{00000000-0005-0000-0000-000087300000}"/>
    <cellStyle name="Heading 1 3" xfId="12429" xr:uid="{00000000-0005-0000-0000-000088300000}"/>
    <cellStyle name="Heading 1 3 2" xfId="12430" xr:uid="{00000000-0005-0000-0000-000089300000}"/>
    <cellStyle name="Heading 1 3 2 2" xfId="12431" xr:uid="{00000000-0005-0000-0000-00008A300000}"/>
    <cellStyle name="Heading 1 3 2 3" xfId="12432" xr:uid="{00000000-0005-0000-0000-00008B300000}"/>
    <cellStyle name="Heading 1 3 3" xfId="12433" xr:uid="{00000000-0005-0000-0000-00008C300000}"/>
    <cellStyle name="Heading 1 4" xfId="12434" xr:uid="{00000000-0005-0000-0000-00008D300000}"/>
    <cellStyle name="Heading 1 4 2" xfId="12435" xr:uid="{00000000-0005-0000-0000-00008E300000}"/>
    <cellStyle name="Heading 1 5" xfId="12436" xr:uid="{00000000-0005-0000-0000-00008F300000}"/>
    <cellStyle name="Heading 1 6" xfId="12437" xr:uid="{00000000-0005-0000-0000-000090300000}"/>
    <cellStyle name="Heading 2 2" xfId="12438" xr:uid="{00000000-0005-0000-0000-000091300000}"/>
    <cellStyle name="Heading 2 2 2" xfId="12439" xr:uid="{00000000-0005-0000-0000-000092300000}"/>
    <cellStyle name="Heading 2 2 2 2" xfId="12440" xr:uid="{00000000-0005-0000-0000-000093300000}"/>
    <cellStyle name="Heading 2 2 2 3" xfId="12441" xr:uid="{00000000-0005-0000-0000-000094300000}"/>
    <cellStyle name="Heading 2 2 3" xfId="12442" xr:uid="{00000000-0005-0000-0000-000095300000}"/>
    <cellStyle name="Heading 2 2 3 2" xfId="12443" xr:uid="{00000000-0005-0000-0000-000096300000}"/>
    <cellStyle name="Heading 2 2 4" xfId="12444" xr:uid="{00000000-0005-0000-0000-000097300000}"/>
    <cellStyle name="Heading 2 3" xfId="12445" xr:uid="{00000000-0005-0000-0000-000098300000}"/>
    <cellStyle name="Heading 2 3 2" xfId="12446" xr:uid="{00000000-0005-0000-0000-000099300000}"/>
    <cellStyle name="Heading 2 3 2 2" xfId="12447" xr:uid="{00000000-0005-0000-0000-00009A300000}"/>
    <cellStyle name="Heading 2 3 2 3" xfId="12448" xr:uid="{00000000-0005-0000-0000-00009B300000}"/>
    <cellStyle name="Heading 2 3 3" xfId="12449" xr:uid="{00000000-0005-0000-0000-00009C300000}"/>
    <cellStyle name="Heading 2 4" xfId="12450" xr:uid="{00000000-0005-0000-0000-00009D300000}"/>
    <cellStyle name="Heading 2 4 2" xfId="12451" xr:uid="{00000000-0005-0000-0000-00009E300000}"/>
    <cellStyle name="Heading 2 5" xfId="12452" xr:uid="{00000000-0005-0000-0000-00009F300000}"/>
    <cellStyle name="Heading 2 6" xfId="12453" xr:uid="{00000000-0005-0000-0000-0000A0300000}"/>
    <cellStyle name="Heading 3 2" xfId="12454" xr:uid="{00000000-0005-0000-0000-0000A1300000}"/>
    <cellStyle name="Heading 3 2 2" xfId="12455" xr:uid="{00000000-0005-0000-0000-0000A2300000}"/>
    <cellStyle name="Heading 3 2 2 2" xfId="12456" xr:uid="{00000000-0005-0000-0000-0000A3300000}"/>
    <cellStyle name="Heading 3 2 2 3" xfId="12457" xr:uid="{00000000-0005-0000-0000-0000A4300000}"/>
    <cellStyle name="Heading 3 2 3" xfId="12458" xr:uid="{00000000-0005-0000-0000-0000A5300000}"/>
    <cellStyle name="Heading 3 2 3 2" xfId="12459" xr:uid="{00000000-0005-0000-0000-0000A6300000}"/>
    <cellStyle name="Heading 3 2 4" xfId="12460" xr:uid="{00000000-0005-0000-0000-0000A7300000}"/>
    <cellStyle name="Heading 3 3" xfId="12461" xr:uid="{00000000-0005-0000-0000-0000A8300000}"/>
    <cellStyle name="Heading 3 3 2" xfId="12462" xr:uid="{00000000-0005-0000-0000-0000A9300000}"/>
    <cellStyle name="Heading 3 3 2 2" xfId="12463" xr:uid="{00000000-0005-0000-0000-0000AA300000}"/>
    <cellStyle name="Heading 3 3 2 3" xfId="12464" xr:uid="{00000000-0005-0000-0000-0000AB300000}"/>
    <cellStyle name="Heading 3 3 3" xfId="12465" xr:uid="{00000000-0005-0000-0000-0000AC300000}"/>
    <cellStyle name="Heading 3 4" xfId="12466" xr:uid="{00000000-0005-0000-0000-0000AD300000}"/>
    <cellStyle name="Heading 3 4 2" xfId="12467" xr:uid="{00000000-0005-0000-0000-0000AE300000}"/>
    <cellStyle name="Heading 3 5" xfId="12468" xr:uid="{00000000-0005-0000-0000-0000AF300000}"/>
    <cellStyle name="Heading 3 6" xfId="12469" xr:uid="{00000000-0005-0000-0000-0000B0300000}"/>
    <cellStyle name="Heading 4 2" xfId="12470" xr:uid="{00000000-0005-0000-0000-0000B1300000}"/>
    <cellStyle name="Heading 4 2 2" xfId="12471" xr:uid="{00000000-0005-0000-0000-0000B2300000}"/>
    <cellStyle name="Heading 4 2 2 2" xfId="12472" xr:uid="{00000000-0005-0000-0000-0000B3300000}"/>
    <cellStyle name="Heading 4 2 2 3" xfId="12473" xr:uid="{00000000-0005-0000-0000-0000B4300000}"/>
    <cellStyle name="Heading 4 2 3" xfId="12474" xr:uid="{00000000-0005-0000-0000-0000B5300000}"/>
    <cellStyle name="Heading 4 2 3 2" xfId="12475" xr:uid="{00000000-0005-0000-0000-0000B6300000}"/>
    <cellStyle name="Heading 4 2 4" xfId="12476" xr:uid="{00000000-0005-0000-0000-0000B7300000}"/>
    <cellStyle name="Heading 4 3" xfId="12477" xr:uid="{00000000-0005-0000-0000-0000B8300000}"/>
    <cellStyle name="Heading 4 3 2" xfId="12478" xr:uid="{00000000-0005-0000-0000-0000B9300000}"/>
    <cellStyle name="Heading 4 3 2 2" xfId="12479" xr:uid="{00000000-0005-0000-0000-0000BA300000}"/>
    <cellStyle name="Heading 4 3 2 3" xfId="12480" xr:uid="{00000000-0005-0000-0000-0000BB300000}"/>
    <cellStyle name="Heading 4 3 3" xfId="12481" xr:uid="{00000000-0005-0000-0000-0000BC300000}"/>
    <cellStyle name="Heading 4 4" xfId="12482" xr:uid="{00000000-0005-0000-0000-0000BD300000}"/>
    <cellStyle name="Heading 4 4 2" xfId="12483" xr:uid="{00000000-0005-0000-0000-0000BE300000}"/>
    <cellStyle name="Heading 4 5" xfId="12484" xr:uid="{00000000-0005-0000-0000-0000BF300000}"/>
    <cellStyle name="Heading 4 6" xfId="12485" xr:uid="{00000000-0005-0000-0000-0000C0300000}"/>
    <cellStyle name="Hyperlink 2" xfId="12486" xr:uid="{00000000-0005-0000-0000-0000C1300000}"/>
    <cellStyle name="Input 2" xfId="12487" xr:uid="{00000000-0005-0000-0000-0000C2300000}"/>
    <cellStyle name="Input 2 2" xfId="12488" xr:uid="{00000000-0005-0000-0000-0000C3300000}"/>
    <cellStyle name="Input 2 2 2" xfId="12489" xr:uid="{00000000-0005-0000-0000-0000C4300000}"/>
    <cellStyle name="Input 2 2 3" xfId="12490" xr:uid="{00000000-0005-0000-0000-0000C5300000}"/>
    <cellStyle name="Input 2 2 4" xfId="12491" xr:uid="{00000000-0005-0000-0000-0000C6300000}"/>
    <cellStyle name="Input 2 2 4 2" xfId="12492" xr:uid="{00000000-0005-0000-0000-0000C7300000}"/>
    <cellStyle name="Input 2 2 5" xfId="12493" xr:uid="{00000000-0005-0000-0000-0000C8300000}"/>
    <cellStyle name="Input 2 2 5 2" xfId="12494" xr:uid="{00000000-0005-0000-0000-0000C9300000}"/>
    <cellStyle name="Input 2 2 6" xfId="12495" xr:uid="{00000000-0005-0000-0000-0000CA300000}"/>
    <cellStyle name="Input 2 3" xfId="12496" xr:uid="{00000000-0005-0000-0000-0000CB300000}"/>
    <cellStyle name="Input 2 3 2" xfId="12497" xr:uid="{00000000-0005-0000-0000-0000CC300000}"/>
    <cellStyle name="Input 2 3 2 2" xfId="12498" xr:uid="{00000000-0005-0000-0000-0000CD300000}"/>
    <cellStyle name="Input 2 3 2 2 2" xfId="12499" xr:uid="{00000000-0005-0000-0000-0000CE300000}"/>
    <cellStyle name="Input 2 3 2 3" xfId="12500" xr:uid="{00000000-0005-0000-0000-0000CF300000}"/>
    <cellStyle name="Input 2 3 2 4" xfId="12501" xr:uid="{00000000-0005-0000-0000-0000D0300000}"/>
    <cellStyle name="Input 2 3 2 5" xfId="12502" xr:uid="{00000000-0005-0000-0000-0000D1300000}"/>
    <cellStyle name="Input 2 3 2 6" xfId="12503" xr:uid="{00000000-0005-0000-0000-0000D2300000}"/>
    <cellStyle name="Input 2 4" xfId="12504" xr:uid="{00000000-0005-0000-0000-0000D3300000}"/>
    <cellStyle name="Input 2 4 2" xfId="12505" xr:uid="{00000000-0005-0000-0000-0000D4300000}"/>
    <cellStyle name="Input 2 4 2 2" xfId="12506" xr:uid="{00000000-0005-0000-0000-0000D5300000}"/>
    <cellStyle name="Input 2 4 3" xfId="12507" xr:uid="{00000000-0005-0000-0000-0000D6300000}"/>
    <cellStyle name="Input 2 4 4" xfId="12508" xr:uid="{00000000-0005-0000-0000-0000D7300000}"/>
    <cellStyle name="Input 2 4 5" xfId="12509" xr:uid="{00000000-0005-0000-0000-0000D8300000}"/>
    <cellStyle name="Input 2 4 6" xfId="12510" xr:uid="{00000000-0005-0000-0000-0000D9300000}"/>
    <cellStyle name="Input 2 5" xfId="12511" xr:uid="{00000000-0005-0000-0000-0000DA300000}"/>
    <cellStyle name="Input 2 5 2" xfId="12512" xr:uid="{00000000-0005-0000-0000-0000DB300000}"/>
    <cellStyle name="Input 2 6" xfId="12513" xr:uid="{00000000-0005-0000-0000-0000DC300000}"/>
    <cellStyle name="Input 2 6 2" xfId="12514" xr:uid="{00000000-0005-0000-0000-0000DD300000}"/>
    <cellStyle name="Input 2 6 3" xfId="12515" xr:uid="{00000000-0005-0000-0000-0000DE300000}"/>
    <cellStyle name="Input 3" xfId="12516" xr:uid="{00000000-0005-0000-0000-0000DF300000}"/>
    <cellStyle name="Input 3 2" xfId="12517" xr:uid="{00000000-0005-0000-0000-0000E0300000}"/>
    <cellStyle name="Input 3 2 2" xfId="12518" xr:uid="{00000000-0005-0000-0000-0000E1300000}"/>
    <cellStyle name="Input 3 3" xfId="12519" xr:uid="{00000000-0005-0000-0000-0000E2300000}"/>
    <cellStyle name="Input 3 3 2" xfId="12520" xr:uid="{00000000-0005-0000-0000-0000E3300000}"/>
    <cellStyle name="Input 4" xfId="12521" xr:uid="{00000000-0005-0000-0000-0000E4300000}"/>
    <cellStyle name="Input 4 2" xfId="12522" xr:uid="{00000000-0005-0000-0000-0000E5300000}"/>
    <cellStyle name="Input 5" xfId="12523" xr:uid="{00000000-0005-0000-0000-0000E6300000}"/>
    <cellStyle name="Input 6" xfId="12524" xr:uid="{00000000-0005-0000-0000-0000E7300000}"/>
    <cellStyle name="Input 7" xfId="12525" xr:uid="{00000000-0005-0000-0000-0000E8300000}"/>
    <cellStyle name="Linked Cell 2" xfId="12526" xr:uid="{00000000-0005-0000-0000-0000E9300000}"/>
    <cellStyle name="Linked Cell 2 2" xfId="12527" xr:uid="{00000000-0005-0000-0000-0000EA300000}"/>
    <cellStyle name="Linked Cell 2 2 2" xfId="12528" xr:uid="{00000000-0005-0000-0000-0000EB300000}"/>
    <cellStyle name="Linked Cell 2 2 3" xfId="12529" xr:uid="{00000000-0005-0000-0000-0000EC300000}"/>
    <cellStyle name="Linked Cell 2 3" xfId="12530" xr:uid="{00000000-0005-0000-0000-0000ED300000}"/>
    <cellStyle name="Linked Cell 2 3 2" xfId="12531" xr:uid="{00000000-0005-0000-0000-0000EE300000}"/>
    <cellStyle name="Linked Cell 2 4" xfId="12532" xr:uid="{00000000-0005-0000-0000-0000EF300000}"/>
    <cellStyle name="Linked Cell 2 4 2" xfId="12533" xr:uid="{00000000-0005-0000-0000-0000F0300000}"/>
    <cellStyle name="Linked Cell 3" xfId="12534" xr:uid="{00000000-0005-0000-0000-0000F1300000}"/>
    <cellStyle name="Linked Cell 3 2" xfId="12535" xr:uid="{00000000-0005-0000-0000-0000F2300000}"/>
    <cellStyle name="Linked Cell 3 2 2" xfId="12536" xr:uid="{00000000-0005-0000-0000-0000F3300000}"/>
    <cellStyle name="Linked Cell 3 3" xfId="12537" xr:uid="{00000000-0005-0000-0000-0000F4300000}"/>
    <cellStyle name="Linked Cell 3 3 2" xfId="12538" xr:uid="{00000000-0005-0000-0000-0000F5300000}"/>
    <cellStyle name="Linked Cell 4" xfId="12539" xr:uid="{00000000-0005-0000-0000-0000F6300000}"/>
    <cellStyle name="Linked Cell 4 2" xfId="12540" xr:uid="{00000000-0005-0000-0000-0000F7300000}"/>
    <cellStyle name="Linked Cell 5" xfId="12541" xr:uid="{00000000-0005-0000-0000-0000F8300000}"/>
    <cellStyle name="Linked Cell 6" xfId="12542" xr:uid="{00000000-0005-0000-0000-0000F9300000}"/>
    <cellStyle name="Linked Cell 7" xfId="12543" xr:uid="{00000000-0005-0000-0000-0000FA300000}"/>
    <cellStyle name="Neutral 2" xfId="12544" xr:uid="{00000000-0005-0000-0000-0000FB300000}"/>
    <cellStyle name="Neutral 2 2" xfId="12545" xr:uid="{00000000-0005-0000-0000-0000FC300000}"/>
    <cellStyle name="Neutral 2 2 2" xfId="12546" xr:uid="{00000000-0005-0000-0000-0000FD300000}"/>
    <cellStyle name="Neutral 2 2 3" xfId="12547" xr:uid="{00000000-0005-0000-0000-0000FE300000}"/>
    <cellStyle name="Neutral 2 3" xfId="12548" xr:uid="{00000000-0005-0000-0000-0000FF300000}"/>
    <cellStyle name="Neutral 2 3 2" xfId="12549" xr:uid="{00000000-0005-0000-0000-000000310000}"/>
    <cellStyle name="Neutral 2 4" xfId="12550" xr:uid="{00000000-0005-0000-0000-000001310000}"/>
    <cellStyle name="Neutral 2 4 2" xfId="12551" xr:uid="{00000000-0005-0000-0000-000002310000}"/>
    <cellStyle name="Neutral 3" xfId="12552" xr:uid="{00000000-0005-0000-0000-000003310000}"/>
    <cellStyle name="Neutral 3 2" xfId="12553" xr:uid="{00000000-0005-0000-0000-000004310000}"/>
    <cellStyle name="Neutral 3 2 2" xfId="12554" xr:uid="{00000000-0005-0000-0000-000005310000}"/>
    <cellStyle name="Neutral 3 3" xfId="12555" xr:uid="{00000000-0005-0000-0000-000006310000}"/>
    <cellStyle name="Neutral 3 3 2" xfId="12556" xr:uid="{00000000-0005-0000-0000-000007310000}"/>
    <cellStyle name="Neutral 4" xfId="12557" xr:uid="{00000000-0005-0000-0000-000008310000}"/>
    <cellStyle name="Neutral 4 2" xfId="12558" xr:uid="{00000000-0005-0000-0000-000009310000}"/>
    <cellStyle name="Neutral 5" xfId="12559" xr:uid="{00000000-0005-0000-0000-00000A310000}"/>
    <cellStyle name="Neutral 6" xfId="12560" xr:uid="{00000000-0005-0000-0000-00000B310000}"/>
    <cellStyle name="Neutral 7" xfId="12561" xr:uid="{00000000-0005-0000-0000-00000C310000}"/>
    <cellStyle name="NJS" xfId="12562" xr:uid="{00000000-0005-0000-0000-00000D310000}"/>
    <cellStyle name="Normal" xfId="0" builtinId="0"/>
    <cellStyle name="Normal 10" xfId="12563" xr:uid="{00000000-0005-0000-0000-00000F310000}"/>
    <cellStyle name="Normal 10 2" xfId="12564" xr:uid="{00000000-0005-0000-0000-000010310000}"/>
    <cellStyle name="Normal 10 3" xfId="12565" xr:uid="{00000000-0005-0000-0000-000011310000}"/>
    <cellStyle name="Normal 11" xfId="12566" xr:uid="{00000000-0005-0000-0000-000012310000}"/>
    <cellStyle name="Normal 11 2" xfId="12567" xr:uid="{00000000-0005-0000-0000-000013310000}"/>
    <cellStyle name="Normal 11 2 2" xfId="12568" xr:uid="{00000000-0005-0000-0000-000014310000}"/>
    <cellStyle name="Normal 11 3" xfId="12569" xr:uid="{00000000-0005-0000-0000-000015310000}"/>
    <cellStyle name="Normal 12" xfId="12570" xr:uid="{00000000-0005-0000-0000-000016310000}"/>
    <cellStyle name="Normal 12 2" xfId="12571" xr:uid="{00000000-0005-0000-0000-000017310000}"/>
    <cellStyle name="Normal 12 2 2" xfId="12572" xr:uid="{00000000-0005-0000-0000-000018310000}"/>
    <cellStyle name="Normal 12 2 2 2" xfId="12573" xr:uid="{00000000-0005-0000-0000-000019310000}"/>
    <cellStyle name="Normal 12 2 2 2 2" xfId="12574" xr:uid="{00000000-0005-0000-0000-00001A310000}"/>
    <cellStyle name="Normal 12 2 2 3" xfId="12575" xr:uid="{00000000-0005-0000-0000-00001B310000}"/>
    <cellStyle name="Normal 12 2 3" xfId="12576" xr:uid="{00000000-0005-0000-0000-00001C310000}"/>
    <cellStyle name="Normal 12 2 3 2" xfId="12577" xr:uid="{00000000-0005-0000-0000-00001D310000}"/>
    <cellStyle name="Normal 12 2 4" xfId="12578" xr:uid="{00000000-0005-0000-0000-00001E310000}"/>
    <cellStyle name="Normal 12 2 4 2" xfId="12579" xr:uid="{00000000-0005-0000-0000-00001F310000}"/>
    <cellStyle name="Normal 12 3" xfId="12580" xr:uid="{00000000-0005-0000-0000-000020310000}"/>
    <cellStyle name="Normal 13" xfId="12581" xr:uid="{00000000-0005-0000-0000-000021310000}"/>
    <cellStyle name="Normal 13 10" xfId="12582" xr:uid="{00000000-0005-0000-0000-000022310000}"/>
    <cellStyle name="Normal 13 10 2" xfId="12583" xr:uid="{00000000-0005-0000-0000-000023310000}"/>
    <cellStyle name="Normal 13 11" xfId="12584" xr:uid="{00000000-0005-0000-0000-000024310000}"/>
    <cellStyle name="Normal 13 11 2" xfId="12585" xr:uid="{00000000-0005-0000-0000-000025310000}"/>
    <cellStyle name="Normal 13 12" xfId="12586" xr:uid="{00000000-0005-0000-0000-000026310000}"/>
    <cellStyle name="Normal 13 12 2" xfId="12587" xr:uid="{00000000-0005-0000-0000-000027310000}"/>
    <cellStyle name="Normal 13 2" xfId="12588" xr:uid="{00000000-0005-0000-0000-000028310000}"/>
    <cellStyle name="Normal 13 2 10" xfId="12589" xr:uid="{00000000-0005-0000-0000-000029310000}"/>
    <cellStyle name="Normal 13 2 10 2" xfId="12590" xr:uid="{00000000-0005-0000-0000-00002A310000}"/>
    <cellStyle name="Normal 13 2 11" xfId="12591" xr:uid="{00000000-0005-0000-0000-00002B310000}"/>
    <cellStyle name="Normal 13 2 2" xfId="12592" xr:uid="{00000000-0005-0000-0000-00002C310000}"/>
    <cellStyle name="Normal 13 2 2 10" xfId="12593" xr:uid="{00000000-0005-0000-0000-00002D310000}"/>
    <cellStyle name="Normal 13 2 2 2" xfId="12594" xr:uid="{00000000-0005-0000-0000-00002E310000}"/>
    <cellStyle name="Normal 13 2 2 2 2" xfId="12595" xr:uid="{00000000-0005-0000-0000-00002F310000}"/>
    <cellStyle name="Normal 13 2 2 2 2 2" xfId="12596" xr:uid="{00000000-0005-0000-0000-000030310000}"/>
    <cellStyle name="Normal 13 2 2 2 2 2 2" xfId="12597" xr:uid="{00000000-0005-0000-0000-000031310000}"/>
    <cellStyle name="Normal 13 2 2 2 2 2 2 2" xfId="12598" xr:uid="{00000000-0005-0000-0000-000032310000}"/>
    <cellStyle name="Normal 13 2 2 2 2 2 3" xfId="12599" xr:uid="{00000000-0005-0000-0000-000033310000}"/>
    <cellStyle name="Normal 13 2 2 2 2 2 3 2" xfId="12600" xr:uid="{00000000-0005-0000-0000-000034310000}"/>
    <cellStyle name="Normal 13 2 2 2 2 2 4" xfId="12601" xr:uid="{00000000-0005-0000-0000-000035310000}"/>
    <cellStyle name="Normal 13 2 2 2 2 3" xfId="12602" xr:uid="{00000000-0005-0000-0000-000036310000}"/>
    <cellStyle name="Normal 13 2 2 2 2 3 2" xfId="12603" xr:uid="{00000000-0005-0000-0000-000037310000}"/>
    <cellStyle name="Normal 13 2 2 2 2 4" xfId="12604" xr:uid="{00000000-0005-0000-0000-000038310000}"/>
    <cellStyle name="Normal 13 2 2 2 2 4 2" xfId="12605" xr:uid="{00000000-0005-0000-0000-000039310000}"/>
    <cellStyle name="Normal 13 2 2 2 2 5" xfId="12606" xr:uid="{00000000-0005-0000-0000-00003A310000}"/>
    <cellStyle name="Normal 13 2 2 2 2 5 2" xfId="12607" xr:uid="{00000000-0005-0000-0000-00003B310000}"/>
    <cellStyle name="Normal 13 2 2 2 2 6" xfId="12608" xr:uid="{00000000-0005-0000-0000-00003C310000}"/>
    <cellStyle name="Normal 13 2 2 2 2 6 2" xfId="12609" xr:uid="{00000000-0005-0000-0000-00003D310000}"/>
    <cellStyle name="Normal 13 2 2 2 2 7" xfId="12610" xr:uid="{00000000-0005-0000-0000-00003E310000}"/>
    <cellStyle name="Normal 13 2 2 2 3" xfId="12611" xr:uid="{00000000-0005-0000-0000-00003F310000}"/>
    <cellStyle name="Normal 13 2 2 2 3 2" xfId="12612" xr:uid="{00000000-0005-0000-0000-000040310000}"/>
    <cellStyle name="Normal 13 2 2 2 3 2 2" xfId="12613" xr:uid="{00000000-0005-0000-0000-000041310000}"/>
    <cellStyle name="Normal 13 2 2 2 3 3" xfId="12614" xr:uid="{00000000-0005-0000-0000-000042310000}"/>
    <cellStyle name="Normal 13 2 2 2 3 3 2" xfId="12615" xr:uid="{00000000-0005-0000-0000-000043310000}"/>
    <cellStyle name="Normal 13 2 2 2 3 4" xfId="12616" xr:uid="{00000000-0005-0000-0000-000044310000}"/>
    <cellStyle name="Normal 13 2 2 2 3 4 2" xfId="12617" xr:uid="{00000000-0005-0000-0000-000045310000}"/>
    <cellStyle name="Normal 13 2 2 2 3 5" xfId="12618" xr:uid="{00000000-0005-0000-0000-000046310000}"/>
    <cellStyle name="Normal 13 2 2 2 3 5 2" xfId="12619" xr:uid="{00000000-0005-0000-0000-000047310000}"/>
    <cellStyle name="Normal 13 2 2 2 3 6" xfId="12620" xr:uid="{00000000-0005-0000-0000-000048310000}"/>
    <cellStyle name="Normal 13 2 2 2 4" xfId="12621" xr:uid="{00000000-0005-0000-0000-000049310000}"/>
    <cellStyle name="Normal 13 2 2 2 4 2" xfId="12622" xr:uid="{00000000-0005-0000-0000-00004A310000}"/>
    <cellStyle name="Normal 13 2 2 2 4 2 2" xfId="12623" xr:uid="{00000000-0005-0000-0000-00004B310000}"/>
    <cellStyle name="Normal 13 2 2 2 4 3" xfId="12624" xr:uid="{00000000-0005-0000-0000-00004C310000}"/>
    <cellStyle name="Normal 13 2 2 2 5" xfId="12625" xr:uid="{00000000-0005-0000-0000-00004D310000}"/>
    <cellStyle name="Normal 13 2 2 2 5 2" xfId="12626" xr:uid="{00000000-0005-0000-0000-00004E310000}"/>
    <cellStyle name="Normal 13 2 2 2 6" xfId="12627" xr:uid="{00000000-0005-0000-0000-00004F310000}"/>
    <cellStyle name="Normal 13 2 2 2 6 2" xfId="12628" xr:uid="{00000000-0005-0000-0000-000050310000}"/>
    <cellStyle name="Normal 13 2 2 2 7" xfId="12629" xr:uid="{00000000-0005-0000-0000-000051310000}"/>
    <cellStyle name="Normal 13 2 2 2 7 2" xfId="12630" xr:uid="{00000000-0005-0000-0000-000052310000}"/>
    <cellStyle name="Normal 13 2 2 2 8" xfId="12631" xr:uid="{00000000-0005-0000-0000-000053310000}"/>
    <cellStyle name="Normal 13 2 2 3" xfId="12632" xr:uid="{00000000-0005-0000-0000-000054310000}"/>
    <cellStyle name="Normal 13 2 2 3 2" xfId="12633" xr:uid="{00000000-0005-0000-0000-000055310000}"/>
    <cellStyle name="Normal 13 2 2 3 2 2" xfId="12634" xr:uid="{00000000-0005-0000-0000-000056310000}"/>
    <cellStyle name="Normal 13 2 2 3 2 2 2" xfId="12635" xr:uid="{00000000-0005-0000-0000-000057310000}"/>
    <cellStyle name="Normal 13 2 2 3 2 2 2 2" xfId="12636" xr:uid="{00000000-0005-0000-0000-000058310000}"/>
    <cellStyle name="Normal 13 2 2 3 2 2 3" xfId="12637" xr:uid="{00000000-0005-0000-0000-000059310000}"/>
    <cellStyle name="Normal 13 2 2 3 2 2 3 2" xfId="12638" xr:uid="{00000000-0005-0000-0000-00005A310000}"/>
    <cellStyle name="Normal 13 2 2 3 2 2 4" xfId="12639" xr:uid="{00000000-0005-0000-0000-00005B310000}"/>
    <cellStyle name="Normal 13 2 2 3 2 3" xfId="12640" xr:uid="{00000000-0005-0000-0000-00005C310000}"/>
    <cellStyle name="Normal 13 2 2 3 2 3 2" xfId="12641" xr:uid="{00000000-0005-0000-0000-00005D310000}"/>
    <cellStyle name="Normal 13 2 2 3 2 4" xfId="12642" xr:uid="{00000000-0005-0000-0000-00005E310000}"/>
    <cellStyle name="Normal 13 2 2 3 2 4 2" xfId="12643" xr:uid="{00000000-0005-0000-0000-00005F310000}"/>
    <cellStyle name="Normal 13 2 2 3 2 5" xfId="12644" xr:uid="{00000000-0005-0000-0000-000060310000}"/>
    <cellStyle name="Normal 13 2 2 3 2 5 2" xfId="12645" xr:uid="{00000000-0005-0000-0000-000061310000}"/>
    <cellStyle name="Normal 13 2 2 3 2 6" xfId="12646" xr:uid="{00000000-0005-0000-0000-000062310000}"/>
    <cellStyle name="Normal 13 2 2 3 2 6 2" xfId="12647" xr:uid="{00000000-0005-0000-0000-000063310000}"/>
    <cellStyle name="Normal 13 2 2 3 2 7" xfId="12648" xr:uid="{00000000-0005-0000-0000-000064310000}"/>
    <cellStyle name="Normal 13 2 2 3 3" xfId="12649" xr:uid="{00000000-0005-0000-0000-000065310000}"/>
    <cellStyle name="Normal 13 2 2 3 3 2" xfId="12650" xr:uid="{00000000-0005-0000-0000-000066310000}"/>
    <cellStyle name="Normal 13 2 2 3 3 2 2" xfId="12651" xr:uid="{00000000-0005-0000-0000-000067310000}"/>
    <cellStyle name="Normal 13 2 2 3 3 3" xfId="12652" xr:uid="{00000000-0005-0000-0000-000068310000}"/>
    <cellStyle name="Normal 13 2 2 3 3 3 2" xfId="12653" xr:uid="{00000000-0005-0000-0000-000069310000}"/>
    <cellStyle name="Normal 13 2 2 3 3 4" xfId="12654" xr:uid="{00000000-0005-0000-0000-00006A310000}"/>
    <cellStyle name="Normal 13 2 2 3 3 4 2" xfId="12655" xr:uid="{00000000-0005-0000-0000-00006B310000}"/>
    <cellStyle name="Normal 13 2 2 3 3 5" xfId="12656" xr:uid="{00000000-0005-0000-0000-00006C310000}"/>
    <cellStyle name="Normal 13 2 2 3 3 5 2" xfId="12657" xr:uid="{00000000-0005-0000-0000-00006D310000}"/>
    <cellStyle name="Normal 13 2 2 3 3 6" xfId="12658" xr:uid="{00000000-0005-0000-0000-00006E310000}"/>
    <cellStyle name="Normal 13 2 2 3 4" xfId="12659" xr:uid="{00000000-0005-0000-0000-00006F310000}"/>
    <cellStyle name="Normal 13 2 2 3 4 2" xfId="12660" xr:uid="{00000000-0005-0000-0000-000070310000}"/>
    <cellStyle name="Normal 13 2 2 3 4 2 2" xfId="12661" xr:uid="{00000000-0005-0000-0000-000071310000}"/>
    <cellStyle name="Normal 13 2 2 3 4 3" xfId="12662" xr:uid="{00000000-0005-0000-0000-000072310000}"/>
    <cellStyle name="Normal 13 2 2 3 5" xfId="12663" xr:uid="{00000000-0005-0000-0000-000073310000}"/>
    <cellStyle name="Normal 13 2 2 3 5 2" xfId="12664" xr:uid="{00000000-0005-0000-0000-000074310000}"/>
    <cellStyle name="Normal 13 2 2 3 6" xfId="12665" xr:uid="{00000000-0005-0000-0000-000075310000}"/>
    <cellStyle name="Normal 13 2 2 3 6 2" xfId="12666" xr:uid="{00000000-0005-0000-0000-000076310000}"/>
    <cellStyle name="Normal 13 2 2 3 7" xfId="12667" xr:uid="{00000000-0005-0000-0000-000077310000}"/>
    <cellStyle name="Normal 13 2 2 3 7 2" xfId="12668" xr:uid="{00000000-0005-0000-0000-000078310000}"/>
    <cellStyle name="Normal 13 2 2 3 8" xfId="12669" xr:uid="{00000000-0005-0000-0000-000079310000}"/>
    <cellStyle name="Normal 13 2 2 4" xfId="12670" xr:uid="{00000000-0005-0000-0000-00007A310000}"/>
    <cellStyle name="Normal 13 2 2 4 2" xfId="12671" xr:uid="{00000000-0005-0000-0000-00007B310000}"/>
    <cellStyle name="Normal 13 2 2 4 2 2" xfId="12672" xr:uid="{00000000-0005-0000-0000-00007C310000}"/>
    <cellStyle name="Normal 13 2 2 4 2 2 2" xfId="12673" xr:uid="{00000000-0005-0000-0000-00007D310000}"/>
    <cellStyle name="Normal 13 2 2 4 2 3" xfId="12674" xr:uid="{00000000-0005-0000-0000-00007E310000}"/>
    <cellStyle name="Normal 13 2 2 4 2 3 2" xfId="12675" xr:uid="{00000000-0005-0000-0000-00007F310000}"/>
    <cellStyle name="Normal 13 2 2 4 2 4" xfId="12676" xr:uid="{00000000-0005-0000-0000-000080310000}"/>
    <cellStyle name="Normal 13 2 2 4 3" xfId="12677" xr:uid="{00000000-0005-0000-0000-000081310000}"/>
    <cellStyle name="Normal 13 2 2 4 3 2" xfId="12678" xr:uid="{00000000-0005-0000-0000-000082310000}"/>
    <cellStyle name="Normal 13 2 2 4 4" xfId="12679" xr:uid="{00000000-0005-0000-0000-000083310000}"/>
    <cellStyle name="Normal 13 2 2 4 4 2" xfId="12680" xr:uid="{00000000-0005-0000-0000-000084310000}"/>
    <cellStyle name="Normal 13 2 2 4 5" xfId="12681" xr:uid="{00000000-0005-0000-0000-000085310000}"/>
    <cellStyle name="Normal 13 2 2 4 5 2" xfId="12682" xr:uid="{00000000-0005-0000-0000-000086310000}"/>
    <cellStyle name="Normal 13 2 2 4 6" xfId="12683" xr:uid="{00000000-0005-0000-0000-000087310000}"/>
    <cellStyle name="Normal 13 2 2 4 6 2" xfId="12684" xr:uid="{00000000-0005-0000-0000-000088310000}"/>
    <cellStyle name="Normal 13 2 2 4 7" xfId="12685" xr:uid="{00000000-0005-0000-0000-000089310000}"/>
    <cellStyle name="Normal 13 2 2 5" xfId="12686" xr:uid="{00000000-0005-0000-0000-00008A310000}"/>
    <cellStyle name="Normal 13 2 2 5 2" xfId="12687" xr:uid="{00000000-0005-0000-0000-00008B310000}"/>
    <cellStyle name="Normal 13 2 2 5 2 2" xfId="12688" xr:uid="{00000000-0005-0000-0000-00008C310000}"/>
    <cellStyle name="Normal 13 2 2 5 3" xfId="12689" xr:uid="{00000000-0005-0000-0000-00008D310000}"/>
    <cellStyle name="Normal 13 2 2 5 3 2" xfId="12690" xr:uid="{00000000-0005-0000-0000-00008E310000}"/>
    <cellStyle name="Normal 13 2 2 5 4" xfId="12691" xr:uid="{00000000-0005-0000-0000-00008F310000}"/>
    <cellStyle name="Normal 13 2 2 5 4 2" xfId="12692" xr:uid="{00000000-0005-0000-0000-000090310000}"/>
    <cellStyle name="Normal 13 2 2 5 5" xfId="12693" xr:uid="{00000000-0005-0000-0000-000091310000}"/>
    <cellStyle name="Normal 13 2 2 5 5 2" xfId="12694" xr:uid="{00000000-0005-0000-0000-000092310000}"/>
    <cellStyle name="Normal 13 2 2 5 6" xfId="12695" xr:uid="{00000000-0005-0000-0000-000093310000}"/>
    <cellStyle name="Normal 13 2 2 6" xfId="12696" xr:uid="{00000000-0005-0000-0000-000094310000}"/>
    <cellStyle name="Normal 13 2 2 6 2" xfId="12697" xr:uid="{00000000-0005-0000-0000-000095310000}"/>
    <cellStyle name="Normal 13 2 2 6 2 2" xfId="12698" xr:uid="{00000000-0005-0000-0000-000096310000}"/>
    <cellStyle name="Normal 13 2 2 6 3" xfId="12699" xr:uid="{00000000-0005-0000-0000-000097310000}"/>
    <cellStyle name="Normal 13 2 2 7" xfId="12700" xr:uid="{00000000-0005-0000-0000-000098310000}"/>
    <cellStyle name="Normal 13 2 2 7 2" xfId="12701" xr:uid="{00000000-0005-0000-0000-000099310000}"/>
    <cellStyle name="Normal 13 2 2 8" xfId="12702" xr:uid="{00000000-0005-0000-0000-00009A310000}"/>
    <cellStyle name="Normal 13 2 2 8 2" xfId="12703" xr:uid="{00000000-0005-0000-0000-00009B310000}"/>
    <cellStyle name="Normal 13 2 2 9" xfId="12704" xr:uid="{00000000-0005-0000-0000-00009C310000}"/>
    <cellStyle name="Normal 13 2 2 9 2" xfId="12705" xr:uid="{00000000-0005-0000-0000-00009D310000}"/>
    <cellStyle name="Normal 13 2 3" xfId="12706" xr:uid="{00000000-0005-0000-0000-00009E310000}"/>
    <cellStyle name="Normal 13 2 3 2" xfId="12707" xr:uid="{00000000-0005-0000-0000-00009F310000}"/>
    <cellStyle name="Normal 13 2 3 2 2" xfId="12708" xr:uid="{00000000-0005-0000-0000-0000A0310000}"/>
    <cellStyle name="Normal 13 2 3 2 2 2" xfId="12709" xr:uid="{00000000-0005-0000-0000-0000A1310000}"/>
    <cellStyle name="Normal 13 2 3 2 2 2 2" xfId="12710" xr:uid="{00000000-0005-0000-0000-0000A2310000}"/>
    <cellStyle name="Normal 13 2 3 2 2 3" xfId="12711" xr:uid="{00000000-0005-0000-0000-0000A3310000}"/>
    <cellStyle name="Normal 13 2 3 2 2 3 2" xfId="12712" xr:uid="{00000000-0005-0000-0000-0000A4310000}"/>
    <cellStyle name="Normal 13 2 3 2 2 4" xfId="12713" xr:uid="{00000000-0005-0000-0000-0000A5310000}"/>
    <cellStyle name="Normal 13 2 3 2 3" xfId="12714" xr:uid="{00000000-0005-0000-0000-0000A6310000}"/>
    <cellStyle name="Normal 13 2 3 2 3 2" xfId="12715" xr:uid="{00000000-0005-0000-0000-0000A7310000}"/>
    <cellStyle name="Normal 13 2 3 2 4" xfId="12716" xr:uid="{00000000-0005-0000-0000-0000A8310000}"/>
    <cellStyle name="Normal 13 2 3 2 4 2" xfId="12717" xr:uid="{00000000-0005-0000-0000-0000A9310000}"/>
    <cellStyle name="Normal 13 2 3 2 5" xfId="12718" xr:uid="{00000000-0005-0000-0000-0000AA310000}"/>
    <cellStyle name="Normal 13 2 3 2 5 2" xfId="12719" xr:uid="{00000000-0005-0000-0000-0000AB310000}"/>
    <cellStyle name="Normal 13 2 3 2 6" xfId="12720" xr:uid="{00000000-0005-0000-0000-0000AC310000}"/>
    <cellStyle name="Normal 13 2 3 2 6 2" xfId="12721" xr:uid="{00000000-0005-0000-0000-0000AD310000}"/>
    <cellStyle name="Normal 13 2 3 2 7" xfId="12722" xr:uid="{00000000-0005-0000-0000-0000AE310000}"/>
    <cellStyle name="Normal 13 2 3 3" xfId="12723" xr:uid="{00000000-0005-0000-0000-0000AF310000}"/>
    <cellStyle name="Normal 13 2 3 3 2" xfId="12724" xr:uid="{00000000-0005-0000-0000-0000B0310000}"/>
    <cellStyle name="Normal 13 2 3 3 2 2" xfId="12725" xr:uid="{00000000-0005-0000-0000-0000B1310000}"/>
    <cellStyle name="Normal 13 2 3 3 3" xfId="12726" xr:uid="{00000000-0005-0000-0000-0000B2310000}"/>
    <cellStyle name="Normal 13 2 3 3 3 2" xfId="12727" xr:uid="{00000000-0005-0000-0000-0000B3310000}"/>
    <cellStyle name="Normal 13 2 3 3 4" xfId="12728" xr:uid="{00000000-0005-0000-0000-0000B4310000}"/>
    <cellStyle name="Normal 13 2 3 3 4 2" xfId="12729" xr:uid="{00000000-0005-0000-0000-0000B5310000}"/>
    <cellStyle name="Normal 13 2 3 3 5" xfId="12730" xr:uid="{00000000-0005-0000-0000-0000B6310000}"/>
    <cellStyle name="Normal 13 2 3 3 5 2" xfId="12731" xr:uid="{00000000-0005-0000-0000-0000B7310000}"/>
    <cellStyle name="Normal 13 2 3 3 6" xfId="12732" xr:uid="{00000000-0005-0000-0000-0000B8310000}"/>
    <cellStyle name="Normal 13 2 3 4" xfId="12733" xr:uid="{00000000-0005-0000-0000-0000B9310000}"/>
    <cellStyle name="Normal 13 2 3 4 2" xfId="12734" xr:uid="{00000000-0005-0000-0000-0000BA310000}"/>
    <cellStyle name="Normal 13 2 3 4 2 2" xfId="12735" xr:uid="{00000000-0005-0000-0000-0000BB310000}"/>
    <cellStyle name="Normal 13 2 3 4 3" xfId="12736" xr:uid="{00000000-0005-0000-0000-0000BC310000}"/>
    <cellStyle name="Normal 13 2 3 5" xfId="12737" xr:uid="{00000000-0005-0000-0000-0000BD310000}"/>
    <cellStyle name="Normal 13 2 3 5 2" xfId="12738" xr:uid="{00000000-0005-0000-0000-0000BE310000}"/>
    <cellStyle name="Normal 13 2 3 6" xfId="12739" xr:uid="{00000000-0005-0000-0000-0000BF310000}"/>
    <cellStyle name="Normal 13 2 3 6 2" xfId="12740" xr:uid="{00000000-0005-0000-0000-0000C0310000}"/>
    <cellStyle name="Normal 13 2 3 7" xfId="12741" xr:uid="{00000000-0005-0000-0000-0000C1310000}"/>
    <cellStyle name="Normal 13 2 3 7 2" xfId="12742" xr:uid="{00000000-0005-0000-0000-0000C2310000}"/>
    <cellStyle name="Normal 13 2 3 8" xfId="12743" xr:uid="{00000000-0005-0000-0000-0000C3310000}"/>
    <cellStyle name="Normal 13 2 4" xfId="12744" xr:uid="{00000000-0005-0000-0000-0000C4310000}"/>
    <cellStyle name="Normal 13 2 4 2" xfId="12745" xr:uid="{00000000-0005-0000-0000-0000C5310000}"/>
    <cellStyle name="Normal 13 2 4 2 2" xfId="12746" xr:uid="{00000000-0005-0000-0000-0000C6310000}"/>
    <cellStyle name="Normal 13 2 4 2 2 2" xfId="12747" xr:uid="{00000000-0005-0000-0000-0000C7310000}"/>
    <cellStyle name="Normal 13 2 4 2 2 2 2" xfId="12748" xr:uid="{00000000-0005-0000-0000-0000C8310000}"/>
    <cellStyle name="Normal 13 2 4 2 2 3" xfId="12749" xr:uid="{00000000-0005-0000-0000-0000C9310000}"/>
    <cellStyle name="Normal 13 2 4 2 2 3 2" xfId="12750" xr:uid="{00000000-0005-0000-0000-0000CA310000}"/>
    <cellStyle name="Normal 13 2 4 2 2 4" xfId="12751" xr:uid="{00000000-0005-0000-0000-0000CB310000}"/>
    <cellStyle name="Normal 13 2 4 2 3" xfId="12752" xr:uid="{00000000-0005-0000-0000-0000CC310000}"/>
    <cellStyle name="Normal 13 2 4 2 3 2" xfId="12753" xr:uid="{00000000-0005-0000-0000-0000CD310000}"/>
    <cellStyle name="Normal 13 2 4 2 4" xfId="12754" xr:uid="{00000000-0005-0000-0000-0000CE310000}"/>
    <cellStyle name="Normal 13 2 4 2 4 2" xfId="12755" xr:uid="{00000000-0005-0000-0000-0000CF310000}"/>
    <cellStyle name="Normal 13 2 4 2 5" xfId="12756" xr:uid="{00000000-0005-0000-0000-0000D0310000}"/>
    <cellStyle name="Normal 13 2 4 2 5 2" xfId="12757" xr:uid="{00000000-0005-0000-0000-0000D1310000}"/>
    <cellStyle name="Normal 13 2 4 2 6" xfId="12758" xr:uid="{00000000-0005-0000-0000-0000D2310000}"/>
    <cellStyle name="Normal 13 2 4 2 6 2" xfId="12759" xr:uid="{00000000-0005-0000-0000-0000D3310000}"/>
    <cellStyle name="Normal 13 2 4 2 7" xfId="12760" xr:uid="{00000000-0005-0000-0000-0000D4310000}"/>
    <cellStyle name="Normal 13 2 4 3" xfId="12761" xr:uid="{00000000-0005-0000-0000-0000D5310000}"/>
    <cellStyle name="Normal 13 2 4 3 2" xfId="12762" xr:uid="{00000000-0005-0000-0000-0000D6310000}"/>
    <cellStyle name="Normal 13 2 4 3 2 2" xfId="12763" xr:uid="{00000000-0005-0000-0000-0000D7310000}"/>
    <cellStyle name="Normal 13 2 4 3 3" xfId="12764" xr:uid="{00000000-0005-0000-0000-0000D8310000}"/>
    <cellStyle name="Normal 13 2 4 3 3 2" xfId="12765" xr:uid="{00000000-0005-0000-0000-0000D9310000}"/>
    <cellStyle name="Normal 13 2 4 3 4" xfId="12766" xr:uid="{00000000-0005-0000-0000-0000DA310000}"/>
    <cellStyle name="Normal 13 2 4 3 4 2" xfId="12767" xr:uid="{00000000-0005-0000-0000-0000DB310000}"/>
    <cellStyle name="Normal 13 2 4 3 5" xfId="12768" xr:uid="{00000000-0005-0000-0000-0000DC310000}"/>
    <cellStyle name="Normal 13 2 4 3 5 2" xfId="12769" xr:uid="{00000000-0005-0000-0000-0000DD310000}"/>
    <cellStyle name="Normal 13 2 4 3 6" xfId="12770" xr:uid="{00000000-0005-0000-0000-0000DE310000}"/>
    <cellStyle name="Normal 13 2 4 4" xfId="12771" xr:uid="{00000000-0005-0000-0000-0000DF310000}"/>
    <cellStyle name="Normal 13 2 4 4 2" xfId="12772" xr:uid="{00000000-0005-0000-0000-0000E0310000}"/>
    <cellStyle name="Normal 13 2 4 4 2 2" xfId="12773" xr:uid="{00000000-0005-0000-0000-0000E1310000}"/>
    <cellStyle name="Normal 13 2 4 4 3" xfId="12774" xr:uid="{00000000-0005-0000-0000-0000E2310000}"/>
    <cellStyle name="Normal 13 2 4 5" xfId="12775" xr:uid="{00000000-0005-0000-0000-0000E3310000}"/>
    <cellStyle name="Normal 13 2 4 5 2" xfId="12776" xr:uid="{00000000-0005-0000-0000-0000E4310000}"/>
    <cellStyle name="Normal 13 2 4 6" xfId="12777" xr:uid="{00000000-0005-0000-0000-0000E5310000}"/>
    <cellStyle name="Normal 13 2 4 6 2" xfId="12778" xr:uid="{00000000-0005-0000-0000-0000E6310000}"/>
    <cellStyle name="Normal 13 2 4 7" xfId="12779" xr:uid="{00000000-0005-0000-0000-0000E7310000}"/>
    <cellStyle name="Normal 13 2 4 7 2" xfId="12780" xr:uid="{00000000-0005-0000-0000-0000E8310000}"/>
    <cellStyle name="Normal 13 2 4 8" xfId="12781" xr:uid="{00000000-0005-0000-0000-0000E9310000}"/>
    <cellStyle name="Normal 13 2 5" xfId="12782" xr:uid="{00000000-0005-0000-0000-0000EA310000}"/>
    <cellStyle name="Normal 13 2 5 2" xfId="12783" xr:uid="{00000000-0005-0000-0000-0000EB310000}"/>
    <cellStyle name="Normal 13 2 5 2 2" xfId="12784" xr:uid="{00000000-0005-0000-0000-0000EC310000}"/>
    <cellStyle name="Normal 13 2 5 2 2 2" xfId="12785" xr:uid="{00000000-0005-0000-0000-0000ED310000}"/>
    <cellStyle name="Normal 13 2 5 2 3" xfId="12786" xr:uid="{00000000-0005-0000-0000-0000EE310000}"/>
    <cellStyle name="Normal 13 2 5 2 3 2" xfId="12787" xr:uid="{00000000-0005-0000-0000-0000EF310000}"/>
    <cellStyle name="Normal 13 2 5 2 4" xfId="12788" xr:uid="{00000000-0005-0000-0000-0000F0310000}"/>
    <cellStyle name="Normal 13 2 5 3" xfId="12789" xr:uid="{00000000-0005-0000-0000-0000F1310000}"/>
    <cellStyle name="Normal 13 2 5 3 2" xfId="12790" xr:uid="{00000000-0005-0000-0000-0000F2310000}"/>
    <cellStyle name="Normal 13 2 5 4" xfId="12791" xr:uid="{00000000-0005-0000-0000-0000F3310000}"/>
    <cellStyle name="Normal 13 2 5 4 2" xfId="12792" xr:uid="{00000000-0005-0000-0000-0000F4310000}"/>
    <cellStyle name="Normal 13 2 5 5" xfId="12793" xr:uid="{00000000-0005-0000-0000-0000F5310000}"/>
    <cellStyle name="Normal 13 2 5 5 2" xfId="12794" xr:uid="{00000000-0005-0000-0000-0000F6310000}"/>
    <cellStyle name="Normal 13 2 5 6" xfId="12795" xr:uid="{00000000-0005-0000-0000-0000F7310000}"/>
    <cellStyle name="Normal 13 2 5 6 2" xfId="12796" xr:uid="{00000000-0005-0000-0000-0000F8310000}"/>
    <cellStyle name="Normal 13 2 5 7" xfId="12797" xr:uid="{00000000-0005-0000-0000-0000F9310000}"/>
    <cellStyle name="Normal 13 2 6" xfId="12798" xr:uid="{00000000-0005-0000-0000-0000FA310000}"/>
    <cellStyle name="Normal 13 2 6 2" xfId="12799" xr:uid="{00000000-0005-0000-0000-0000FB310000}"/>
    <cellStyle name="Normal 13 2 6 2 2" xfId="12800" xr:uid="{00000000-0005-0000-0000-0000FC310000}"/>
    <cellStyle name="Normal 13 2 6 3" xfId="12801" xr:uid="{00000000-0005-0000-0000-0000FD310000}"/>
    <cellStyle name="Normal 13 2 6 3 2" xfId="12802" xr:uid="{00000000-0005-0000-0000-0000FE310000}"/>
    <cellStyle name="Normal 13 2 6 4" xfId="12803" xr:uid="{00000000-0005-0000-0000-0000FF310000}"/>
    <cellStyle name="Normal 13 2 6 4 2" xfId="12804" xr:uid="{00000000-0005-0000-0000-000000320000}"/>
    <cellStyle name="Normal 13 2 6 5" xfId="12805" xr:uid="{00000000-0005-0000-0000-000001320000}"/>
    <cellStyle name="Normal 13 2 6 5 2" xfId="12806" xr:uid="{00000000-0005-0000-0000-000002320000}"/>
    <cellStyle name="Normal 13 2 6 6" xfId="12807" xr:uid="{00000000-0005-0000-0000-000003320000}"/>
    <cellStyle name="Normal 13 2 7" xfId="12808" xr:uid="{00000000-0005-0000-0000-000004320000}"/>
    <cellStyle name="Normal 13 2 7 2" xfId="12809" xr:uid="{00000000-0005-0000-0000-000005320000}"/>
    <cellStyle name="Normal 13 2 7 2 2" xfId="12810" xr:uid="{00000000-0005-0000-0000-000006320000}"/>
    <cellStyle name="Normal 13 2 7 3" xfId="12811" xr:uid="{00000000-0005-0000-0000-000007320000}"/>
    <cellStyle name="Normal 13 2 8" xfId="12812" xr:uid="{00000000-0005-0000-0000-000008320000}"/>
    <cellStyle name="Normal 13 2 8 2" xfId="12813" xr:uid="{00000000-0005-0000-0000-000009320000}"/>
    <cellStyle name="Normal 13 2 9" xfId="12814" xr:uid="{00000000-0005-0000-0000-00000A320000}"/>
    <cellStyle name="Normal 13 2 9 2" xfId="12815" xr:uid="{00000000-0005-0000-0000-00000B320000}"/>
    <cellStyle name="Normal 13 3" xfId="12816" xr:uid="{00000000-0005-0000-0000-00000C320000}"/>
    <cellStyle name="Normal 13 3 10" xfId="12817" xr:uid="{00000000-0005-0000-0000-00000D320000}"/>
    <cellStyle name="Normal 13 3 2" xfId="12818" xr:uid="{00000000-0005-0000-0000-00000E320000}"/>
    <cellStyle name="Normal 13 3 2 2" xfId="12819" xr:uid="{00000000-0005-0000-0000-00000F320000}"/>
    <cellStyle name="Normal 13 3 2 2 2" xfId="12820" xr:uid="{00000000-0005-0000-0000-000010320000}"/>
    <cellStyle name="Normal 13 3 2 2 2 2" xfId="12821" xr:uid="{00000000-0005-0000-0000-000011320000}"/>
    <cellStyle name="Normal 13 3 2 2 2 2 2" xfId="12822" xr:uid="{00000000-0005-0000-0000-000012320000}"/>
    <cellStyle name="Normal 13 3 2 2 2 3" xfId="12823" xr:uid="{00000000-0005-0000-0000-000013320000}"/>
    <cellStyle name="Normal 13 3 2 2 2 3 2" xfId="12824" xr:uid="{00000000-0005-0000-0000-000014320000}"/>
    <cellStyle name="Normal 13 3 2 2 2 4" xfId="12825" xr:uid="{00000000-0005-0000-0000-000015320000}"/>
    <cellStyle name="Normal 13 3 2 2 3" xfId="12826" xr:uid="{00000000-0005-0000-0000-000016320000}"/>
    <cellStyle name="Normal 13 3 2 2 3 2" xfId="12827" xr:uid="{00000000-0005-0000-0000-000017320000}"/>
    <cellStyle name="Normal 13 3 2 2 4" xfId="12828" xr:uid="{00000000-0005-0000-0000-000018320000}"/>
    <cellStyle name="Normal 13 3 2 2 4 2" xfId="12829" xr:uid="{00000000-0005-0000-0000-000019320000}"/>
    <cellStyle name="Normal 13 3 2 2 5" xfId="12830" xr:uid="{00000000-0005-0000-0000-00001A320000}"/>
    <cellStyle name="Normal 13 3 2 2 5 2" xfId="12831" xr:uid="{00000000-0005-0000-0000-00001B320000}"/>
    <cellStyle name="Normal 13 3 2 2 6" xfId="12832" xr:uid="{00000000-0005-0000-0000-00001C320000}"/>
    <cellStyle name="Normal 13 3 2 2 6 2" xfId="12833" xr:uid="{00000000-0005-0000-0000-00001D320000}"/>
    <cellStyle name="Normal 13 3 2 2 7" xfId="12834" xr:uid="{00000000-0005-0000-0000-00001E320000}"/>
    <cellStyle name="Normal 13 3 2 3" xfId="12835" xr:uid="{00000000-0005-0000-0000-00001F320000}"/>
    <cellStyle name="Normal 13 3 2 3 2" xfId="12836" xr:uid="{00000000-0005-0000-0000-000020320000}"/>
    <cellStyle name="Normal 13 3 2 3 2 2" xfId="12837" xr:uid="{00000000-0005-0000-0000-000021320000}"/>
    <cellStyle name="Normal 13 3 2 3 3" xfId="12838" xr:uid="{00000000-0005-0000-0000-000022320000}"/>
    <cellStyle name="Normal 13 3 2 3 3 2" xfId="12839" xr:uid="{00000000-0005-0000-0000-000023320000}"/>
    <cellStyle name="Normal 13 3 2 3 4" xfId="12840" xr:uid="{00000000-0005-0000-0000-000024320000}"/>
    <cellStyle name="Normal 13 3 2 3 4 2" xfId="12841" xr:uid="{00000000-0005-0000-0000-000025320000}"/>
    <cellStyle name="Normal 13 3 2 3 5" xfId="12842" xr:uid="{00000000-0005-0000-0000-000026320000}"/>
    <cellStyle name="Normal 13 3 2 3 5 2" xfId="12843" xr:uid="{00000000-0005-0000-0000-000027320000}"/>
    <cellStyle name="Normal 13 3 2 3 6" xfId="12844" xr:uid="{00000000-0005-0000-0000-000028320000}"/>
    <cellStyle name="Normal 13 3 2 4" xfId="12845" xr:uid="{00000000-0005-0000-0000-000029320000}"/>
    <cellStyle name="Normal 13 3 2 4 2" xfId="12846" xr:uid="{00000000-0005-0000-0000-00002A320000}"/>
    <cellStyle name="Normal 13 3 2 4 2 2" xfId="12847" xr:uid="{00000000-0005-0000-0000-00002B320000}"/>
    <cellStyle name="Normal 13 3 2 4 3" xfId="12848" xr:uid="{00000000-0005-0000-0000-00002C320000}"/>
    <cellStyle name="Normal 13 3 2 5" xfId="12849" xr:uid="{00000000-0005-0000-0000-00002D320000}"/>
    <cellStyle name="Normal 13 3 2 5 2" xfId="12850" xr:uid="{00000000-0005-0000-0000-00002E320000}"/>
    <cellStyle name="Normal 13 3 2 6" xfId="12851" xr:uid="{00000000-0005-0000-0000-00002F320000}"/>
    <cellStyle name="Normal 13 3 2 6 2" xfId="12852" xr:uid="{00000000-0005-0000-0000-000030320000}"/>
    <cellStyle name="Normal 13 3 2 7" xfId="12853" xr:uid="{00000000-0005-0000-0000-000031320000}"/>
    <cellStyle name="Normal 13 3 2 7 2" xfId="12854" xr:uid="{00000000-0005-0000-0000-000032320000}"/>
    <cellStyle name="Normal 13 3 2 8" xfId="12855" xr:uid="{00000000-0005-0000-0000-000033320000}"/>
    <cellStyle name="Normal 13 3 3" xfId="12856" xr:uid="{00000000-0005-0000-0000-000034320000}"/>
    <cellStyle name="Normal 13 3 3 2" xfId="12857" xr:uid="{00000000-0005-0000-0000-000035320000}"/>
    <cellStyle name="Normal 13 3 3 2 2" xfId="12858" xr:uid="{00000000-0005-0000-0000-000036320000}"/>
    <cellStyle name="Normal 13 3 3 2 2 2" xfId="12859" xr:uid="{00000000-0005-0000-0000-000037320000}"/>
    <cellStyle name="Normal 13 3 3 2 2 2 2" xfId="12860" xr:uid="{00000000-0005-0000-0000-000038320000}"/>
    <cellStyle name="Normal 13 3 3 2 2 3" xfId="12861" xr:uid="{00000000-0005-0000-0000-000039320000}"/>
    <cellStyle name="Normal 13 3 3 2 2 3 2" xfId="12862" xr:uid="{00000000-0005-0000-0000-00003A320000}"/>
    <cellStyle name="Normal 13 3 3 2 2 4" xfId="12863" xr:uid="{00000000-0005-0000-0000-00003B320000}"/>
    <cellStyle name="Normal 13 3 3 2 3" xfId="12864" xr:uid="{00000000-0005-0000-0000-00003C320000}"/>
    <cellStyle name="Normal 13 3 3 2 3 2" xfId="12865" xr:uid="{00000000-0005-0000-0000-00003D320000}"/>
    <cellStyle name="Normal 13 3 3 2 4" xfId="12866" xr:uid="{00000000-0005-0000-0000-00003E320000}"/>
    <cellStyle name="Normal 13 3 3 2 4 2" xfId="12867" xr:uid="{00000000-0005-0000-0000-00003F320000}"/>
    <cellStyle name="Normal 13 3 3 2 5" xfId="12868" xr:uid="{00000000-0005-0000-0000-000040320000}"/>
    <cellStyle name="Normal 13 3 3 2 5 2" xfId="12869" xr:uid="{00000000-0005-0000-0000-000041320000}"/>
    <cellStyle name="Normal 13 3 3 2 6" xfId="12870" xr:uid="{00000000-0005-0000-0000-000042320000}"/>
    <cellStyle name="Normal 13 3 3 2 6 2" xfId="12871" xr:uid="{00000000-0005-0000-0000-000043320000}"/>
    <cellStyle name="Normal 13 3 3 2 7" xfId="12872" xr:uid="{00000000-0005-0000-0000-000044320000}"/>
    <cellStyle name="Normal 13 3 3 3" xfId="12873" xr:uid="{00000000-0005-0000-0000-000045320000}"/>
    <cellStyle name="Normal 13 3 3 3 2" xfId="12874" xr:uid="{00000000-0005-0000-0000-000046320000}"/>
    <cellStyle name="Normal 13 3 3 3 2 2" xfId="12875" xr:uid="{00000000-0005-0000-0000-000047320000}"/>
    <cellStyle name="Normal 13 3 3 3 3" xfId="12876" xr:uid="{00000000-0005-0000-0000-000048320000}"/>
    <cellStyle name="Normal 13 3 3 3 3 2" xfId="12877" xr:uid="{00000000-0005-0000-0000-000049320000}"/>
    <cellStyle name="Normal 13 3 3 3 4" xfId="12878" xr:uid="{00000000-0005-0000-0000-00004A320000}"/>
    <cellStyle name="Normal 13 3 3 3 4 2" xfId="12879" xr:uid="{00000000-0005-0000-0000-00004B320000}"/>
    <cellStyle name="Normal 13 3 3 3 5" xfId="12880" xr:uid="{00000000-0005-0000-0000-00004C320000}"/>
    <cellStyle name="Normal 13 3 3 3 5 2" xfId="12881" xr:uid="{00000000-0005-0000-0000-00004D320000}"/>
    <cellStyle name="Normal 13 3 3 3 6" xfId="12882" xr:uid="{00000000-0005-0000-0000-00004E320000}"/>
    <cellStyle name="Normal 13 3 3 4" xfId="12883" xr:uid="{00000000-0005-0000-0000-00004F320000}"/>
    <cellStyle name="Normal 13 3 3 4 2" xfId="12884" xr:uid="{00000000-0005-0000-0000-000050320000}"/>
    <cellStyle name="Normal 13 3 3 4 2 2" xfId="12885" xr:uid="{00000000-0005-0000-0000-000051320000}"/>
    <cellStyle name="Normal 13 3 3 4 3" xfId="12886" xr:uid="{00000000-0005-0000-0000-000052320000}"/>
    <cellStyle name="Normal 13 3 3 5" xfId="12887" xr:uid="{00000000-0005-0000-0000-000053320000}"/>
    <cellStyle name="Normal 13 3 3 5 2" xfId="12888" xr:uid="{00000000-0005-0000-0000-000054320000}"/>
    <cellStyle name="Normal 13 3 3 6" xfId="12889" xr:uid="{00000000-0005-0000-0000-000055320000}"/>
    <cellStyle name="Normal 13 3 3 6 2" xfId="12890" xr:uid="{00000000-0005-0000-0000-000056320000}"/>
    <cellStyle name="Normal 13 3 3 7" xfId="12891" xr:uid="{00000000-0005-0000-0000-000057320000}"/>
    <cellStyle name="Normal 13 3 3 7 2" xfId="12892" xr:uid="{00000000-0005-0000-0000-000058320000}"/>
    <cellStyle name="Normal 13 3 3 8" xfId="12893" xr:uid="{00000000-0005-0000-0000-000059320000}"/>
    <cellStyle name="Normal 13 3 4" xfId="12894" xr:uid="{00000000-0005-0000-0000-00005A320000}"/>
    <cellStyle name="Normal 13 3 4 2" xfId="12895" xr:uid="{00000000-0005-0000-0000-00005B320000}"/>
    <cellStyle name="Normal 13 3 4 2 2" xfId="12896" xr:uid="{00000000-0005-0000-0000-00005C320000}"/>
    <cellStyle name="Normal 13 3 4 2 2 2" xfId="12897" xr:uid="{00000000-0005-0000-0000-00005D320000}"/>
    <cellStyle name="Normal 13 3 4 2 3" xfId="12898" xr:uid="{00000000-0005-0000-0000-00005E320000}"/>
    <cellStyle name="Normal 13 3 4 2 3 2" xfId="12899" xr:uid="{00000000-0005-0000-0000-00005F320000}"/>
    <cellStyle name="Normal 13 3 4 2 4" xfId="12900" xr:uid="{00000000-0005-0000-0000-000060320000}"/>
    <cellStyle name="Normal 13 3 4 3" xfId="12901" xr:uid="{00000000-0005-0000-0000-000061320000}"/>
    <cellStyle name="Normal 13 3 4 3 2" xfId="12902" xr:uid="{00000000-0005-0000-0000-000062320000}"/>
    <cellStyle name="Normal 13 3 4 4" xfId="12903" xr:uid="{00000000-0005-0000-0000-000063320000}"/>
    <cellStyle name="Normal 13 3 4 4 2" xfId="12904" xr:uid="{00000000-0005-0000-0000-000064320000}"/>
    <cellStyle name="Normal 13 3 4 5" xfId="12905" xr:uid="{00000000-0005-0000-0000-000065320000}"/>
    <cellStyle name="Normal 13 3 4 5 2" xfId="12906" xr:uid="{00000000-0005-0000-0000-000066320000}"/>
    <cellStyle name="Normal 13 3 4 6" xfId="12907" xr:uid="{00000000-0005-0000-0000-000067320000}"/>
    <cellStyle name="Normal 13 3 4 6 2" xfId="12908" xr:uid="{00000000-0005-0000-0000-000068320000}"/>
    <cellStyle name="Normal 13 3 4 7" xfId="12909" xr:uid="{00000000-0005-0000-0000-000069320000}"/>
    <cellStyle name="Normal 13 3 5" xfId="12910" xr:uid="{00000000-0005-0000-0000-00006A320000}"/>
    <cellStyle name="Normal 13 3 5 2" xfId="12911" xr:uid="{00000000-0005-0000-0000-00006B320000}"/>
    <cellStyle name="Normal 13 3 5 2 2" xfId="12912" xr:uid="{00000000-0005-0000-0000-00006C320000}"/>
    <cellStyle name="Normal 13 3 5 3" xfId="12913" xr:uid="{00000000-0005-0000-0000-00006D320000}"/>
    <cellStyle name="Normal 13 3 5 3 2" xfId="12914" xr:uid="{00000000-0005-0000-0000-00006E320000}"/>
    <cellStyle name="Normal 13 3 5 4" xfId="12915" xr:uid="{00000000-0005-0000-0000-00006F320000}"/>
    <cellStyle name="Normal 13 3 5 4 2" xfId="12916" xr:uid="{00000000-0005-0000-0000-000070320000}"/>
    <cellStyle name="Normal 13 3 5 5" xfId="12917" xr:uid="{00000000-0005-0000-0000-000071320000}"/>
    <cellStyle name="Normal 13 3 5 5 2" xfId="12918" xr:uid="{00000000-0005-0000-0000-000072320000}"/>
    <cellStyle name="Normal 13 3 5 6" xfId="12919" xr:uid="{00000000-0005-0000-0000-000073320000}"/>
    <cellStyle name="Normal 13 3 6" xfId="12920" xr:uid="{00000000-0005-0000-0000-000074320000}"/>
    <cellStyle name="Normal 13 3 6 2" xfId="12921" xr:uid="{00000000-0005-0000-0000-000075320000}"/>
    <cellStyle name="Normal 13 3 6 2 2" xfId="12922" xr:uid="{00000000-0005-0000-0000-000076320000}"/>
    <cellStyle name="Normal 13 3 6 3" xfId="12923" xr:uid="{00000000-0005-0000-0000-000077320000}"/>
    <cellStyle name="Normal 13 3 7" xfId="12924" xr:uid="{00000000-0005-0000-0000-000078320000}"/>
    <cellStyle name="Normal 13 3 7 2" xfId="12925" xr:uid="{00000000-0005-0000-0000-000079320000}"/>
    <cellStyle name="Normal 13 3 8" xfId="12926" xr:uid="{00000000-0005-0000-0000-00007A320000}"/>
    <cellStyle name="Normal 13 3 8 2" xfId="12927" xr:uid="{00000000-0005-0000-0000-00007B320000}"/>
    <cellStyle name="Normal 13 3 9" xfId="12928" xr:uid="{00000000-0005-0000-0000-00007C320000}"/>
    <cellStyle name="Normal 13 3 9 2" xfId="12929" xr:uid="{00000000-0005-0000-0000-00007D320000}"/>
    <cellStyle name="Normal 13 4" xfId="12930" xr:uid="{00000000-0005-0000-0000-00007E320000}"/>
    <cellStyle name="Normal 13 4 2" xfId="12931" xr:uid="{00000000-0005-0000-0000-00007F320000}"/>
    <cellStyle name="Normal 13 4 2 2" xfId="12932" xr:uid="{00000000-0005-0000-0000-000080320000}"/>
    <cellStyle name="Normal 13 4 2 2 2" xfId="12933" xr:uid="{00000000-0005-0000-0000-000081320000}"/>
    <cellStyle name="Normal 13 4 2 2 2 2" xfId="12934" xr:uid="{00000000-0005-0000-0000-000082320000}"/>
    <cellStyle name="Normal 13 4 2 2 3" xfId="12935" xr:uid="{00000000-0005-0000-0000-000083320000}"/>
    <cellStyle name="Normal 13 4 2 2 3 2" xfId="12936" xr:uid="{00000000-0005-0000-0000-000084320000}"/>
    <cellStyle name="Normal 13 4 2 2 4" xfId="12937" xr:uid="{00000000-0005-0000-0000-000085320000}"/>
    <cellStyle name="Normal 13 4 2 3" xfId="12938" xr:uid="{00000000-0005-0000-0000-000086320000}"/>
    <cellStyle name="Normal 13 4 2 3 2" xfId="12939" xr:uid="{00000000-0005-0000-0000-000087320000}"/>
    <cellStyle name="Normal 13 4 2 4" xfId="12940" xr:uid="{00000000-0005-0000-0000-000088320000}"/>
    <cellStyle name="Normal 13 4 2 4 2" xfId="12941" xr:uid="{00000000-0005-0000-0000-000089320000}"/>
    <cellStyle name="Normal 13 4 2 5" xfId="12942" xr:uid="{00000000-0005-0000-0000-00008A320000}"/>
    <cellStyle name="Normal 13 4 2 5 2" xfId="12943" xr:uid="{00000000-0005-0000-0000-00008B320000}"/>
    <cellStyle name="Normal 13 4 2 6" xfId="12944" xr:uid="{00000000-0005-0000-0000-00008C320000}"/>
    <cellStyle name="Normal 13 4 2 6 2" xfId="12945" xr:uid="{00000000-0005-0000-0000-00008D320000}"/>
    <cellStyle name="Normal 13 4 2 7" xfId="12946" xr:uid="{00000000-0005-0000-0000-00008E320000}"/>
    <cellStyle name="Normal 13 4 3" xfId="12947" xr:uid="{00000000-0005-0000-0000-00008F320000}"/>
    <cellStyle name="Normal 13 4 3 2" xfId="12948" xr:uid="{00000000-0005-0000-0000-000090320000}"/>
    <cellStyle name="Normal 13 4 3 2 2" xfId="12949" xr:uid="{00000000-0005-0000-0000-000091320000}"/>
    <cellStyle name="Normal 13 4 3 3" xfId="12950" xr:uid="{00000000-0005-0000-0000-000092320000}"/>
    <cellStyle name="Normal 13 4 3 3 2" xfId="12951" xr:uid="{00000000-0005-0000-0000-000093320000}"/>
    <cellStyle name="Normal 13 4 3 4" xfId="12952" xr:uid="{00000000-0005-0000-0000-000094320000}"/>
    <cellStyle name="Normal 13 4 3 4 2" xfId="12953" xr:uid="{00000000-0005-0000-0000-000095320000}"/>
    <cellStyle name="Normal 13 4 3 5" xfId="12954" xr:uid="{00000000-0005-0000-0000-000096320000}"/>
    <cellStyle name="Normal 13 4 3 5 2" xfId="12955" xr:uid="{00000000-0005-0000-0000-000097320000}"/>
    <cellStyle name="Normal 13 4 3 6" xfId="12956" xr:uid="{00000000-0005-0000-0000-000098320000}"/>
    <cellStyle name="Normal 13 4 4" xfId="12957" xr:uid="{00000000-0005-0000-0000-000099320000}"/>
    <cellStyle name="Normal 13 4 4 2" xfId="12958" xr:uid="{00000000-0005-0000-0000-00009A320000}"/>
    <cellStyle name="Normal 13 4 4 2 2" xfId="12959" xr:uid="{00000000-0005-0000-0000-00009B320000}"/>
    <cellStyle name="Normal 13 4 4 3" xfId="12960" xr:uid="{00000000-0005-0000-0000-00009C320000}"/>
    <cellStyle name="Normal 13 4 5" xfId="12961" xr:uid="{00000000-0005-0000-0000-00009D320000}"/>
    <cellStyle name="Normal 13 4 5 2" xfId="12962" xr:uid="{00000000-0005-0000-0000-00009E320000}"/>
    <cellStyle name="Normal 13 4 6" xfId="12963" xr:uid="{00000000-0005-0000-0000-00009F320000}"/>
    <cellStyle name="Normal 13 4 6 2" xfId="12964" xr:uid="{00000000-0005-0000-0000-0000A0320000}"/>
    <cellStyle name="Normal 13 4 7" xfId="12965" xr:uid="{00000000-0005-0000-0000-0000A1320000}"/>
    <cellStyle name="Normal 13 4 7 2" xfId="12966" xr:uid="{00000000-0005-0000-0000-0000A2320000}"/>
    <cellStyle name="Normal 13 4 8" xfId="12967" xr:uid="{00000000-0005-0000-0000-0000A3320000}"/>
    <cellStyle name="Normal 13 5" xfId="12968" xr:uid="{00000000-0005-0000-0000-0000A4320000}"/>
    <cellStyle name="Normal 13 5 2" xfId="12969" xr:uid="{00000000-0005-0000-0000-0000A5320000}"/>
    <cellStyle name="Normal 13 5 2 2" xfId="12970" xr:uid="{00000000-0005-0000-0000-0000A6320000}"/>
    <cellStyle name="Normal 13 5 2 2 2" xfId="12971" xr:uid="{00000000-0005-0000-0000-0000A7320000}"/>
    <cellStyle name="Normal 13 5 2 2 2 2" xfId="12972" xr:uid="{00000000-0005-0000-0000-0000A8320000}"/>
    <cellStyle name="Normal 13 5 2 2 3" xfId="12973" xr:uid="{00000000-0005-0000-0000-0000A9320000}"/>
    <cellStyle name="Normal 13 5 2 2 3 2" xfId="12974" xr:uid="{00000000-0005-0000-0000-0000AA320000}"/>
    <cellStyle name="Normal 13 5 2 2 4" xfId="12975" xr:uid="{00000000-0005-0000-0000-0000AB320000}"/>
    <cellStyle name="Normal 13 5 2 3" xfId="12976" xr:uid="{00000000-0005-0000-0000-0000AC320000}"/>
    <cellStyle name="Normal 13 5 2 3 2" xfId="12977" xr:uid="{00000000-0005-0000-0000-0000AD320000}"/>
    <cellStyle name="Normal 13 5 2 4" xfId="12978" xr:uid="{00000000-0005-0000-0000-0000AE320000}"/>
    <cellStyle name="Normal 13 5 2 4 2" xfId="12979" xr:uid="{00000000-0005-0000-0000-0000AF320000}"/>
    <cellStyle name="Normal 13 5 2 5" xfId="12980" xr:uid="{00000000-0005-0000-0000-0000B0320000}"/>
    <cellStyle name="Normal 13 5 2 5 2" xfId="12981" xr:uid="{00000000-0005-0000-0000-0000B1320000}"/>
    <cellStyle name="Normal 13 5 2 6" xfId="12982" xr:uid="{00000000-0005-0000-0000-0000B2320000}"/>
    <cellStyle name="Normal 13 5 2 6 2" xfId="12983" xr:uid="{00000000-0005-0000-0000-0000B3320000}"/>
    <cellStyle name="Normal 13 5 2 7" xfId="12984" xr:uid="{00000000-0005-0000-0000-0000B4320000}"/>
    <cellStyle name="Normal 13 5 3" xfId="12985" xr:uid="{00000000-0005-0000-0000-0000B5320000}"/>
    <cellStyle name="Normal 13 5 3 2" xfId="12986" xr:uid="{00000000-0005-0000-0000-0000B6320000}"/>
    <cellStyle name="Normal 13 5 3 2 2" xfId="12987" xr:uid="{00000000-0005-0000-0000-0000B7320000}"/>
    <cellStyle name="Normal 13 5 3 3" xfId="12988" xr:uid="{00000000-0005-0000-0000-0000B8320000}"/>
    <cellStyle name="Normal 13 5 3 3 2" xfId="12989" xr:uid="{00000000-0005-0000-0000-0000B9320000}"/>
    <cellStyle name="Normal 13 5 3 4" xfId="12990" xr:uid="{00000000-0005-0000-0000-0000BA320000}"/>
    <cellStyle name="Normal 13 5 3 4 2" xfId="12991" xr:uid="{00000000-0005-0000-0000-0000BB320000}"/>
    <cellStyle name="Normal 13 5 3 5" xfId="12992" xr:uid="{00000000-0005-0000-0000-0000BC320000}"/>
    <cellStyle name="Normal 13 5 3 5 2" xfId="12993" xr:uid="{00000000-0005-0000-0000-0000BD320000}"/>
    <cellStyle name="Normal 13 5 3 6" xfId="12994" xr:uid="{00000000-0005-0000-0000-0000BE320000}"/>
    <cellStyle name="Normal 13 5 4" xfId="12995" xr:uid="{00000000-0005-0000-0000-0000BF320000}"/>
    <cellStyle name="Normal 13 5 4 2" xfId="12996" xr:uid="{00000000-0005-0000-0000-0000C0320000}"/>
    <cellStyle name="Normal 13 5 4 2 2" xfId="12997" xr:uid="{00000000-0005-0000-0000-0000C1320000}"/>
    <cellStyle name="Normal 13 5 4 3" xfId="12998" xr:uid="{00000000-0005-0000-0000-0000C2320000}"/>
    <cellStyle name="Normal 13 5 5" xfId="12999" xr:uid="{00000000-0005-0000-0000-0000C3320000}"/>
    <cellStyle name="Normal 13 5 5 2" xfId="13000" xr:uid="{00000000-0005-0000-0000-0000C4320000}"/>
    <cellStyle name="Normal 13 5 6" xfId="13001" xr:uid="{00000000-0005-0000-0000-0000C5320000}"/>
    <cellStyle name="Normal 13 5 6 2" xfId="13002" xr:uid="{00000000-0005-0000-0000-0000C6320000}"/>
    <cellStyle name="Normal 13 5 7" xfId="13003" xr:uid="{00000000-0005-0000-0000-0000C7320000}"/>
    <cellStyle name="Normal 13 5 7 2" xfId="13004" xr:uid="{00000000-0005-0000-0000-0000C8320000}"/>
    <cellStyle name="Normal 13 5 8" xfId="13005" xr:uid="{00000000-0005-0000-0000-0000C9320000}"/>
    <cellStyle name="Normal 13 6" xfId="13006" xr:uid="{00000000-0005-0000-0000-0000CA320000}"/>
    <cellStyle name="Normal 13 6 2" xfId="13007" xr:uid="{00000000-0005-0000-0000-0000CB320000}"/>
    <cellStyle name="Normal 13 6 2 2" xfId="13008" xr:uid="{00000000-0005-0000-0000-0000CC320000}"/>
    <cellStyle name="Normal 13 6 2 2 2" xfId="13009" xr:uid="{00000000-0005-0000-0000-0000CD320000}"/>
    <cellStyle name="Normal 13 6 2 3" xfId="13010" xr:uid="{00000000-0005-0000-0000-0000CE320000}"/>
    <cellStyle name="Normal 13 6 2 3 2" xfId="13011" xr:uid="{00000000-0005-0000-0000-0000CF320000}"/>
    <cellStyle name="Normal 13 6 2 4" xfId="13012" xr:uid="{00000000-0005-0000-0000-0000D0320000}"/>
    <cellStyle name="Normal 13 6 3" xfId="13013" xr:uid="{00000000-0005-0000-0000-0000D1320000}"/>
    <cellStyle name="Normal 13 6 3 2" xfId="13014" xr:uid="{00000000-0005-0000-0000-0000D2320000}"/>
    <cellStyle name="Normal 13 6 4" xfId="13015" xr:uid="{00000000-0005-0000-0000-0000D3320000}"/>
    <cellStyle name="Normal 13 6 4 2" xfId="13016" xr:uid="{00000000-0005-0000-0000-0000D4320000}"/>
    <cellStyle name="Normal 13 6 5" xfId="13017" xr:uid="{00000000-0005-0000-0000-0000D5320000}"/>
    <cellStyle name="Normal 13 6 5 2" xfId="13018" xr:uid="{00000000-0005-0000-0000-0000D6320000}"/>
    <cellStyle name="Normal 13 6 6" xfId="13019" xr:uid="{00000000-0005-0000-0000-0000D7320000}"/>
    <cellStyle name="Normal 13 6 6 2" xfId="13020" xr:uid="{00000000-0005-0000-0000-0000D8320000}"/>
    <cellStyle name="Normal 13 6 7" xfId="13021" xr:uid="{00000000-0005-0000-0000-0000D9320000}"/>
    <cellStyle name="Normal 13 7" xfId="13022" xr:uid="{00000000-0005-0000-0000-0000DA320000}"/>
    <cellStyle name="Normal 13 7 2" xfId="13023" xr:uid="{00000000-0005-0000-0000-0000DB320000}"/>
    <cellStyle name="Normal 13 7 2 2" xfId="13024" xr:uid="{00000000-0005-0000-0000-0000DC320000}"/>
    <cellStyle name="Normal 13 7 3" xfId="13025" xr:uid="{00000000-0005-0000-0000-0000DD320000}"/>
    <cellStyle name="Normal 13 7 4" xfId="13026" xr:uid="{00000000-0005-0000-0000-0000DE320000}"/>
    <cellStyle name="Normal 13 7 4 2" xfId="13027" xr:uid="{00000000-0005-0000-0000-0000DF320000}"/>
    <cellStyle name="Normal 13 7 5" xfId="13028" xr:uid="{00000000-0005-0000-0000-0000E0320000}"/>
    <cellStyle name="Normal 13 7 5 2" xfId="13029" xr:uid="{00000000-0005-0000-0000-0000E1320000}"/>
    <cellStyle name="Normal 13 7 6" xfId="13030" xr:uid="{00000000-0005-0000-0000-0000E2320000}"/>
    <cellStyle name="Normal 13 8" xfId="13031" xr:uid="{00000000-0005-0000-0000-0000E3320000}"/>
    <cellStyle name="Normal 13 8 2" xfId="13032" xr:uid="{00000000-0005-0000-0000-0000E4320000}"/>
    <cellStyle name="Normal 13 8 2 2" xfId="13033" xr:uid="{00000000-0005-0000-0000-0000E5320000}"/>
    <cellStyle name="Normal 13 8 3" xfId="13034" xr:uid="{00000000-0005-0000-0000-0000E6320000}"/>
    <cellStyle name="Normal 13 8 3 2" xfId="13035" xr:uid="{00000000-0005-0000-0000-0000E7320000}"/>
    <cellStyle name="Normal 13 8 4" xfId="13036" xr:uid="{00000000-0005-0000-0000-0000E8320000}"/>
    <cellStyle name="Normal 13 9" xfId="13037" xr:uid="{00000000-0005-0000-0000-0000E9320000}"/>
    <cellStyle name="Normal 13 9 2" xfId="13038" xr:uid="{00000000-0005-0000-0000-0000EA320000}"/>
    <cellStyle name="Normal 13 9 2 2" xfId="13039" xr:uid="{00000000-0005-0000-0000-0000EB320000}"/>
    <cellStyle name="Normal 13 9 3" xfId="13040" xr:uid="{00000000-0005-0000-0000-0000EC320000}"/>
    <cellStyle name="Normal 14" xfId="13041" xr:uid="{00000000-0005-0000-0000-0000ED320000}"/>
    <cellStyle name="Normal 14 2" xfId="13042" xr:uid="{00000000-0005-0000-0000-0000EE320000}"/>
    <cellStyle name="Normal 14 3" xfId="13043" xr:uid="{00000000-0005-0000-0000-0000EF320000}"/>
    <cellStyle name="Normal 15" xfId="13044" xr:uid="{00000000-0005-0000-0000-0000F0320000}"/>
    <cellStyle name="Normal 15 10" xfId="13045" xr:uid="{00000000-0005-0000-0000-0000F1320000}"/>
    <cellStyle name="Normal 15 10 2" xfId="13046" xr:uid="{00000000-0005-0000-0000-0000F2320000}"/>
    <cellStyle name="Normal 15 11" xfId="13047" xr:uid="{00000000-0005-0000-0000-0000F3320000}"/>
    <cellStyle name="Normal 15 11 2" xfId="13048" xr:uid="{00000000-0005-0000-0000-0000F4320000}"/>
    <cellStyle name="Normal 15 12" xfId="13049" xr:uid="{00000000-0005-0000-0000-0000F5320000}"/>
    <cellStyle name="Normal 15 12 2" xfId="13050" xr:uid="{00000000-0005-0000-0000-0000F6320000}"/>
    <cellStyle name="Normal 15 13" xfId="13051" xr:uid="{00000000-0005-0000-0000-0000F7320000}"/>
    <cellStyle name="Normal 15 2" xfId="13052" xr:uid="{00000000-0005-0000-0000-0000F8320000}"/>
    <cellStyle name="Normal 15 2 10" xfId="13053" xr:uid="{00000000-0005-0000-0000-0000F9320000}"/>
    <cellStyle name="Normal 15 2 10 2" xfId="13054" xr:uid="{00000000-0005-0000-0000-0000FA320000}"/>
    <cellStyle name="Normal 15 2 11" xfId="13055" xr:uid="{00000000-0005-0000-0000-0000FB320000}"/>
    <cellStyle name="Normal 15 2 2" xfId="13056" xr:uid="{00000000-0005-0000-0000-0000FC320000}"/>
    <cellStyle name="Normal 15 2 2 10" xfId="13057" xr:uid="{00000000-0005-0000-0000-0000FD320000}"/>
    <cellStyle name="Normal 15 2 2 2" xfId="13058" xr:uid="{00000000-0005-0000-0000-0000FE320000}"/>
    <cellStyle name="Normal 15 2 2 2 2" xfId="13059" xr:uid="{00000000-0005-0000-0000-0000FF320000}"/>
    <cellStyle name="Normal 15 2 2 2 2 2" xfId="13060" xr:uid="{00000000-0005-0000-0000-000000330000}"/>
    <cellStyle name="Normal 15 2 2 2 2 2 2" xfId="13061" xr:uid="{00000000-0005-0000-0000-000001330000}"/>
    <cellStyle name="Normal 15 2 2 2 2 2 2 2" xfId="13062" xr:uid="{00000000-0005-0000-0000-000002330000}"/>
    <cellStyle name="Normal 15 2 2 2 2 2 3" xfId="13063" xr:uid="{00000000-0005-0000-0000-000003330000}"/>
    <cellStyle name="Normal 15 2 2 2 2 2 3 2" xfId="13064" xr:uid="{00000000-0005-0000-0000-000004330000}"/>
    <cellStyle name="Normal 15 2 2 2 2 2 4" xfId="13065" xr:uid="{00000000-0005-0000-0000-000005330000}"/>
    <cellStyle name="Normal 15 2 2 2 2 3" xfId="13066" xr:uid="{00000000-0005-0000-0000-000006330000}"/>
    <cellStyle name="Normal 15 2 2 2 2 3 2" xfId="13067" xr:uid="{00000000-0005-0000-0000-000007330000}"/>
    <cellStyle name="Normal 15 2 2 2 2 4" xfId="13068" xr:uid="{00000000-0005-0000-0000-000008330000}"/>
    <cellStyle name="Normal 15 2 2 2 2 4 2" xfId="13069" xr:uid="{00000000-0005-0000-0000-000009330000}"/>
    <cellStyle name="Normal 15 2 2 2 2 5" xfId="13070" xr:uid="{00000000-0005-0000-0000-00000A330000}"/>
    <cellStyle name="Normal 15 2 2 2 2 5 2" xfId="13071" xr:uid="{00000000-0005-0000-0000-00000B330000}"/>
    <cellStyle name="Normal 15 2 2 2 2 6" xfId="13072" xr:uid="{00000000-0005-0000-0000-00000C330000}"/>
    <cellStyle name="Normal 15 2 2 2 2 6 2" xfId="13073" xr:uid="{00000000-0005-0000-0000-00000D330000}"/>
    <cellStyle name="Normal 15 2 2 2 2 7" xfId="13074" xr:uid="{00000000-0005-0000-0000-00000E330000}"/>
    <cellStyle name="Normal 15 2 2 2 3" xfId="13075" xr:uid="{00000000-0005-0000-0000-00000F330000}"/>
    <cellStyle name="Normal 15 2 2 2 3 2" xfId="13076" xr:uid="{00000000-0005-0000-0000-000010330000}"/>
    <cellStyle name="Normal 15 2 2 2 3 2 2" xfId="13077" xr:uid="{00000000-0005-0000-0000-000011330000}"/>
    <cellStyle name="Normal 15 2 2 2 3 3" xfId="13078" xr:uid="{00000000-0005-0000-0000-000012330000}"/>
    <cellStyle name="Normal 15 2 2 2 3 3 2" xfId="13079" xr:uid="{00000000-0005-0000-0000-000013330000}"/>
    <cellStyle name="Normal 15 2 2 2 3 4" xfId="13080" xr:uid="{00000000-0005-0000-0000-000014330000}"/>
    <cellStyle name="Normal 15 2 2 2 3 4 2" xfId="13081" xr:uid="{00000000-0005-0000-0000-000015330000}"/>
    <cellStyle name="Normal 15 2 2 2 3 5" xfId="13082" xr:uid="{00000000-0005-0000-0000-000016330000}"/>
    <cellStyle name="Normal 15 2 2 2 3 5 2" xfId="13083" xr:uid="{00000000-0005-0000-0000-000017330000}"/>
    <cellStyle name="Normal 15 2 2 2 3 6" xfId="13084" xr:uid="{00000000-0005-0000-0000-000018330000}"/>
    <cellStyle name="Normal 15 2 2 2 4" xfId="13085" xr:uid="{00000000-0005-0000-0000-000019330000}"/>
    <cellStyle name="Normal 15 2 2 2 4 2" xfId="13086" xr:uid="{00000000-0005-0000-0000-00001A330000}"/>
    <cellStyle name="Normal 15 2 2 2 4 2 2" xfId="13087" xr:uid="{00000000-0005-0000-0000-00001B330000}"/>
    <cellStyle name="Normal 15 2 2 2 4 3" xfId="13088" xr:uid="{00000000-0005-0000-0000-00001C330000}"/>
    <cellStyle name="Normal 15 2 2 2 5" xfId="13089" xr:uid="{00000000-0005-0000-0000-00001D330000}"/>
    <cellStyle name="Normal 15 2 2 2 5 2" xfId="13090" xr:uid="{00000000-0005-0000-0000-00001E330000}"/>
    <cellStyle name="Normal 15 2 2 2 6" xfId="13091" xr:uid="{00000000-0005-0000-0000-00001F330000}"/>
    <cellStyle name="Normal 15 2 2 2 6 2" xfId="13092" xr:uid="{00000000-0005-0000-0000-000020330000}"/>
    <cellStyle name="Normal 15 2 2 2 7" xfId="13093" xr:uid="{00000000-0005-0000-0000-000021330000}"/>
    <cellStyle name="Normal 15 2 2 2 7 2" xfId="13094" xr:uid="{00000000-0005-0000-0000-000022330000}"/>
    <cellStyle name="Normal 15 2 2 2 8" xfId="13095" xr:uid="{00000000-0005-0000-0000-000023330000}"/>
    <cellStyle name="Normal 15 2 2 3" xfId="13096" xr:uid="{00000000-0005-0000-0000-000024330000}"/>
    <cellStyle name="Normal 15 2 2 3 2" xfId="13097" xr:uid="{00000000-0005-0000-0000-000025330000}"/>
    <cellStyle name="Normal 15 2 2 3 2 2" xfId="13098" xr:uid="{00000000-0005-0000-0000-000026330000}"/>
    <cellStyle name="Normal 15 2 2 3 2 2 2" xfId="13099" xr:uid="{00000000-0005-0000-0000-000027330000}"/>
    <cellStyle name="Normal 15 2 2 3 2 2 2 2" xfId="13100" xr:uid="{00000000-0005-0000-0000-000028330000}"/>
    <cellStyle name="Normal 15 2 2 3 2 2 3" xfId="13101" xr:uid="{00000000-0005-0000-0000-000029330000}"/>
    <cellStyle name="Normal 15 2 2 3 2 2 3 2" xfId="13102" xr:uid="{00000000-0005-0000-0000-00002A330000}"/>
    <cellStyle name="Normal 15 2 2 3 2 2 4" xfId="13103" xr:uid="{00000000-0005-0000-0000-00002B330000}"/>
    <cellStyle name="Normal 15 2 2 3 2 3" xfId="13104" xr:uid="{00000000-0005-0000-0000-00002C330000}"/>
    <cellStyle name="Normal 15 2 2 3 2 3 2" xfId="13105" xr:uid="{00000000-0005-0000-0000-00002D330000}"/>
    <cellStyle name="Normal 15 2 2 3 2 4" xfId="13106" xr:uid="{00000000-0005-0000-0000-00002E330000}"/>
    <cellStyle name="Normal 15 2 2 3 2 4 2" xfId="13107" xr:uid="{00000000-0005-0000-0000-00002F330000}"/>
    <cellStyle name="Normal 15 2 2 3 2 5" xfId="13108" xr:uid="{00000000-0005-0000-0000-000030330000}"/>
    <cellStyle name="Normal 15 2 2 3 2 5 2" xfId="13109" xr:uid="{00000000-0005-0000-0000-000031330000}"/>
    <cellStyle name="Normal 15 2 2 3 2 6" xfId="13110" xr:uid="{00000000-0005-0000-0000-000032330000}"/>
    <cellStyle name="Normal 15 2 2 3 2 6 2" xfId="13111" xr:uid="{00000000-0005-0000-0000-000033330000}"/>
    <cellStyle name="Normal 15 2 2 3 2 7" xfId="13112" xr:uid="{00000000-0005-0000-0000-000034330000}"/>
    <cellStyle name="Normal 15 2 2 3 3" xfId="13113" xr:uid="{00000000-0005-0000-0000-000035330000}"/>
    <cellStyle name="Normal 15 2 2 3 3 2" xfId="13114" xr:uid="{00000000-0005-0000-0000-000036330000}"/>
    <cellStyle name="Normal 15 2 2 3 3 2 2" xfId="13115" xr:uid="{00000000-0005-0000-0000-000037330000}"/>
    <cellStyle name="Normal 15 2 2 3 3 3" xfId="13116" xr:uid="{00000000-0005-0000-0000-000038330000}"/>
    <cellStyle name="Normal 15 2 2 3 3 3 2" xfId="13117" xr:uid="{00000000-0005-0000-0000-000039330000}"/>
    <cellStyle name="Normal 15 2 2 3 3 4" xfId="13118" xr:uid="{00000000-0005-0000-0000-00003A330000}"/>
    <cellStyle name="Normal 15 2 2 3 3 4 2" xfId="13119" xr:uid="{00000000-0005-0000-0000-00003B330000}"/>
    <cellStyle name="Normal 15 2 2 3 3 5" xfId="13120" xr:uid="{00000000-0005-0000-0000-00003C330000}"/>
    <cellStyle name="Normal 15 2 2 3 3 5 2" xfId="13121" xr:uid="{00000000-0005-0000-0000-00003D330000}"/>
    <cellStyle name="Normal 15 2 2 3 3 6" xfId="13122" xr:uid="{00000000-0005-0000-0000-00003E330000}"/>
    <cellStyle name="Normal 15 2 2 3 4" xfId="13123" xr:uid="{00000000-0005-0000-0000-00003F330000}"/>
    <cellStyle name="Normal 15 2 2 3 4 2" xfId="13124" xr:uid="{00000000-0005-0000-0000-000040330000}"/>
    <cellStyle name="Normal 15 2 2 3 4 2 2" xfId="13125" xr:uid="{00000000-0005-0000-0000-000041330000}"/>
    <cellStyle name="Normal 15 2 2 3 4 3" xfId="13126" xr:uid="{00000000-0005-0000-0000-000042330000}"/>
    <cellStyle name="Normal 15 2 2 3 5" xfId="13127" xr:uid="{00000000-0005-0000-0000-000043330000}"/>
    <cellStyle name="Normal 15 2 2 3 5 2" xfId="13128" xr:uid="{00000000-0005-0000-0000-000044330000}"/>
    <cellStyle name="Normal 15 2 2 3 6" xfId="13129" xr:uid="{00000000-0005-0000-0000-000045330000}"/>
    <cellStyle name="Normal 15 2 2 3 6 2" xfId="13130" xr:uid="{00000000-0005-0000-0000-000046330000}"/>
    <cellStyle name="Normal 15 2 2 3 7" xfId="13131" xr:uid="{00000000-0005-0000-0000-000047330000}"/>
    <cellStyle name="Normal 15 2 2 3 7 2" xfId="13132" xr:uid="{00000000-0005-0000-0000-000048330000}"/>
    <cellStyle name="Normal 15 2 2 3 8" xfId="13133" xr:uid="{00000000-0005-0000-0000-000049330000}"/>
    <cellStyle name="Normal 15 2 2 4" xfId="13134" xr:uid="{00000000-0005-0000-0000-00004A330000}"/>
    <cellStyle name="Normal 15 2 2 4 2" xfId="13135" xr:uid="{00000000-0005-0000-0000-00004B330000}"/>
    <cellStyle name="Normal 15 2 2 4 2 2" xfId="13136" xr:uid="{00000000-0005-0000-0000-00004C330000}"/>
    <cellStyle name="Normal 15 2 2 4 2 2 2" xfId="13137" xr:uid="{00000000-0005-0000-0000-00004D330000}"/>
    <cellStyle name="Normal 15 2 2 4 2 3" xfId="13138" xr:uid="{00000000-0005-0000-0000-00004E330000}"/>
    <cellStyle name="Normal 15 2 2 4 2 3 2" xfId="13139" xr:uid="{00000000-0005-0000-0000-00004F330000}"/>
    <cellStyle name="Normal 15 2 2 4 2 4" xfId="13140" xr:uid="{00000000-0005-0000-0000-000050330000}"/>
    <cellStyle name="Normal 15 2 2 4 3" xfId="13141" xr:uid="{00000000-0005-0000-0000-000051330000}"/>
    <cellStyle name="Normal 15 2 2 4 3 2" xfId="13142" xr:uid="{00000000-0005-0000-0000-000052330000}"/>
    <cellStyle name="Normal 15 2 2 4 4" xfId="13143" xr:uid="{00000000-0005-0000-0000-000053330000}"/>
    <cellStyle name="Normal 15 2 2 4 4 2" xfId="13144" xr:uid="{00000000-0005-0000-0000-000054330000}"/>
    <cellStyle name="Normal 15 2 2 4 5" xfId="13145" xr:uid="{00000000-0005-0000-0000-000055330000}"/>
    <cellStyle name="Normal 15 2 2 4 5 2" xfId="13146" xr:uid="{00000000-0005-0000-0000-000056330000}"/>
    <cellStyle name="Normal 15 2 2 4 6" xfId="13147" xr:uid="{00000000-0005-0000-0000-000057330000}"/>
    <cellStyle name="Normal 15 2 2 4 6 2" xfId="13148" xr:uid="{00000000-0005-0000-0000-000058330000}"/>
    <cellStyle name="Normal 15 2 2 4 7" xfId="13149" xr:uid="{00000000-0005-0000-0000-000059330000}"/>
    <cellStyle name="Normal 15 2 2 5" xfId="13150" xr:uid="{00000000-0005-0000-0000-00005A330000}"/>
    <cellStyle name="Normal 15 2 2 5 2" xfId="13151" xr:uid="{00000000-0005-0000-0000-00005B330000}"/>
    <cellStyle name="Normal 15 2 2 5 2 2" xfId="13152" xr:uid="{00000000-0005-0000-0000-00005C330000}"/>
    <cellStyle name="Normal 15 2 2 5 3" xfId="13153" xr:uid="{00000000-0005-0000-0000-00005D330000}"/>
    <cellStyle name="Normal 15 2 2 5 3 2" xfId="13154" xr:uid="{00000000-0005-0000-0000-00005E330000}"/>
    <cellStyle name="Normal 15 2 2 5 4" xfId="13155" xr:uid="{00000000-0005-0000-0000-00005F330000}"/>
    <cellStyle name="Normal 15 2 2 5 4 2" xfId="13156" xr:uid="{00000000-0005-0000-0000-000060330000}"/>
    <cellStyle name="Normal 15 2 2 5 5" xfId="13157" xr:uid="{00000000-0005-0000-0000-000061330000}"/>
    <cellStyle name="Normal 15 2 2 5 5 2" xfId="13158" xr:uid="{00000000-0005-0000-0000-000062330000}"/>
    <cellStyle name="Normal 15 2 2 5 6" xfId="13159" xr:uid="{00000000-0005-0000-0000-000063330000}"/>
    <cellStyle name="Normal 15 2 2 6" xfId="13160" xr:uid="{00000000-0005-0000-0000-000064330000}"/>
    <cellStyle name="Normal 15 2 2 6 2" xfId="13161" xr:uid="{00000000-0005-0000-0000-000065330000}"/>
    <cellStyle name="Normal 15 2 2 6 2 2" xfId="13162" xr:uid="{00000000-0005-0000-0000-000066330000}"/>
    <cellStyle name="Normal 15 2 2 6 3" xfId="13163" xr:uid="{00000000-0005-0000-0000-000067330000}"/>
    <cellStyle name="Normal 15 2 2 7" xfId="13164" xr:uid="{00000000-0005-0000-0000-000068330000}"/>
    <cellStyle name="Normal 15 2 2 7 2" xfId="13165" xr:uid="{00000000-0005-0000-0000-000069330000}"/>
    <cellStyle name="Normal 15 2 2 8" xfId="13166" xr:uid="{00000000-0005-0000-0000-00006A330000}"/>
    <cellStyle name="Normal 15 2 2 8 2" xfId="13167" xr:uid="{00000000-0005-0000-0000-00006B330000}"/>
    <cellStyle name="Normal 15 2 2 9" xfId="13168" xr:uid="{00000000-0005-0000-0000-00006C330000}"/>
    <cellStyle name="Normal 15 2 2 9 2" xfId="13169" xr:uid="{00000000-0005-0000-0000-00006D330000}"/>
    <cellStyle name="Normal 15 2 3" xfId="13170" xr:uid="{00000000-0005-0000-0000-00006E330000}"/>
    <cellStyle name="Normal 15 2 3 2" xfId="13171" xr:uid="{00000000-0005-0000-0000-00006F330000}"/>
    <cellStyle name="Normal 15 2 3 2 2" xfId="13172" xr:uid="{00000000-0005-0000-0000-000070330000}"/>
    <cellStyle name="Normal 15 2 3 2 2 2" xfId="13173" xr:uid="{00000000-0005-0000-0000-000071330000}"/>
    <cellStyle name="Normal 15 2 3 2 2 2 2" xfId="13174" xr:uid="{00000000-0005-0000-0000-000072330000}"/>
    <cellStyle name="Normal 15 2 3 2 2 3" xfId="13175" xr:uid="{00000000-0005-0000-0000-000073330000}"/>
    <cellStyle name="Normal 15 2 3 2 2 3 2" xfId="13176" xr:uid="{00000000-0005-0000-0000-000074330000}"/>
    <cellStyle name="Normal 15 2 3 2 2 4" xfId="13177" xr:uid="{00000000-0005-0000-0000-000075330000}"/>
    <cellStyle name="Normal 15 2 3 2 3" xfId="13178" xr:uid="{00000000-0005-0000-0000-000076330000}"/>
    <cellStyle name="Normal 15 2 3 2 3 2" xfId="13179" xr:uid="{00000000-0005-0000-0000-000077330000}"/>
    <cellStyle name="Normal 15 2 3 2 4" xfId="13180" xr:uid="{00000000-0005-0000-0000-000078330000}"/>
    <cellStyle name="Normal 15 2 3 2 4 2" xfId="13181" xr:uid="{00000000-0005-0000-0000-000079330000}"/>
    <cellStyle name="Normal 15 2 3 2 5" xfId="13182" xr:uid="{00000000-0005-0000-0000-00007A330000}"/>
    <cellStyle name="Normal 15 2 3 2 5 2" xfId="13183" xr:uid="{00000000-0005-0000-0000-00007B330000}"/>
    <cellStyle name="Normal 15 2 3 2 6" xfId="13184" xr:uid="{00000000-0005-0000-0000-00007C330000}"/>
    <cellStyle name="Normal 15 2 3 2 6 2" xfId="13185" xr:uid="{00000000-0005-0000-0000-00007D330000}"/>
    <cellStyle name="Normal 15 2 3 2 7" xfId="13186" xr:uid="{00000000-0005-0000-0000-00007E330000}"/>
    <cellStyle name="Normal 15 2 3 3" xfId="13187" xr:uid="{00000000-0005-0000-0000-00007F330000}"/>
    <cellStyle name="Normal 15 2 3 3 2" xfId="13188" xr:uid="{00000000-0005-0000-0000-000080330000}"/>
    <cellStyle name="Normal 15 2 3 3 2 2" xfId="13189" xr:uid="{00000000-0005-0000-0000-000081330000}"/>
    <cellStyle name="Normal 15 2 3 3 3" xfId="13190" xr:uid="{00000000-0005-0000-0000-000082330000}"/>
    <cellStyle name="Normal 15 2 3 3 3 2" xfId="13191" xr:uid="{00000000-0005-0000-0000-000083330000}"/>
    <cellStyle name="Normal 15 2 3 3 4" xfId="13192" xr:uid="{00000000-0005-0000-0000-000084330000}"/>
    <cellStyle name="Normal 15 2 3 3 4 2" xfId="13193" xr:uid="{00000000-0005-0000-0000-000085330000}"/>
    <cellStyle name="Normal 15 2 3 3 5" xfId="13194" xr:uid="{00000000-0005-0000-0000-000086330000}"/>
    <cellStyle name="Normal 15 2 3 3 5 2" xfId="13195" xr:uid="{00000000-0005-0000-0000-000087330000}"/>
    <cellStyle name="Normal 15 2 3 3 6" xfId="13196" xr:uid="{00000000-0005-0000-0000-000088330000}"/>
    <cellStyle name="Normal 15 2 3 4" xfId="13197" xr:uid="{00000000-0005-0000-0000-000089330000}"/>
    <cellStyle name="Normal 15 2 3 4 2" xfId="13198" xr:uid="{00000000-0005-0000-0000-00008A330000}"/>
    <cellStyle name="Normal 15 2 3 4 2 2" xfId="13199" xr:uid="{00000000-0005-0000-0000-00008B330000}"/>
    <cellStyle name="Normal 15 2 3 4 3" xfId="13200" xr:uid="{00000000-0005-0000-0000-00008C330000}"/>
    <cellStyle name="Normal 15 2 3 5" xfId="13201" xr:uid="{00000000-0005-0000-0000-00008D330000}"/>
    <cellStyle name="Normal 15 2 3 5 2" xfId="13202" xr:uid="{00000000-0005-0000-0000-00008E330000}"/>
    <cellStyle name="Normal 15 2 3 6" xfId="13203" xr:uid="{00000000-0005-0000-0000-00008F330000}"/>
    <cellStyle name="Normal 15 2 3 6 2" xfId="13204" xr:uid="{00000000-0005-0000-0000-000090330000}"/>
    <cellStyle name="Normal 15 2 3 7" xfId="13205" xr:uid="{00000000-0005-0000-0000-000091330000}"/>
    <cellStyle name="Normal 15 2 3 7 2" xfId="13206" xr:uid="{00000000-0005-0000-0000-000092330000}"/>
    <cellStyle name="Normal 15 2 3 8" xfId="13207" xr:uid="{00000000-0005-0000-0000-000093330000}"/>
    <cellStyle name="Normal 15 2 4" xfId="13208" xr:uid="{00000000-0005-0000-0000-000094330000}"/>
    <cellStyle name="Normal 15 2 4 2" xfId="13209" xr:uid="{00000000-0005-0000-0000-000095330000}"/>
    <cellStyle name="Normal 15 2 4 2 2" xfId="13210" xr:uid="{00000000-0005-0000-0000-000096330000}"/>
    <cellStyle name="Normal 15 2 4 2 2 2" xfId="13211" xr:uid="{00000000-0005-0000-0000-000097330000}"/>
    <cellStyle name="Normal 15 2 4 2 2 2 2" xfId="13212" xr:uid="{00000000-0005-0000-0000-000098330000}"/>
    <cellStyle name="Normal 15 2 4 2 2 3" xfId="13213" xr:uid="{00000000-0005-0000-0000-000099330000}"/>
    <cellStyle name="Normal 15 2 4 2 2 3 2" xfId="13214" xr:uid="{00000000-0005-0000-0000-00009A330000}"/>
    <cellStyle name="Normal 15 2 4 2 2 4" xfId="13215" xr:uid="{00000000-0005-0000-0000-00009B330000}"/>
    <cellStyle name="Normal 15 2 4 2 3" xfId="13216" xr:uid="{00000000-0005-0000-0000-00009C330000}"/>
    <cellStyle name="Normal 15 2 4 2 3 2" xfId="13217" xr:uid="{00000000-0005-0000-0000-00009D330000}"/>
    <cellStyle name="Normal 15 2 4 2 4" xfId="13218" xr:uid="{00000000-0005-0000-0000-00009E330000}"/>
    <cellStyle name="Normal 15 2 4 2 4 2" xfId="13219" xr:uid="{00000000-0005-0000-0000-00009F330000}"/>
    <cellStyle name="Normal 15 2 4 2 5" xfId="13220" xr:uid="{00000000-0005-0000-0000-0000A0330000}"/>
    <cellStyle name="Normal 15 2 4 2 5 2" xfId="13221" xr:uid="{00000000-0005-0000-0000-0000A1330000}"/>
    <cellStyle name="Normal 15 2 4 2 6" xfId="13222" xr:uid="{00000000-0005-0000-0000-0000A2330000}"/>
    <cellStyle name="Normal 15 2 4 2 6 2" xfId="13223" xr:uid="{00000000-0005-0000-0000-0000A3330000}"/>
    <cellStyle name="Normal 15 2 4 2 7" xfId="13224" xr:uid="{00000000-0005-0000-0000-0000A4330000}"/>
    <cellStyle name="Normal 15 2 4 3" xfId="13225" xr:uid="{00000000-0005-0000-0000-0000A5330000}"/>
    <cellStyle name="Normal 15 2 4 3 2" xfId="13226" xr:uid="{00000000-0005-0000-0000-0000A6330000}"/>
    <cellStyle name="Normal 15 2 4 3 2 2" xfId="13227" xr:uid="{00000000-0005-0000-0000-0000A7330000}"/>
    <cellStyle name="Normal 15 2 4 3 3" xfId="13228" xr:uid="{00000000-0005-0000-0000-0000A8330000}"/>
    <cellStyle name="Normal 15 2 4 3 3 2" xfId="13229" xr:uid="{00000000-0005-0000-0000-0000A9330000}"/>
    <cellStyle name="Normal 15 2 4 3 4" xfId="13230" xr:uid="{00000000-0005-0000-0000-0000AA330000}"/>
    <cellStyle name="Normal 15 2 4 3 4 2" xfId="13231" xr:uid="{00000000-0005-0000-0000-0000AB330000}"/>
    <cellStyle name="Normal 15 2 4 3 5" xfId="13232" xr:uid="{00000000-0005-0000-0000-0000AC330000}"/>
    <cellStyle name="Normal 15 2 4 3 5 2" xfId="13233" xr:uid="{00000000-0005-0000-0000-0000AD330000}"/>
    <cellStyle name="Normal 15 2 4 3 6" xfId="13234" xr:uid="{00000000-0005-0000-0000-0000AE330000}"/>
    <cellStyle name="Normal 15 2 4 4" xfId="13235" xr:uid="{00000000-0005-0000-0000-0000AF330000}"/>
    <cellStyle name="Normal 15 2 4 4 2" xfId="13236" xr:uid="{00000000-0005-0000-0000-0000B0330000}"/>
    <cellStyle name="Normal 15 2 4 4 2 2" xfId="13237" xr:uid="{00000000-0005-0000-0000-0000B1330000}"/>
    <cellStyle name="Normal 15 2 4 4 3" xfId="13238" xr:uid="{00000000-0005-0000-0000-0000B2330000}"/>
    <cellStyle name="Normal 15 2 4 5" xfId="13239" xr:uid="{00000000-0005-0000-0000-0000B3330000}"/>
    <cellStyle name="Normal 15 2 4 5 2" xfId="13240" xr:uid="{00000000-0005-0000-0000-0000B4330000}"/>
    <cellStyle name="Normal 15 2 4 6" xfId="13241" xr:uid="{00000000-0005-0000-0000-0000B5330000}"/>
    <cellStyle name="Normal 15 2 4 6 2" xfId="13242" xr:uid="{00000000-0005-0000-0000-0000B6330000}"/>
    <cellStyle name="Normal 15 2 4 7" xfId="13243" xr:uid="{00000000-0005-0000-0000-0000B7330000}"/>
    <cellStyle name="Normal 15 2 4 7 2" xfId="13244" xr:uid="{00000000-0005-0000-0000-0000B8330000}"/>
    <cellStyle name="Normal 15 2 4 8" xfId="13245" xr:uid="{00000000-0005-0000-0000-0000B9330000}"/>
    <cellStyle name="Normal 15 2 5" xfId="13246" xr:uid="{00000000-0005-0000-0000-0000BA330000}"/>
    <cellStyle name="Normal 15 2 5 2" xfId="13247" xr:uid="{00000000-0005-0000-0000-0000BB330000}"/>
    <cellStyle name="Normal 15 2 5 2 2" xfId="13248" xr:uid="{00000000-0005-0000-0000-0000BC330000}"/>
    <cellStyle name="Normal 15 2 5 2 2 2" xfId="13249" xr:uid="{00000000-0005-0000-0000-0000BD330000}"/>
    <cellStyle name="Normal 15 2 5 2 3" xfId="13250" xr:uid="{00000000-0005-0000-0000-0000BE330000}"/>
    <cellStyle name="Normal 15 2 5 2 3 2" xfId="13251" xr:uid="{00000000-0005-0000-0000-0000BF330000}"/>
    <cellStyle name="Normal 15 2 5 2 4" xfId="13252" xr:uid="{00000000-0005-0000-0000-0000C0330000}"/>
    <cellStyle name="Normal 15 2 5 3" xfId="13253" xr:uid="{00000000-0005-0000-0000-0000C1330000}"/>
    <cellStyle name="Normal 15 2 5 3 2" xfId="13254" xr:uid="{00000000-0005-0000-0000-0000C2330000}"/>
    <cellStyle name="Normal 15 2 5 4" xfId="13255" xr:uid="{00000000-0005-0000-0000-0000C3330000}"/>
    <cellStyle name="Normal 15 2 5 4 2" xfId="13256" xr:uid="{00000000-0005-0000-0000-0000C4330000}"/>
    <cellStyle name="Normal 15 2 5 5" xfId="13257" xr:uid="{00000000-0005-0000-0000-0000C5330000}"/>
    <cellStyle name="Normal 15 2 5 5 2" xfId="13258" xr:uid="{00000000-0005-0000-0000-0000C6330000}"/>
    <cellStyle name="Normal 15 2 5 6" xfId="13259" xr:uid="{00000000-0005-0000-0000-0000C7330000}"/>
    <cellStyle name="Normal 15 2 5 6 2" xfId="13260" xr:uid="{00000000-0005-0000-0000-0000C8330000}"/>
    <cellStyle name="Normal 15 2 5 7" xfId="13261" xr:uid="{00000000-0005-0000-0000-0000C9330000}"/>
    <cellStyle name="Normal 15 2 6" xfId="13262" xr:uid="{00000000-0005-0000-0000-0000CA330000}"/>
    <cellStyle name="Normal 15 2 6 2" xfId="13263" xr:uid="{00000000-0005-0000-0000-0000CB330000}"/>
    <cellStyle name="Normal 15 2 6 2 2" xfId="13264" xr:uid="{00000000-0005-0000-0000-0000CC330000}"/>
    <cellStyle name="Normal 15 2 6 3" xfId="13265" xr:uid="{00000000-0005-0000-0000-0000CD330000}"/>
    <cellStyle name="Normal 15 2 6 3 2" xfId="13266" xr:uid="{00000000-0005-0000-0000-0000CE330000}"/>
    <cellStyle name="Normal 15 2 6 4" xfId="13267" xr:uid="{00000000-0005-0000-0000-0000CF330000}"/>
    <cellStyle name="Normal 15 2 6 4 2" xfId="13268" xr:uid="{00000000-0005-0000-0000-0000D0330000}"/>
    <cellStyle name="Normal 15 2 6 5" xfId="13269" xr:uid="{00000000-0005-0000-0000-0000D1330000}"/>
    <cellStyle name="Normal 15 2 6 5 2" xfId="13270" xr:uid="{00000000-0005-0000-0000-0000D2330000}"/>
    <cellStyle name="Normal 15 2 6 6" xfId="13271" xr:uid="{00000000-0005-0000-0000-0000D3330000}"/>
    <cellStyle name="Normal 15 2 7" xfId="13272" xr:uid="{00000000-0005-0000-0000-0000D4330000}"/>
    <cellStyle name="Normal 15 2 7 2" xfId="13273" xr:uid="{00000000-0005-0000-0000-0000D5330000}"/>
    <cellStyle name="Normal 15 2 7 2 2" xfId="13274" xr:uid="{00000000-0005-0000-0000-0000D6330000}"/>
    <cellStyle name="Normal 15 2 7 3" xfId="13275" xr:uid="{00000000-0005-0000-0000-0000D7330000}"/>
    <cellStyle name="Normal 15 2 8" xfId="13276" xr:uid="{00000000-0005-0000-0000-0000D8330000}"/>
    <cellStyle name="Normal 15 2 8 2" xfId="13277" xr:uid="{00000000-0005-0000-0000-0000D9330000}"/>
    <cellStyle name="Normal 15 2 9" xfId="13278" xr:uid="{00000000-0005-0000-0000-0000DA330000}"/>
    <cellStyle name="Normal 15 2 9 2" xfId="13279" xr:uid="{00000000-0005-0000-0000-0000DB330000}"/>
    <cellStyle name="Normal 15 3" xfId="13280" xr:uid="{00000000-0005-0000-0000-0000DC330000}"/>
    <cellStyle name="Normal 15 3 10" xfId="13281" xr:uid="{00000000-0005-0000-0000-0000DD330000}"/>
    <cellStyle name="Normal 15 3 2" xfId="13282" xr:uid="{00000000-0005-0000-0000-0000DE330000}"/>
    <cellStyle name="Normal 15 3 2 2" xfId="13283" xr:uid="{00000000-0005-0000-0000-0000DF330000}"/>
    <cellStyle name="Normal 15 3 2 2 2" xfId="13284" xr:uid="{00000000-0005-0000-0000-0000E0330000}"/>
    <cellStyle name="Normal 15 3 2 2 2 2" xfId="13285" xr:uid="{00000000-0005-0000-0000-0000E1330000}"/>
    <cellStyle name="Normal 15 3 2 2 2 2 2" xfId="13286" xr:uid="{00000000-0005-0000-0000-0000E2330000}"/>
    <cellStyle name="Normal 15 3 2 2 2 3" xfId="13287" xr:uid="{00000000-0005-0000-0000-0000E3330000}"/>
    <cellStyle name="Normal 15 3 2 2 2 3 2" xfId="13288" xr:uid="{00000000-0005-0000-0000-0000E4330000}"/>
    <cellStyle name="Normal 15 3 2 2 2 4" xfId="13289" xr:uid="{00000000-0005-0000-0000-0000E5330000}"/>
    <cellStyle name="Normal 15 3 2 2 3" xfId="13290" xr:uid="{00000000-0005-0000-0000-0000E6330000}"/>
    <cellStyle name="Normal 15 3 2 2 3 2" xfId="13291" xr:uid="{00000000-0005-0000-0000-0000E7330000}"/>
    <cellStyle name="Normal 15 3 2 2 4" xfId="13292" xr:uid="{00000000-0005-0000-0000-0000E8330000}"/>
    <cellStyle name="Normal 15 3 2 2 4 2" xfId="13293" xr:uid="{00000000-0005-0000-0000-0000E9330000}"/>
    <cellStyle name="Normal 15 3 2 2 5" xfId="13294" xr:uid="{00000000-0005-0000-0000-0000EA330000}"/>
    <cellStyle name="Normal 15 3 2 2 5 2" xfId="13295" xr:uid="{00000000-0005-0000-0000-0000EB330000}"/>
    <cellStyle name="Normal 15 3 2 2 6" xfId="13296" xr:uid="{00000000-0005-0000-0000-0000EC330000}"/>
    <cellStyle name="Normal 15 3 2 2 6 2" xfId="13297" xr:uid="{00000000-0005-0000-0000-0000ED330000}"/>
    <cellStyle name="Normal 15 3 2 2 7" xfId="13298" xr:uid="{00000000-0005-0000-0000-0000EE330000}"/>
    <cellStyle name="Normal 15 3 2 3" xfId="13299" xr:uid="{00000000-0005-0000-0000-0000EF330000}"/>
    <cellStyle name="Normal 15 3 2 3 2" xfId="13300" xr:uid="{00000000-0005-0000-0000-0000F0330000}"/>
    <cellStyle name="Normal 15 3 2 3 2 2" xfId="13301" xr:uid="{00000000-0005-0000-0000-0000F1330000}"/>
    <cellStyle name="Normal 15 3 2 3 3" xfId="13302" xr:uid="{00000000-0005-0000-0000-0000F2330000}"/>
    <cellStyle name="Normal 15 3 2 3 3 2" xfId="13303" xr:uid="{00000000-0005-0000-0000-0000F3330000}"/>
    <cellStyle name="Normal 15 3 2 3 4" xfId="13304" xr:uid="{00000000-0005-0000-0000-0000F4330000}"/>
    <cellStyle name="Normal 15 3 2 3 4 2" xfId="13305" xr:uid="{00000000-0005-0000-0000-0000F5330000}"/>
    <cellStyle name="Normal 15 3 2 3 5" xfId="13306" xr:uid="{00000000-0005-0000-0000-0000F6330000}"/>
    <cellStyle name="Normal 15 3 2 3 5 2" xfId="13307" xr:uid="{00000000-0005-0000-0000-0000F7330000}"/>
    <cellStyle name="Normal 15 3 2 3 6" xfId="13308" xr:uid="{00000000-0005-0000-0000-0000F8330000}"/>
    <cellStyle name="Normal 15 3 2 4" xfId="13309" xr:uid="{00000000-0005-0000-0000-0000F9330000}"/>
    <cellStyle name="Normal 15 3 2 4 2" xfId="13310" xr:uid="{00000000-0005-0000-0000-0000FA330000}"/>
    <cellStyle name="Normal 15 3 2 4 2 2" xfId="13311" xr:uid="{00000000-0005-0000-0000-0000FB330000}"/>
    <cellStyle name="Normal 15 3 2 4 3" xfId="13312" xr:uid="{00000000-0005-0000-0000-0000FC330000}"/>
    <cellStyle name="Normal 15 3 2 5" xfId="13313" xr:uid="{00000000-0005-0000-0000-0000FD330000}"/>
    <cellStyle name="Normal 15 3 2 5 2" xfId="13314" xr:uid="{00000000-0005-0000-0000-0000FE330000}"/>
    <cellStyle name="Normal 15 3 2 6" xfId="13315" xr:uid="{00000000-0005-0000-0000-0000FF330000}"/>
    <cellStyle name="Normal 15 3 2 6 2" xfId="13316" xr:uid="{00000000-0005-0000-0000-000000340000}"/>
    <cellStyle name="Normal 15 3 2 7" xfId="13317" xr:uid="{00000000-0005-0000-0000-000001340000}"/>
    <cellStyle name="Normal 15 3 2 7 2" xfId="13318" xr:uid="{00000000-0005-0000-0000-000002340000}"/>
    <cellStyle name="Normal 15 3 2 8" xfId="13319" xr:uid="{00000000-0005-0000-0000-000003340000}"/>
    <cellStyle name="Normal 15 3 3" xfId="13320" xr:uid="{00000000-0005-0000-0000-000004340000}"/>
    <cellStyle name="Normal 15 3 3 2" xfId="13321" xr:uid="{00000000-0005-0000-0000-000005340000}"/>
    <cellStyle name="Normal 15 3 3 2 2" xfId="13322" xr:uid="{00000000-0005-0000-0000-000006340000}"/>
    <cellStyle name="Normal 15 3 3 2 2 2" xfId="13323" xr:uid="{00000000-0005-0000-0000-000007340000}"/>
    <cellStyle name="Normal 15 3 3 2 2 2 2" xfId="13324" xr:uid="{00000000-0005-0000-0000-000008340000}"/>
    <cellStyle name="Normal 15 3 3 2 2 3" xfId="13325" xr:uid="{00000000-0005-0000-0000-000009340000}"/>
    <cellStyle name="Normal 15 3 3 2 2 3 2" xfId="13326" xr:uid="{00000000-0005-0000-0000-00000A340000}"/>
    <cellStyle name="Normal 15 3 3 2 2 4" xfId="13327" xr:uid="{00000000-0005-0000-0000-00000B340000}"/>
    <cellStyle name="Normal 15 3 3 2 3" xfId="13328" xr:uid="{00000000-0005-0000-0000-00000C340000}"/>
    <cellStyle name="Normal 15 3 3 2 3 2" xfId="13329" xr:uid="{00000000-0005-0000-0000-00000D340000}"/>
    <cellStyle name="Normal 15 3 3 2 4" xfId="13330" xr:uid="{00000000-0005-0000-0000-00000E340000}"/>
    <cellStyle name="Normal 15 3 3 2 4 2" xfId="13331" xr:uid="{00000000-0005-0000-0000-00000F340000}"/>
    <cellStyle name="Normal 15 3 3 2 5" xfId="13332" xr:uid="{00000000-0005-0000-0000-000010340000}"/>
    <cellStyle name="Normal 15 3 3 2 5 2" xfId="13333" xr:uid="{00000000-0005-0000-0000-000011340000}"/>
    <cellStyle name="Normal 15 3 3 2 6" xfId="13334" xr:uid="{00000000-0005-0000-0000-000012340000}"/>
    <cellStyle name="Normal 15 3 3 2 6 2" xfId="13335" xr:uid="{00000000-0005-0000-0000-000013340000}"/>
    <cellStyle name="Normal 15 3 3 2 7" xfId="13336" xr:uid="{00000000-0005-0000-0000-000014340000}"/>
    <cellStyle name="Normal 15 3 3 3" xfId="13337" xr:uid="{00000000-0005-0000-0000-000015340000}"/>
    <cellStyle name="Normal 15 3 3 3 2" xfId="13338" xr:uid="{00000000-0005-0000-0000-000016340000}"/>
    <cellStyle name="Normal 15 3 3 3 2 2" xfId="13339" xr:uid="{00000000-0005-0000-0000-000017340000}"/>
    <cellStyle name="Normal 15 3 3 3 3" xfId="13340" xr:uid="{00000000-0005-0000-0000-000018340000}"/>
    <cellStyle name="Normal 15 3 3 3 3 2" xfId="13341" xr:uid="{00000000-0005-0000-0000-000019340000}"/>
    <cellStyle name="Normal 15 3 3 3 4" xfId="13342" xr:uid="{00000000-0005-0000-0000-00001A340000}"/>
    <cellStyle name="Normal 15 3 3 3 4 2" xfId="13343" xr:uid="{00000000-0005-0000-0000-00001B340000}"/>
    <cellStyle name="Normal 15 3 3 3 5" xfId="13344" xr:uid="{00000000-0005-0000-0000-00001C340000}"/>
    <cellStyle name="Normal 15 3 3 3 5 2" xfId="13345" xr:uid="{00000000-0005-0000-0000-00001D340000}"/>
    <cellStyle name="Normal 15 3 3 3 6" xfId="13346" xr:uid="{00000000-0005-0000-0000-00001E340000}"/>
    <cellStyle name="Normal 15 3 3 4" xfId="13347" xr:uid="{00000000-0005-0000-0000-00001F340000}"/>
    <cellStyle name="Normal 15 3 3 4 2" xfId="13348" xr:uid="{00000000-0005-0000-0000-000020340000}"/>
    <cellStyle name="Normal 15 3 3 4 2 2" xfId="13349" xr:uid="{00000000-0005-0000-0000-000021340000}"/>
    <cellStyle name="Normal 15 3 3 4 3" xfId="13350" xr:uid="{00000000-0005-0000-0000-000022340000}"/>
    <cellStyle name="Normal 15 3 3 5" xfId="13351" xr:uid="{00000000-0005-0000-0000-000023340000}"/>
    <cellStyle name="Normal 15 3 3 5 2" xfId="13352" xr:uid="{00000000-0005-0000-0000-000024340000}"/>
    <cellStyle name="Normal 15 3 3 6" xfId="13353" xr:uid="{00000000-0005-0000-0000-000025340000}"/>
    <cellStyle name="Normal 15 3 3 6 2" xfId="13354" xr:uid="{00000000-0005-0000-0000-000026340000}"/>
    <cellStyle name="Normal 15 3 3 7" xfId="13355" xr:uid="{00000000-0005-0000-0000-000027340000}"/>
    <cellStyle name="Normal 15 3 3 7 2" xfId="13356" xr:uid="{00000000-0005-0000-0000-000028340000}"/>
    <cellStyle name="Normal 15 3 3 8" xfId="13357" xr:uid="{00000000-0005-0000-0000-000029340000}"/>
    <cellStyle name="Normal 15 3 4" xfId="13358" xr:uid="{00000000-0005-0000-0000-00002A340000}"/>
    <cellStyle name="Normal 15 3 4 2" xfId="13359" xr:uid="{00000000-0005-0000-0000-00002B340000}"/>
    <cellStyle name="Normal 15 3 4 2 2" xfId="13360" xr:uid="{00000000-0005-0000-0000-00002C340000}"/>
    <cellStyle name="Normal 15 3 4 2 2 2" xfId="13361" xr:uid="{00000000-0005-0000-0000-00002D340000}"/>
    <cellStyle name="Normal 15 3 4 2 3" xfId="13362" xr:uid="{00000000-0005-0000-0000-00002E340000}"/>
    <cellStyle name="Normal 15 3 4 2 3 2" xfId="13363" xr:uid="{00000000-0005-0000-0000-00002F340000}"/>
    <cellStyle name="Normal 15 3 4 2 4" xfId="13364" xr:uid="{00000000-0005-0000-0000-000030340000}"/>
    <cellStyle name="Normal 15 3 4 3" xfId="13365" xr:uid="{00000000-0005-0000-0000-000031340000}"/>
    <cellStyle name="Normal 15 3 4 3 2" xfId="13366" xr:uid="{00000000-0005-0000-0000-000032340000}"/>
    <cellStyle name="Normal 15 3 4 4" xfId="13367" xr:uid="{00000000-0005-0000-0000-000033340000}"/>
    <cellStyle name="Normal 15 3 4 4 2" xfId="13368" xr:uid="{00000000-0005-0000-0000-000034340000}"/>
    <cellStyle name="Normal 15 3 4 5" xfId="13369" xr:uid="{00000000-0005-0000-0000-000035340000}"/>
    <cellStyle name="Normal 15 3 4 5 2" xfId="13370" xr:uid="{00000000-0005-0000-0000-000036340000}"/>
    <cellStyle name="Normal 15 3 4 6" xfId="13371" xr:uid="{00000000-0005-0000-0000-000037340000}"/>
    <cellStyle name="Normal 15 3 4 6 2" xfId="13372" xr:uid="{00000000-0005-0000-0000-000038340000}"/>
    <cellStyle name="Normal 15 3 4 7" xfId="13373" xr:uid="{00000000-0005-0000-0000-000039340000}"/>
    <cellStyle name="Normal 15 3 5" xfId="13374" xr:uid="{00000000-0005-0000-0000-00003A340000}"/>
    <cellStyle name="Normal 15 3 5 2" xfId="13375" xr:uid="{00000000-0005-0000-0000-00003B340000}"/>
    <cellStyle name="Normal 15 3 5 2 2" xfId="13376" xr:uid="{00000000-0005-0000-0000-00003C340000}"/>
    <cellStyle name="Normal 15 3 5 3" xfId="13377" xr:uid="{00000000-0005-0000-0000-00003D340000}"/>
    <cellStyle name="Normal 15 3 5 3 2" xfId="13378" xr:uid="{00000000-0005-0000-0000-00003E340000}"/>
    <cellStyle name="Normal 15 3 5 4" xfId="13379" xr:uid="{00000000-0005-0000-0000-00003F340000}"/>
    <cellStyle name="Normal 15 3 5 4 2" xfId="13380" xr:uid="{00000000-0005-0000-0000-000040340000}"/>
    <cellStyle name="Normal 15 3 5 5" xfId="13381" xr:uid="{00000000-0005-0000-0000-000041340000}"/>
    <cellStyle name="Normal 15 3 5 5 2" xfId="13382" xr:uid="{00000000-0005-0000-0000-000042340000}"/>
    <cellStyle name="Normal 15 3 5 6" xfId="13383" xr:uid="{00000000-0005-0000-0000-000043340000}"/>
    <cellStyle name="Normal 15 3 6" xfId="13384" xr:uid="{00000000-0005-0000-0000-000044340000}"/>
    <cellStyle name="Normal 15 3 6 2" xfId="13385" xr:uid="{00000000-0005-0000-0000-000045340000}"/>
    <cellStyle name="Normal 15 3 6 2 2" xfId="13386" xr:uid="{00000000-0005-0000-0000-000046340000}"/>
    <cellStyle name="Normal 15 3 6 3" xfId="13387" xr:uid="{00000000-0005-0000-0000-000047340000}"/>
    <cellStyle name="Normal 15 3 7" xfId="13388" xr:uid="{00000000-0005-0000-0000-000048340000}"/>
    <cellStyle name="Normal 15 3 7 2" xfId="13389" xr:uid="{00000000-0005-0000-0000-000049340000}"/>
    <cellStyle name="Normal 15 3 8" xfId="13390" xr:uid="{00000000-0005-0000-0000-00004A340000}"/>
    <cellStyle name="Normal 15 3 8 2" xfId="13391" xr:uid="{00000000-0005-0000-0000-00004B340000}"/>
    <cellStyle name="Normal 15 3 9" xfId="13392" xr:uid="{00000000-0005-0000-0000-00004C340000}"/>
    <cellStyle name="Normal 15 3 9 2" xfId="13393" xr:uid="{00000000-0005-0000-0000-00004D340000}"/>
    <cellStyle name="Normal 15 4" xfId="13394" xr:uid="{00000000-0005-0000-0000-00004E340000}"/>
    <cellStyle name="Normal 15 4 2" xfId="13395" xr:uid="{00000000-0005-0000-0000-00004F340000}"/>
    <cellStyle name="Normal 15 4 2 2" xfId="13396" xr:uid="{00000000-0005-0000-0000-000050340000}"/>
    <cellStyle name="Normal 15 4 2 2 2" xfId="13397" xr:uid="{00000000-0005-0000-0000-000051340000}"/>
    <cellStyle name="Normal 15 4 2 2 2 2" xfId="13398" xr:uid="{00000000-0005-0000-0000-000052340000}"/>
    <cellStyle name="Normal 15 4 2 2 3" xfId="13399" xr:uid="{00000000-0005-0000-0000-000053340000}"/>
    <cellStyle name="Normal 15 4 2 2 3 2" xfId="13400" xr:uid="{00000000-0005-0000-0000-000054340000}"/>
    <cellStyle name="Normal 15 4 2 2 4" xfId="13401" xr:uid="{00000000-0005-0000-0000-000055340000}"/>
    <cellStyle name="Normal 15 4 2 3" xfId="13402" xr:uid="{00000000-0005-0000-0000-000056340000}"/>
    <cellStyle name="Normal 15 4 2 3 2" xfId="13403" xr:uid="{00000000-0005-0000-0000-000057340000}"/>
    <cellStyle name="Normal 15 4 2 4" xfId="13404" xr:uid="{00000000-0005-0000-0000-000058340000}"/>
    <cellStyle name="Normal 15 4 2 4 2" xfId="13405" xr:uid="{00000000-0005-0000-0000-000059340000}"/>
    <cellStyle name="Normal 15 4 2 5" xfId="13406" xr:uid="{00000000-0005-0000-0000-00005A340000}"/>
    <cellStyle name="Normal 15 4 2 5 2" xfId="13407" xr:uid="{00000000-0005-0000-0000-00005B340000}"/>
    <cellStyle name="Normal 15 4 2 6" xfId="13408" xr:uid="{00000000-0005-0000-0000-00005C340000}"/>
    <cellStyle name="Normal 15 4 2 6 2" xfId="13409" xr:uid="{00000000-0005-0000-0000-00005D340000}"/>
    <cellStyle name="Normal 15 4 2 7" xfId="13410" xr:uid="{00000000-0005-0000-0000-00005E340000}"/>
    <cellStyle name="Normal 15 4 3" xfId="13411" xr:uid="{00000000-0005-0000-0000-00005F340000}"/>
    <cellStyle name="Normal 15 4 3 2" xfId="13412" xr:uid="{00000000-0005-0000-0000-000060340000}"/>
    <cellStyle name="Normal 15 4 3 2 2" xfId="13413" xr:uid="{00000000-0005-0000-0000-000061340000}"/>
    <cellStyle name="Normal 15 4 3 3" xfId="13414" xr:uid="{00000000-0005-0000-0000-000062340000}"/>
    <cellStyle name="Normal 15 4 3 3 2" xfId="13415" xr:uid="{00000000-0005-0000-0000-000063340000}"/>
    <cellStyle name="Normal 15 4 3 4" xfId="13416" xr:uid="{00000000-0005-0000-0000-000064340000}"/>
    <cellStyle name="Normal 15 4 3 4 2" xfId="13417" xr:uid="{00000000-0005-0000-0000-000065340000}"/>
    <cellStyle name="Normal 15 4 3 5" xfId="13418" xr:uid="{00000000-0005-0000-0000-000066340000}"/>
    <cellStyle name="Normal 15 4 3 5 2" xfId="13419" xr:uid="{00000000-0005-0000-0000-000067340000}"/>
    <cellStyle name="Normal 15 4 3 6" xfId="13420" xr:uid="{00000000-0005-0000-0000-000068340000}"/>
    <cellStyle name="Normal 15 4 4" xfId="13421" xr:uid="{00000000-0005-0000-0000-000069340000}"/>
    <cellStyle name="Normal 15 4 4 2" xfId="13422" xr:uid="{00000000-0005-0000-0000-00006A340000}"/>
    <cellStyle name="Normal 15 4 4 2 2" xfId="13423" xr:uid="{00000000-0005-0000-0000-00006B340000}"/>
    <cellStyle name="Normal 15 4 4 3" xfId="13424" xr:uid="{00000000-0005-0000-0000-00006C340000}"/>
    <cellStyle name="Normal 15 4 5" xfId="13425" xr:uid="{00000000-0005-0000-0000-00006D340000}"/>
    <cellStyle name="Normal 15 4 5 2" xfId="13426" xr:uid="{00000000-0005-0000-0000-00006E340000}"/>
    <cellStyle name="Normal 15 4 6" xfId="13427" xr:uid="{00000000-0005-0000-0000-00006F340000}"/>
    <cellStyle name="Normal 15 4 6 2" xfId="13428" xr:uid="{00000000-0005-0000-0000-000070340000}"/>
    <cellStyle name="Normal 15 4 7" xfId="13429" xr:uid="{00000000-0005-0000-0000-000071340000}"/>
    <cellStyle name="Normal 15 4 7 2" xfId="13430" xr:uid="{00000000-0005-0000-0000-000072340000}"/>
    <cellStyle name="Normal 15 4 8" xfId="13431" xr:uid="{00000000-0005-0000-0000-000073340000}"/>
    <cellStyle name="Normal 15 5" xfId="13432" xr:uid="{00000000-0005-0000-0000-000074340000}"/>
    <cellStyle name="Normal 15 5 2" xfId="13433" xr:uid="{00000000-0005-0000-0000-000075340000}"/>
    <cellStyle name="Normal 15 5 2 2" xfId="13434" xr:uid="{00000000-0005-0000-0000-000076340000}"/>
    <cellStyle name="Normal 15 5 2 2 2" xfId="13435" xr:uid="{00000000-0005-0000-0000-000077340000}"/>
    <cellStyle name="Normal 15 5 2 2 2 2" xfId="13436" xr:uid="{00000000-0005-0000-0000-000078340000}"/>
    <cellStyle name="Normal 15 5 2 2 3" xfId="13437" xr:uid="{00000000-0005-0000-0000-000079340000}"/>
    <cellStyle name="Normal 15 5 2 2 3 2" xfId="13438" xr:uid="{00000000-0005-0000-0000-00007A340000}"/>
    <cellStyle name="Normal 15 5 2 2 4" xfId="13439" xr:uid="{00000000-0005-0000-0000-00007B340000}"/>
    <cellStyle name="Normal 15 5 2 3" xfId="13440" xr:uid="{00000000-0005-0000-0000-00007C340000}"/>
    <cellStyle name="Normal 15 5 2 3 2" xfId="13441" xr:uid="{00000000-0005-0000-0000-00007D340000}"/>
    <cellStyle name="Normal 15 5 2 4" xfId="13442" xr:uid="{00000000-0005-0000-0000-00007E340000}"/>
    <cellStyle name="Normal 15 5 2 4 2" xfId="13443" xr:uid="{00000000-0005-0000-0000-00007F340000}"/>
    <cellStyle name="Normal 15 5 2 5" xfId="13444" xr:uid="{00000000-0005-0000-0000-000080340000}"/>
    <cellStyle name="Normal 15 5 2 5 2" xfId="13445" xr:uid="{00000000-0005-0000-0000-000081340000}"/>
    <cellStyle name="Normal 15 5 2 6" xfId="13446" xr:uid="{00000000-0005-0000-0000-000082340000}"/>
    <cellStyle name="Normal 15 5 2 6 2" xfId="13447" xr:uid="{00000000-0005-0000-0000-000083340000}"/>
    <cellStyle name="Normal 15 5 2 7" xfId="13448" xr:uid="{00000000-0005-0000-0000-000084340000}"/>
    <cellStyle name="Normal 15 5 3" xfId="13449" xr:uid="{00000000-0005-0000-0000-000085340000}"/>
    <cellStyle name="Normal 15 5 3 2" xfId="13450" xr:uid="{00000000-0005-0000-0000-000086340000}"/>
    <cellStyle name="Normal 15 5 3 2 2" xfId="13451" xr:uid="{00000000-0005-0000-0000-000087340000}"/>
    <cellStyle name="Normal 15 5 3 3" xfId="13452" xr:uid="{00000000-0005-0000-0000-000088340000}"/>
    <cellStyle name="Normal 15 5 3 3 2" xfId="13453" xr:uid="{00000000-0005-0000-0000-000089340000}"/>
    <cellStyle name="Normal 15 5 3 4" xfId="13454" xr:uid="{00000000-0005-0000-0000-00008A340000}"/>
    <cellStyle name="Normal 15 5 3 4 2" xfId="13455" xr:uid="{00000000-0005-0000-0000-00008B340000}"/>
    <cellStyle name="Normal 15 5 3 5" xfId="13456" xr:uid="{00000000-0005-0000-0000-00008C340000}"/>
    <cellStyle name="Normal 15 5 3 5 2" xfId="13457" xr:uid="{00000000-0005-0000-0000-00008D340000}"/>
    <cellStyle name="Normal 15 5 3 6" xfId="13458" xr:uid="{00000000-0005-0000-0000-00008E340000}"/>
    <cellStyle name="Normal 15 5 4" xfId="13459" xr:uid="{00000000-0005-0000-0000-00008F340000}"/>
    <cellStyle name="Normal 15 5 4 2" xfId="13460" xr:uid="{00000000-0005-0000-0000-000090340000}"/>
    <cellStyle name="Normal 15 5 4 2 2" xfId="13461" xr:uid="{00000000-0005-0000-0000-000091340000}"/>
    <cellStyle name="Normal 15 5 4 3" xfId="13462" xr:uid="{00000000-0005-0000-0000-000092340000}"/>
    <cellStyle name="Normal 15 5 5" xfId="13463" xr:uid="{00000000-0005-0000-0000-000093340000}"/>
    <cellStyle name="Normal 15 5 5 2" xfId="13464" xr:uid="{00000000-0005-0000-0000-000094340000}"/>
    <cellStyle name="Normal 15 5 6" xfId="13465" xr:uid="{00000000-0005-0000-0000-000095340000}"/>
    <cellStyle name="Normal 15 5 6 2" xfId="13466" xr:uid="{00000000-0005-0000-0000-000096340000}"/>
    <cellStyle name="Normal 15 5 7" xfId="13467" xr:uid="{00000000-0005-0000-0000-000097340000}"/>
    <cellStyle name="Normal 15 5 7 2" xfId="13468" xr:uid="{00000000-0005-0000-0000-000098340000}"/>
    <cellStyle name="Normal 15 5 8" xfId="13469" xr:uid="{00000000-0005-0000-0000-000099340000}"/>
    <cellStyle name="Normal 15 6" xfId="13470" xr:uid="{00000000-0005-0000-0000-00009A340000}"/>
    <cellStyle name="Normal 15 6 2" xfId="13471" xr:uid="{00000000-0005-0000-0000-00009B340000}"/>
    <cellStyle name="Normal 15 6 2 2" xfId="13472" xr:uid="{00000000-0005-0000-0000-00009C340000}"/>
    <cellStyle name="Normal 15 6 2 2 2" xfId="13473" xr:uid="{00000000-0005-0000-0000-00009D340000}"/>
    <cellStyle name="Normal 15 6 2 3" xfId="13474" xr:uid="{00000000-0005-0000-0000-00009E340000}"/>
    <cellStyle name="Normal 15 6 2 3 2" xfId="13475" xr:uid="{00000000-0005-0000-0000-00009F340000}"/>
    <cellStyle name="Normal 15 6 2 4" xfId="13476" xr:uid="{00000000-0005-0000-0000-0000A0340000}"/>
    <cellStyle name="Normal 15 6 3" xfId="13477" xr:uid="{00000000-0005-0000-0000-0000A1340000}"/>
    <cellStyle name="Normal 15 6 3 2" xfId="13478" xr:uid="{00000000-0005-0000-0000-0000A2340000}"/>
    <cellStyle name="Normal 15 6 4" xfId="13479" xr:uid="{00000000-0005-0000-0000-0000A3340000}"/>
    <cellStyle name="Normal 15 6 4 2" xfId="13480" xr:uid="{00000000-0005-0000-0000-0000A4340000}"/>
    <cellStyle name="Normal 15 6 5" xfId="13481" xr:uid="{00000000-0005-0000-0000-0000A5340000}"/>
    <cellStyle name="Normal 15 6 5 2" xfId="13482" xr:uid="{00000000-0005-0000-0000-0000A6340000}"/>
    <cellStyle name="Normal 15 6 6" xfId="13483" xr:uid="{00000000-0005-0000-0000-0000A7340000}"/>
    <cellStyle name="Normal 15 6 6 2" xfId="13484" xr:uid="{00000000-0005-0000-0000-0000A8340000}"/>
    <cellStyle name="Normal 15 6 7" xfId="13485" xr:uid="{00000000-0005-0000-0000-0000A9340000}"/>
    <cellStyle name="Normal 15 7" xfId="13486" xr:uid="{00000000-0005-0000-0000-0000AA340000}"/>
    <cellStyle name="Normal 15 7 2" xfId="13487" xr:uid="{00000000-0005-0000-0000-0000AB340000}"/>
    <cellStyle name="Normal 15 7 2 2" xfId="13488" xr:uid="{00000000-0005-0000-0000-0000AC340000}"/>
    <cellStyle name="Normal 15 7 3" xfId="13489" xr:uid="{00000000-0005-0000-0000-0000AD340000}"/>
    <cellStyle name="Normal 15 7 4" xfId="13490" xr:uid="{00000000-0005-0000-0000-0000AE340000}"/>
    <cellStyle name="Normal 15 7 4 2" xfId="13491" xr:uid="{00000000-0005-0000-0000-0000AF340000}"/>
    <cellStyle name="Normal 15 7 5" xfId="13492" xr:uid="{00000000-0005-0000-0000-0000B0340000}"/>
    <cellStyle name="Normal 15 7 5 2" xfId="13493" xr:uid="{00000000-0005-0000-0000-0000B1340000}"/>
    <cellStyle name="Normal 15 7 6" xfId="13494" xr:uid="{00000000-0005-0000-0000-0000B2340000}"/>
    <cellStyle name="Normal 15 8" xfId="13495" xr:uid="{00000000-0005-0000-0000-0000B3340000}"/>
    <cellStyle name="Normal 15 8 2" xfId="13496" xr:uid="{00000000-0005-0000-0000-0000B4340000}"/>
    <cellStyle name="Normal 15 8 2 2" xfId="13497" xr:uid="{00000000-0005-0000-0000-0000B5340000}"/>
    <cellStyle name="Normal 15 8 3" xfId="13498" xr:uid="{00000000-0005-0000-0000-0000B6340000}"/>
    <cellStyle name="Normal 15 9" xfId="13499" xr:uid="{00000000-0005-0000-0000-0000B7340000}"/>
    <cellStyle name="Normal 15 9 2" xfId="13500" xr:uid="{00000000-0005-0000-0000-0000B8340000}"/>
    <cellStyle name="Normal 15 9 2 2" xfId="13501" xr:uid="{00000000-0005-0000-0000-0000B9340000}"/>
    <cellStyle name="Normal 15 9 3" xfId="13502" xr:uid="{00000000-0005-0000-0000-0000BA340000}"/>
    <cellStyle name="Normal 16" xfId="13503" xr:uid="{00000000-0005-0000-0000-0000BB340000}"/>
    <cellStyle name="Normal 16 10" xfId="13504" xr:uid="{00000000-0005-0000-0000-0000BC340000}"/>
    <cellStyle name="Normal 16 10 2" xfId="13505" xr:uid="{00000000-0005-0000-0000-0000BD340000}"/>
    <cellStyle name="Normal 16 11" xfId="13506" xr:uid="{00000000-0005-0000-0000-0000BE340000}"/>
    <cellStyle name="Normal 16 11 2" xfId="13507" xr:uid="{00000000-0005-0000-0000-0000BF340000}"/>
    <cellStyle name="Normal 16 12" xfId="13508" xr:uid="{00000000-0005-0000-0000-0000C0340000}"/>
    <cellStyle name="Normal 16 12 2" xfId="13509" xr:uid="{00000000-0005-0000-0000-0000C1340000}"/>
    <cellStyle name="Normal 16 13" xfId="13510" xr:uid="{00000000-0005-0000-0000-0000C2340000}"/>
    <cellStyle name="Normal 16 2" xfId="13511" xr:uid="{00000000-0005-0000-0000-0000C3340000}"/>
    <cellStyle name="Normal 16 2 10" xfId="13512" xr:uid="{00000000-0005-0000-0000-0000C4340000}"/>
    <cellStyle name="Normal 16 2 10 2" xfId="13513" xr:uid="{00000000-0005-0000-0000-0000C5340000}"/>
    <cellStyle name="Normal 16 2 11" xfId="13514" xr:uid="{00000000-0005-0000-0000-0000C6340000}"/>
    <cellStyle name="Normal 16 2 2" xfId="13515" xr:uid="{00000000-0005-0000-0000-0000C7340000}"/>
    <cellStyle name="Normal 16 2 2 10" xfId="13516" xr:uid="{00000000-0005-0000-0000-0000C8340000}"/>
    <cellStyle name="Normal 16 2 2 2" xfId="13517" xr:uid="{00000000-0005-0000-0000-0000C9340000}"/>
    <cellStyle name="Normal 16 2 2 2 2" xfId="13518" xr:uid="{00000000-0005-0000-0000-0000CA340000}"/>
    <cellStyle name="Normal 16 2 2 2 2 2" xfId="13519" xr:uid="{00000000-0005-0000-0000-0000CB340000}"/>
    <cellStyle name="Normal 16 2 2 2 2 2 2" xfId="13520" xr:uid="{00000000-0005-0000-0000-0000CC340000}"/>
    <cellStyle name="Normal 16 2 2 2 2 2 2 2" xfId="13521" xr:uid="{00000000-0005-0000-0000-0000CD340000}"/>
    <cellStyle name="Normal 16 2 2 2 2 2 3" xfId="13522" xr:uid="{00000000-0005-0000-0000-0000CE340000}"/>
    <cellStyle name="Normal 16 2 2 2 2 2 3 2" xfId="13523" xr:uid="{00000000-0005-0000-0000-0000CF340000}"/>
    <cellStyle name="Normal 16 2 2 2 2 2 4" xfId="13524" xr:uid="{00000000-0005-0000-0000-0000D0340000}"/>
    <cellStyle name="Normal 16 2 2 2 2 3" xfId="13525" xr:uid="{00000000-0005-0000-0000-0000D1340000}"/>
    <cellStyle name="Normal 16 2 2 2 2 3 2" xfId="13526" xr:uid="{00000000-0005-0000-0000-0000D2340000}"/>
    <cellStyle name="Normal 16 2 2 2 2 4" xfId="13527" xr:uid="{00000000-0005-0000-0000-0000D3340000}"/>
    <cellStyle name="Normal 16 2 2 2 2 4 2" xfId="13528" xr:uid="{00000000-0005-0000-0000-0000D4340000}"/>
    <cellStyle name="Normal 16 2 2 2 2 5" xfId="13529" xr:uid="{00000000-0005-0000-0000-0000D5340000}"/>
    <cellStyle name="Normal 16 2 2 2 2 5 2" xfId="13530" xr:uid="{00000000-0005-0000-0000-0000D6340000}"/>
    <cellStyle name="Normal 16 2 2 2 2 6" xfId="13531" xr:uid="{00000000-0005-0000-0000-0000D7340000}"/>
    <cellStyle name="Normal 16 2 2 2 2 6 2" xfId="13532" xr:uid="{00000000-0005-0000-0000-0000D8340000}"/>
    <cellStyle name="Normal 16 2 2 2 2 7" xfId="13533" xr:uid="{00000000-0005-0000-0000-0000D9340000}"/>
    <cellStyle name="Normal 16 2 2 2 3" xfId="13534" xr:uid="{00000000-0005-0000-0000-0000DA340000}"/>
    <cellStyle name="Normal 16 2 2 2 3 2" xfId="13535" xr:uid="{00000000-0005-0000-0000-0000DB340000}"/>
    <cellStyle name="Normal 16 2 2 2 3 2 2" xfId="13536" xr:uid="{00000000-0005-0000-0000-0000DC340000}"/>
    <cellStyle name="Normal 16 2 2 2 3 3" xfId="13537" xr:uid="{00000000-0005-0000-0000-0000DD340000}"/>
    <cellStyle name="Normal 16 2 2 2 3 3 2" xfId="13538" xr:uid="{00000000-0005-0000-0000-0000DE340000}"/>
    <cellStyle name="Normal 16 2 2 2 3 4" xfId="13539" xr:uid="{00000000-0005-0000-0000-0000DF340000}"/>
    <cellStyle name="Normal 16 2 2 2 3 4 2" xfId="13540" xr:uid="{00000000-0005-0000-0000-0000E0340000}"/>
    <cellStyle name="Normal 16 2 2 2 3 5" xfId="13541" xr:uid="{00000000-0005-0000-0000-0000E1340000}"/>
    <cellStyle name="Normal 16 2 2 2 3 5 2" xfId="13542" xr:uid="{00000000-0005-0000-0000-0000E2340000}"/>
    <cellStyle name="Normal 16 2 2 2 3 6" xfId="13543" xr:uid="{00000000-0005-0000-0000-0000E3340000}"/>
    <cellStyle name="Normal 16 2 2 2 4" xfId="13544" xr:uid="{00000000-0005-0000-0000-0000E4340000}"/>
    <cellStyle name="Normal 16 2 2 2 4 2" xfId="13545" xr:uid="{00000000-0005-0000-0000-0000E5340000}"/>
    <cellStyle name="Normal 16 2 2 2 4 2 2" xfId="13546" xr:uid="{00000000-0005-0000-0000-0000E6340000}"/>
    <cellStyle name="Normal 16 2 2 2 4 3" xfId="13547" xr:uid="{00000000-0005-0000-0000-0000E7340000}"/>
    <cellStyle name="Normal 16 2 2 2 5" xfId="13548" xr:uid="{00000000-0005-0000-0000-0000E8340000}"/>
    <cellStyle name="Normal 16 2 2 2 5 2" xfId="13549" xr:uid="{00000000-0005-0000-0000-0000E9340000}"/>
    <cellStyle name="Normal 16 2 2 2 6" xfId="13550" xr:uid="{00000000-0005-0000-0000-0000EA340000}"/>
    <cellStyle name="Normal 16 2 2 2 6 2" xfId="13551" xr:uid="{00000000-0005-0000-0000-0000EB340000}"/>
    <cellStyle name="Normal 16 2 2 2 7" xfId="13552" xr:uid="{00000000-0005-0000-0000-0000EC340000}"/>
    <cellStyle name="Normal 16 2 2 2 7 2" xfId="13553" xr:uid="{00000000-0005-0000-0000-0000ED340000}"/>
    <cellStyle name="Normal 16 2 2 2 8" xfId="13554" xr:uid="{00000000-0005-0000-0000-0000EE340000}"/>
    <cellStyle name="Normal 16 2 2 3" xfId="13555" xr:uid="{00000000-0005-0000-0000-0000EF340000}"/>
    <cellStyle name="Normal 16 2 2 3 2" xfId="13556" xr:uid="{00000000-0005-0000-0000-0000F0340000}"/>
    <cellStyle name="Normal 16 2 2 3 2 2" xfId="13557" xr:uid="{00000000-0005-0000-0000-0000F1340000}"/>
    <cellStyle name="Normal 16 2 2 3 2 2 2" xfId="13558" xr:uid="{00000000-0005-0000-0000-0000F2340000}"/>
    <cellStyle name="Normal 16 2 2 3 2 2 2 2" xfId="13559" xr:uid="{00000000-0005-0000-0000-0000F3340000}"/>
    <cellStyle name="Normal 16 2 2 3 2 2 3" xfId="13560" xr:uid="{00000000-0005-0000-0000-0000F4340000}"/>
    <cellStyle name="Normal 16 2 2 3 2 2 3 2" xfId="13561" xr:uid="{00000000-0005-0000-0000-0000F5340000}"/>
    <cellStyle name="Normal 16 2 2 3 2 2 4" xfId="13562" xr:uid="{00000000-0005-0000-0000-0000F6340000}"/>
    <cellStyle name="Normal 16 2 2 3 2 3" xfId="13563" xr:uid="{00000000-0005-0000-0000-0000F7340000}"/>
    <cellStyle name="Normal 16 2 2 3 2 3 2" xfId="13564" xr:uid="{00000000-0005-0000-0000-0000F8340000}"/>
    <cellStyle name="Normal 16 2 2 3 2 4" xfId="13565" xr:uid="{00000000-0005-0000-0000-0000F9340000}"/>
    <cellStyle name="Normal 16 2 2 3 2 4 2" xfId="13566" xr:uid="{00000000-0005-0000-0000-0000FA340000}"/>
    <cellStyle name="Normal 16 2 2 3 2 5" xfId="13567" xr:uid="{00000000-0005-0000-0000-0000FB340000}"/>
    <cellStyle name="Normal 16 2 2 3 2 5 2" xfId="13568" xr:uid="{00000000-0005-0000-0000-0000FC340000}"/>
    <cellStyle name="Normal 16 2 2 3 2 6" xfId="13569" xr:uid="{00000000-0005-0000-0000-0000FD340000}"/>
    <cellStyle name="Normal 16 2 2 3 2 6 2" xfId="13570" xr:uid="{00000000-0005-0000-0000-0000FE340000}"/>
    <cellStyle name="Normal 16 2 2 3 2 7" xfId="13571" xr:uid="{00000000-0005-0000-0000-0000FF340000}"/>
    <cellStyle name="Normal 16 2 2 3 3" xfId="13572" xr:uid="{00000000-0005-0000-0000-000000350000}"/>
    <cellStyle name="Normal 16 2 2 3 3 2" xfId="13573" xr:uid="{00000000-0005-0000-0000-000001350000}"/>
    <cellStyle name="Normal 16 2 2 3 3 2 2" xfId="13574" xr:uid="{00000000-0005-0000-0000-000002350000}"/>
    <cellStyle name="Normal 16 2 2 3 3 3" xfId="13575" xr:uid="{00000000-0005-0000-0000-000003350000}"/>
    <cellStyle name="Normal 16 2 2 3 3 3 2" xfId="13576" xr:uid="{00000000-0005-0000-0000-000004350000}"/>
    <cellStyle name="Normal 16 2 2 3 3 4" xfId="13577" xr:uid="{00000000-0005-0000-0000-000005350000}"/>
    <cellStyle name="Normal 16 2 2 3 3 4 2" xfId="13578" xr:uid="{00000000-0005-0000-0000-000006350000}"/>
    <cellStyle name="Normal 16 2 2 3 3 5" xfId="13579" xr:uid="{00000000-0005-0000-0000-000007350000}"/>
    <cellStyle name="Normal 16 2 2 3 3 5 2" xfId="13580" xr:uid="{00000000-0005-0000-0000-000008350000}"/>
    <cellStyle name="Normal 16 2 2 3 3 6" xfId="13581" xr:uid="{00000000-0005-0000-0000-000009350000}"/>
    <cellStyle name="Normal 16 2 2 3 4" xfId="13582" xr:uid="{00000000-0005-0000-0000-00000A350000}"/>
    <cellStyle name="Normal 16 2 2 3 4 2" xfId="13583" xr:uid="{00000000-0005-0000-0000-00000B350000}"/>
    <cellStyle name="Normal 16 2 2 3 4 2 2" xfId="13584" xr:uid="{00000000-0005-0000-0000-00000C350000}"/>
    <cellStyle name="Normal 16 2 2 3 4 3" xfId="13585" xr:uid="{00000000-0005-0000-0000-00000D350000}"/>
    <cellStyle name="Normal 16 2 2 3 5" xfId="13586" xr:uid="{00000000-0005-0000-0000-00000E350000}"/>
    <cellStyle name="Normal 16 2 2 3 5 2" xfId="13587" xr:uid="{00000000-0005-0000-0000-00000F350000}"/>
    <cellStyle name="Normal 16 2 2 3 6" xfId="13588" xr:uid="{00000000-0005-0000-0000-000010350000}"/>
    <cellStyle name="Normal 16 2 2 3 6 2" xfId="13589" xr:uid="{00000000-0005-0000-0000-000011350000}"/>
    <cellStyle name="Normal 16 2 2 3 7" xfId="13590" xr:uid="{00000000-0005-0000-0000-000012350000}"/>
    <cellStyle name="Normal 16 2 2 3 7 2" xfId="13591" xr:uid="{00000000-0005-0000-0000-000013350000}"/>
    <cellStyle name="Normal 16 2 2 3 8" xfId="13592" xr:uid="{00000000-0005-0000-0000-000014350000}"/>
    <cellStyle name="Normal 16 2 2 4" xfId="13593" xr:uid="{00000000-0005-0000-0000-000015350000}"/>
    <cellStyle name="Normal 16 2 2 4 2" xfId="13594" xr:uid="{00000000-0005-0000-0000-000016350000}"/>
    <cellStyle name="Normal 16 2 2 4 2 2" xfId="13595" xr:uid="{00000000-0005-0000-0000-000017350000}"/>
    <cellStyle name="Normal 16 2 2 4 2 2 2" xfId="13596" xr:uid="{00000000-0005-0000-0000-000018350000}"/>
    <cellStyle name="Normal 16 2 2 4 2 3" xfId="13597" xr:uid="{00000000-0005-0000-0000-000019350000}"/>
    <cellStyle name="Normal 16 2 2 4 2 3 2" xfId="13598" xr:uid="{00000000-0005-0000-0000-00001A350000}"/>
    <cellStyle name="Normal 16 2 2 4 2 4" xfId="13599" xr:uid="{00000000-0005-0000-0000-00001B350000}"/>
    <cellStyle name="Normal 16 2 2 4 3" xfId="13600" xr:uid="{00000000-0005-0000-0000-00001C350000}"/>
    <cellStyle name="Normal 16 2 2 4 3 2" xfId="13601" xr:uid="{00000000-0005-0000-0000-00001D350000}"/>
    <cellStyle name="Normal 16 2 2 4 4" xfId="13602" xr:uid="{00000000-0005-0000-0000-00001E350000}"/>
    <cellStyle name="Normal 16 2 2 4 4 2" xfId="13603" xr:uid="{00000000-0005-0000-0000-00001F350000}"/>
    <cellStyle name="Normal 16 2 2 4 5" xfId="13604" xr:uid="{00000000-0005-0000-0000-000020350000}"/>
    <cellStyle name="Normal 16 2 2 4 5 2" xfId="13605" xr:uid="{00000000-0005-0000-0000-000021350000}"/>
    <cellStyle name="Normal 16 2 2 4 6" xfId="13606" xr:uid="{00000000-0005-0000-0000-000022350000}"/>
    <cellStyle name="Normal 16 2 2 4 6 2" xfId="13607" xr:uid="{00000000-0005-0000-0000-000023350000}"/>
    <cellStyle name="Normal 16 2 2 4 7" xfId="13608" xr:uid="{00000000-0005-0000-0000-000024350000}"/>
    <cellStyle name="Normal 16 2 2 5" xfId="13609" xr:uid="{00000000-0005-0000-0000-000025350000}"/>
    <cellStyle name="Normal 16 2 2 5 2" xfId="13610" xr:uid="{00000000-0005-0000-0000-000026350000}"/>
    <cellStyle name="Normal 16 2 2 5 2 2" xfId="13611" xr:uid="{00000000-0005-0000-0000-000027350000}"/>
    <cellStyle name="Normal 16 2 2 5 3" xfId="13612" xr:uid="{00000000-0005-0000-0000-000028350000}"/>
    <cellStyle name="Normal 16 2 2 5 3 2" xfId="13613" xr:uid="{00000000-0005-0000-0000-000029350000}"/>
    <cellStyle name="Normal 16 2 2 5 4" xfId="13614" xr:uid="{00000000-0005-0000-0000-00002A350000}"/>
    <cellStyle name="Normal 16 2 2 5 4 2" xfId="13615" xr:uid="{00000000-0005-0000-0000-00002B350000}"/>
    <cellStyle name="Normal 16 2 2 5 5" xfId="13616" xr:uid="{00000000-0005-0000-0000-00002C350000}"/>
    <cellStyle name="Normal 16 2 2 5 5 2" xfId="13617" xr:uid="{00000000-0005-0000-0000-00002D350000}"/>
    <cellStyle name="Normal 16 2 2 5 6" xfId="13618" xr:uid="{00000000-0005-0000-0000-00002E350000}"/>
    <cellStyle name="Normal 16 2 2 6" xfId="13619" xr:uid="{00000000-0005-0000-0000-00002F350000}"/>
    <cellStyle name="Normal 16 2 2 6 2" xfId="13620" xr:uid="{00000000-0005-0000-0000-000030350000}"/>
    <cellStyle name="Normal 16 2 2 6 2 2" xfId="13621" xr:uid="{00000000-0005-0000-0000-000031350000}"/>
    <cellStyle name="Normal 16 2 2 6 3" xfId="13622" xr:uid="{00000000-0005-0000-0000-000032350000}"/>
    <cellStyle name="Normal 16 2 2 7" xfId="13623" xr:uid="{00000000-0005-0000-0000-000033350000}"/>
    <cellStyle name="Normal 16 2 2 7 2" xfId="13624" xr:uid="{00000000-0005-0000-0000-000034350000}"/>
    <cellStyle name="Normal 16 2 2 8" xfId="13625" xr:uid="{00000000-0005-0000-0000-000035350000}"/>
    <cellStyle name="Normal 16 2 2 8 2" xfId="13626" xr:uid="{00000000-0005-0000-0000-000036350000}"/>
    <cellStyle name="Normal 16 2 2 9" xfId="13627" xr:uid="{00000000-0005-0000-0000-000037350000}"/>
    <cellStyle name="Normal 16 2 2 9 2" xfId="13628" xr:uid="{00000000-0005-0000-0000-000038350000}"/>
    <cellStyle name="Normal 16 2 3" xfId="13629" xr:uid="{00000000-0005-0000-0000-000039350000}"/>
    <cellStyle name="Normal 16 2 3 2" xfId="13630" xr:uid="{00000000-0005-0000-0000-00003A350000}"/>
    <cellStyle name="Normal 16 2 3 2 2" xfId="13631" xr:uid="{00000000-0005-0000-0000-00003B350000}"/>
    <cellStyle name="Normal 16 2 3 2 2 2" xfId="13632" xr:uid="{00000000-0005-0000-0000-00003C350000}"/>
    <cellStyle name="Normal 16 2 3 2 2 2 2" xfId="13633" xr:uid="{00000000-0005-0000-0000-00003D350000}"/>
    <cellStyle name="Normal 16 2 3 2 2 3" xfId="13634" xr:uid="{00000000-0005-0000-0000-00003E350000}"/>
    <cellStyle name="Normal 16 2 3 2 2 3 2" xfId="13635" xr:uid="{00000000-0005-0000-0000-00003F350000}"/>
    <cellStyle name="Normal 16 2 3 2 2 4" xfId="13636" xr:uid="{00000000-0005-0000-0000-000040350000}"/>
    <cellStyle name="Normal 16 2 3 2 3" xfId="13637" xr:uid="{00000000-0005-0000-0000-000041350000}"/>
    <cellStyle name="Normal 16 2 3 2 3 2" xfId="13638" xr:uid="{00000000-0005-0000-0000-000042350000}"/>
    <cellStyle name="Normal 16 2 3 2 4" xfId="13639" xr:uid="{00000000-0005-0000-0000-000043350000}"/>
    <cellStyle name="Normal 16 2 3 2 4 2" xfId="13640" xr:uid="{00000000-0005-0000-0000-000044350000}"/>
    <cellStyle name="Normal 16 2 3 2 5" xfId="13641" xr:uid="{00000000-0005-0000-0000-000045350000}"/>
    <cellStyle name="Normal 16 2 3 2 5 2" xfId="13642" xr:uid="{00000000-0005-0000-0000-000046350000}"/>
    <cellStyle name="Normal 16 2 3 2 6" xfId="13643" xr:uid="{00000000-0005-0000-0000-000047350000}"/>
    <cellStyle name="Normal 16 2 3 2 6 2" xfId="13644" xr:uid="{00000000-0005-0000-0000-000048350000}"/>
    <cellStyle name="Normal 16 2 3 2 7" xfId="13645" xr:uid="{00000000-0005-0000-0000-000049350000}"/>
    <cellStyle name="Normal 16 2 3 3" xfId="13646" xr:uid="{00000000-0005-0000-0000-00004A350000}"/>
    <cellStyle name="Normal 16 2 3 3 2" xfId="13647" xr:uid="{00000000-0005-0000-0000-00004B350000}"/>
    <cellStyle name="Normal 16 2 3 3 2 2" xfId="13648" xr:uid="{00000000-0005-0000-0000-00004C350000}"/>
    <cellStyle name="Normal 16 2 3 3 3" xfId="13649" xr:uid="{00000000-0005-0000-0000-00004D350000}"/>
    <cellStyle name="Normal 16 2 3 3 3 2" xfId="13650" xr:uid="{00000000-0005-0000-0000-00004E350000}"/>
    <cellStyle name="Normal 16 2 3 3 4" xfId="13651" xr:uid="{00000000-0005-0000-0000-00004F350000}"/>
    <cellStyle name="Normal 16 2 3 3 4 2" xfId="13652" xr:uid="{00000000-0005-0000-0000-000050350000}"/>
    <cellStyle name="Normal 16 2 3 3 5" xfId="13653" xr:uid="{00000000-0005-0000-0000-000051350000}"/>
    <cellStyle name="Normal 16 2 3 3 5 2" xfId="13654" xr:uid="{00000000-0005-0000-0000-000052350000}"/>
    <cellStyle name="Normal 16 2 3 3 6" xfId="13655" xr:uid="{00000000-0005-0000-0000-000053350000}"/>
    <cellStyle name="Normal 16 2 3 4" xfId="13656" xr:uid="{00000000-0005-0000-0000-000054350000}"/>
    <cellStyle name="Normal 16 2 3 4 2" xfId="13657" xr:uid="{00000000-0005-0000-0000-000055350000}"/>
    <cellStyle name="Normal 16 2 3 4 2 2" xfId="13658" xr:uid="{00000000-0005-0000-0000-000056350000}"/>
    <cellStyle name="Normal 16 2 3 4 3" xfId="13659" xr:uid="{00000000-0005-0000-0000-000057350000}"/>
    <cellStyle name="Normal 16 2 3 5" xfId="13660" xr:uid="{00000000-0005-0000-0000-000058350000}"/>
    <cellStyle name="Normal 16 2 3 5 2" xfId="13661" xr:uid="{00000000-0005-0000-0000-000059350000}"/>
    <cellStyle name="Normal 16 2 3 6" xfId="13662" xr:uid="{00000000-0005-0000-0000-00005A350000}"/>
    <cellStyle name="Normal 16 2 3 6 2" xfId="13663" xr:uid="{00000000-0005-0000-0000-00005B350000}"/>
    <cellStyle name="Normal 16 2 3 7" xfId="13664" xr:uid="{00000000-0005-0000-0000-00005C350000}"/>
    <cellStyle name="Normal 16 2 3 7 2" xfId="13665" xr:uid="{00000000-0005-0000-0000-00005D350000}"/>
    <cellStyle name="Normal 16 2 3 8" xfId="13666" xr:uid="{00000000-0005-0000-0000-00005E350000}"/>
    <cellStyle name="Normal 16 2 4" xfId="13667" xr:uid="{00000000-0005-0000-0000-00005F350000}"/>
    <cellStyle name="Normal 16 2 4 2" xfId="13668" xr:uid="{00000000-0005-0000-0000-000060350000}"/>
    <cellStyle name="Normal 16 2 4 2 2" xfId="13669" xr:uid="{00000000-0005-0000-0000-000061350000}"/>
    <cellStyle name="Normal 16 2 4 2 2 2" xfId="13670" xr:uid="{00000000-0005-0000-0000-000062350000}"/>
    <cellStyle name="Normal 16 2 4 2 2 2 2" xfId="13671" xr:uid="{00000000-0005-0000-0000-000063350000}"/>
    <cellStyle name="Normal 16 2 4 2 2 3" xfId="13672" xr:uid="{00000000-0005-0000-0000-000064350000}"/>
    <cellStyle name="Normal 16 2 4 2 2 3 2" xfId="13673" xr:uid="{00000000-0005-0000-0000-000065350000}"/>
    <cellStyle name="Normal 16 2 4 2 2 4" xfId="13674" xr:uid="{00000000-0005-0000-0000-000066350000}"/>
    <cellStyle name="Normal 16 2 4 2 3" xfId="13675" xr:uid="{00000000-0005-0000-0000-000067350000}"/>
    <cellStyle name="Normal 16 2 4 2 3 2" xfId="13676" xr:uid="{00000000-0005-0000-0000-000068350000}"/>
    <cellStyle name="Normal 16 2 4 2 4" xfId="13677" xr:uid="{00000000-0005-0000-0000-000069350000}"/>
    <cellStyle name="Normal 16 2 4 2 4 2" xfId="13678" xr:uid="{00000000-0005-0000-0000-00006A350000}"/>
    <cellStyle name="Normal 16 2 4 2 5" xfId="13679" xr:uid="{00000000-0005-0000-0000-00006B350000}"/>
    <cellStyle name="Normal 16 2 4 2 5 2" xfId="13680" xr:uid="{00000000-0005-0000-0000-00006C350000}"/>
    <cellStyle name="Normal 16 2 4 2 6" xfId="13681" xr:uid="{00000000-0005-0000-0000-00006D350000}"/>
    <cellStyle name="Normal 16 2 4 2 6 2" xfId="13682" xr:uid="{00000000-0005-0000-0000-00006E350000}"/>
    <cellStyle name="Normal 16 2 4 2 7" xfId="13683" xr:uid="{00000000-0005-0000-0000-00006F350000}"/>
    <cellStyle name="Normal 16 2 4 3" xfId="13684" xr:uid="{00000000-0005-0000-0000-000070350000}"/>
    <cellStyle name="Normal 16 2 4 3 2" xfId="13685" xr:uid="{00000000-0005-0000-0000-000071350000}"/>
    <cellStyle name="Normal 16 2 4 3 2 2" xfId="13686" xr:uid="{00000000-0005-0000-0000-000072350000}"/>
    <cellStyle name="Normal 16 2 4 3 3" xfId="13687" xr:uid="{00000000-0005-0000-0000-000073350000}"/>
    <cellStyle name="Normal 16 2 4 3 3 2" xfId="13688" xr:uid="{00000000-0005-0000-0000-000074350000}"/>
    <cellStyle name="Normal 16 2 4 3 4" xfId="13689" xr:uid="{00000000-0005-0000-0000-000075350000}"/>
    <cellStyle name="Normal 16 2 4 3 4 2" xfId="13690" xr:uid="{00000000-0005-0000-0000-000076350000}"/>
    <cellStyle name="Normal 16 2 4 3 5" xfId="13691" xr:uid="{00000000-0005-0000-0000-000077350000}"/>
    <cellStyle name="Normal 16 2 4 3 5 2" xfId="13692" xr:uid="{00000000-0005-0000-0000-000078350000}"/>
    <cellStyle name="Normal 16 2 4 3 6" xfId="13693" xr:uid="{00000000-0005-0000-0000-000079350000}"/>
    <cellStyle name="Normal 16 2 4 4" xfId="13694" xr:uid="{00000000-0005-0000-0000-00007A350000}"/>
    <cellStyle name="Normal 16 2 4 4 2" xfId="13695" xr:uid="{00000000-0005-0000-0000-00007B350000}"/>
    <cellStyle name="Normal 16 2 4 4 2 2" xfId="13696" xr:uid="{00000000-0005-0000-0000-00007C350000}"/>
    <cellStyle name="Normal 16 2 4 4 3" xfId="13697" xr:uid="{00000000-0005-0000-0000-00007D350000}"/>
    <cellStyle name="Normal 16 2 4 5" xfId="13698" xr:uid="{00000000-0005-0000-0000-00007E350000}"/>
    <cellStyle name="Normal 16 2 4 5 2" xfId="13699" xr:uid="{00000000-0005-0000-0000-00007F350000}"/>
    <cellStyle name="Normal 16 2 4 6" xfId="13700" xr:uid="{00000000-0005-0000-0000-000080350000}"/>
    <cellStyle name="Normal 16 2 4 6 2" xfId="13701" xr:uid="{00000000-0005-0000-0000-000081350000}"/>
    <cellStyle name="Normal 16 2 4 7" xfId="13702" xr:uid="{00000000-0005-0000-0000-000082350000}"/>
    <cellStyle name="Normal 16 2 4 7 2" xfId="13703" xr:uid="{00000000-0005-0000-0000-000083350000}"/>
    <cellStyle name="Normal 16 2 4 8" xfId="13704" xr:uid="{00000000-0005-0000-0000-000084350000}"/>
    <cellStyle name="Normal 16 2 5" xfId="13705" xr:uid="{00000000-0005-0000-0000-000085350000}"/>
    <cellStyle name="Normal 16 2 5 2" xfId="13706" xr:uid="{00000000-0005-0000-0000-000086350000}"/>
    <cellStyle name="Normal 16 2 5 2 2" xfId="13707" xr:uid="{00000000-0005-0000-0000-000087350000}"/>
    <cellStyle name="Normal 16 2 5 2 2 2" xfId="13708" xr:uid="{00000000-0005-0000-0000-000088350000}"/>
    <cellStyle name="Normal 16 2 5 2 3" xfId="13709" xr:uid="{00000000-0005-0000-0000-000089350000}"/>
    <cellStyle name="Normal 16 2 5 2 3 2" xfId="13710" xr:uid="{00000000-0005-0000-0000-00008A350000}"/>
    <cellStyle name="Normal 16 2 5 2 4" xfId="13711" xr:uid="{00000000-0005-0000-0000-00008B350000}"/>
    <cellStyle name="Normal 16 2 5 3" xfId="13712" xr:uid="{00000000-0005-0000-0000-00008C350000}"/>
    <cellStyle name="Normal 16 2 5 3 2" xfId="13713" xr:uid="{00000000-0005-0000-0000-00008D350000}"/>
    <cellStyle name="Normal 16 2 5 4" xfId="13714" xr:uid="{00000000-0005-0000-0000-00008E350000}"/>
    <cellStyle name="Normal 16 2 5 4 2" xfId="13715" xr:uid="{00000000-0005-0000-0000-00008F350000}"/>
    <cellStyle name="Normal 16 2 5 5" xfId="13716" xr:uid="{00000000-0005-0000-0000-000090350000}"/>
    <cellStyle name="Normal 16 2 5 5 2" xfId="13717" xr:uid="{00000000-0005-0000-0000-000091350000}"/>
    <cellStyle name="Normal 16 2 5 6" xfId="13718" xr:uid="{00000000-0005-0000-0000-000092350000}"/>
    <cellStyle name="Normal 16 2 5 6 2" xfId="13719" xr:uid="{00000000-0005-0000-0000-000093350000}"/>
    <cellStyle name="Normal 16 2 5 7" xfId="13720" xr:uid="{00000000-0005-0000-0000-000094350000}"/>
    <cellStyle name="Normal 16 2 6" xfId="13721" xr:uid="{00000000-0005-0000-0000-000095350000}"/>
    <cellStyle name="Normal 16 2 6 2" xfId="13722" xr:uid="{00000000-0005-0000-0000-000096350000}"/>
    <cellStyle name="Normal 16 2 6 2 2" xfId="13723" xr:uid="{00000000-0005-0000-0000-000097350000}"/>
    <cellStyle name="Normal 16 2 6 3" xfId="13724" xr:uid="{00000000-0005-0000-0000-000098350000}"/>
    <cellStyle name="Normal 16 2 6 3 2" xfId="13725" xr:uid="{00000000-0005-0000-0000-000099350000}"/>
    <cellStyle name="Normal 16 2 6 4" xfId="13726" xr:uid="{00000000-0005-0000-0000-00009A350000}"/>
    <cellStyle name="Normal 16 2 6 4 2" xfId="13727" xr:uid="{00000000-0005-0000-0000-00009B350000}"/>
    <cellStyle name="Normal 16 2 6 5" xfId="13728" xr:uid="{00000000-0005-0000-0000-00009C350000}"/>
    <cellStyle name="Normal 16 2 6 5 2" xfId="13729" xr:uid="{00000000-0005-0000-0000-00009D350000}"/>
    <cellStyle name="Normal 16 2 6 6" xfId="13730" xr:uid="{00000000-0005-0000-0000-00009E350000}"/>
    <cellStyle name="Normal 16 2 7" xfId="13731" xr:uid="{00000000-0005-0000-0000-00009F350000}"/>
    <cellStyle name="Normal 16 2 7 2" xfId="13732" xr:uid="{00000000-0005-0000-0000-0000A0350000}"/>
    <cellStyle name="Normal 16 2 7 2 2" xfId="13733" xr:uid="{00000000-0005-0000-0000-0000A1350000}"/>
    <cellStyle name="Normal 16 2 7 3" xfId="13734" xr:uid="{00000000-0005-0000-0000-0000A2350000}"/>
    <cellStyle name="Normal 16 2 8" xfId="13735" xr:uid="{00000000-0005-0000-0000-0000A3350000}"/>
    <cellStyle name="Normal 16 2 8 2" xfId="13736" xr:uid="{00000000-0005-0000-0000-0000A4350000}"/>
    <cellStyle name="Normal 16 2 9" xfId="13737" xr:uid="{00000000-0005-0000-0000-0000A5350000}"/>
    <cellStyle name="Normal 16 2 9 2" xfId="13738" xr:uid="{00000000-0005-0000-0000-0000A6350000}"/>
    <cellStyle name="Normal 16 3" xfId="13739" xr:uid="{00000000-0005-0000-0000-0000A7350000}"/>
    <cellStyle name="Normal 16 3 10" xfId="13740" xr:uid="{00000000-0005-0000-0000-0000A8350000}"/>
    <cellStyle name="Normal 16 3 2" xfId="13741" xr:uid="{00000000-0005-0000-0000-0000A9350000}"/>
    <cellStyle name="Normal 16 3 2 2" xfId="13742" xr:uid="{00000000-0005-0000-0000-0000AA350000}"/>
    <cellStyle name="Normal 16 3 2 2 2" xfId="13743" xr:uid="{00000000-0005-0000-0000-0000AB350000}"/>
    <cellStyle name="Normal 16 3 2 2 2 2" xfId="13744" xr:uid="{00000000-0005-0000-0000-0000AC350000}"/>
    <cellStyle name="Normal 16 3 2 2 2 2 2" xfId="13745" xr:uid="{00000000-0005-0000-0000-0000AD350000}"/>
    <cellStyle name="Normal 16 3 2 2 2 3" xfId="13746" xr:uid="{00000000-0005-0000-0000-0000AE350000}"/>
    <cellStyle name="Normal 16 3 2 2 2 3 2" xfId="13747" xr:uid="{00000000-0005-0000-0000-0000AF350000}"/>
    <cellStyle name="Normal 16 3 2 2 2 4" xfId="13748" xr:uid="{00000000-0005-0000-0000-0000B0350000}"/>
    <cellStyle name="Normal 16 3 2 2 3" xfId="13749" xr:uid="{00000000-0005-0000-0000-0000B1350000}"/>
    <cellStyle name="Normal 16 3 2 2 3 2" xfId="13750" xr:uid="{00000000-0005-0000-0000-0000B2350000}"/>
    <cellStyle name="Normal 16 3 2 2 4" xfId="13751" xr:uid="{00000000-0005-0000-0000-0000B3350000}"/>
    <cellStyle name="Normal 16 3 2 2 4 2" xfId="13752" xr:uid="{00000000-0005-0000-0000-0000B4350000}"/>
    <cellStyle name="Normal 16 3 2 2 5" xfId="13753" xr:uid="{00000000-0005-0000-0000-0000B5350000}"/>
    <cellStyle name="Normal 16 3 2 2 5 2" xfId="13754" xr:uid="{00000000-0005-0000-0000-0000B6350000}"/>
    <cellStyle name="Normal 16 3 2 2 6" xfId="13755" xr:uid="{00000000-0005-0000-0000-0000B7350000}"/>
    <cellStyle name="Normal 16 3 2 2 6 2" xfId="13756" xr:uid="{00000000-0005-0000-0000-0000B8350000}"/>
    <cellStyle name="Normal 16 3 2 2 7" xfId="13757" xr:uid="{00000000-0005-0000-0000-0000B9350000}"/>
    <cellStyle name="Normal 16 3 2 3" xfId="13758" xr:uid="{00000000-0005-0000-0000-0000BA350000}"/>
    <cellStyle name="Normal 16 3 2 3 2" xfId="13759" xr:uid="{00000000-0005-0000-0000-0000BB350000}"/>
    <cellStyle name="Normal 16 3 2 3 2 2" xfId="13760" xr:uid="{00000000-0005-0000-0000-0000BC350000}"/>
    <cellStyle name="Normal 16 3 2 3 3" xfId="13761" xr:uid="{00000000-0005-0000-0000-0000BD350000}"/>
    <cellStyle name="Normal 16 3 2 3 3 2" xfId="13762" xr:uid="{00000000-0005-0000-0000-0000BE350000}"/>
    <cellStyle name="Normal 16 3 2 3 4" xfId="13763" xr:uid="{00000000-0005-0000-0000-0000BF350000}"/>
    <cellStyle name="Normal 16 3 2 3 4 2" xfId="13764" xr:uid="{00000000-0005-0000-0000-0000C0350000}"/>
    <cellStyle name="Normal 16 3 2 3 5" xfId="13765" xr:uid="{00000000-0005-0000-0000-0000C1350000}"/>
    <cellStyle name="Normal 16 3 2 3 5 2" xfId="13766" xr:uid="{00000000-0005-0000-0000-0000C2350000}"/>
    <cellStyle name="Normal 16 3 2 3 6" xfId="13767" xr:uid="{00000000-0005-0000-0000-0000C3350000}"/>
    <cellStyle name="Normal 16 3 2 4" xfId="13768" xr:uid="{00000000-0005-0000-0000-0000C4350000}"/>
    <cellStyle name="Normal 16 3 2 4 2" xfId="13769" xr:uid="{00000000-0005-0000-0000-0000C5350000}"/>
    <cellStyle name="Normal 16 3 2 4 2 2" xfId="13770" xr:uid="{00000000-0005-0000-0000-0000C6350000}"/>
    <cellStyle name="Normal 16 3 2 4 3" xfId="13771" xr:uid="{00000000-0005-0000-0000-0000C7350000}"/>
    <cellStyle name="Normal 16 3 2 5" xfId="13772" xr:uid="{00000000-0005-0000-0000-0000C8350000}"/>
    <cellStyle name="Normal 16 3 2 5 2" xfId="13773" xr:uid="{00000000-0005-0000-0000-0000C9350000}"/>
    <cellStyle name="Normal 16 3 2 6" xfId="13774" xr:uid="{00000000-0005-0000-0000-0000CA350000}"/>
    <cellStyle name="Normal 16 3 2 6 2" xfId="13775" xr:uid="{00000000-0005-0000-0000-0000CB350000}"/>
    <cellStyle name="Normal 16 3 2 7" xfId="13776" xr:uid="{00000000-0005-0000-0000-0000CC350000}"/>
    <cellStyle name="Normal 16 3 2 7 2" xfId="13777" xr:uid="{00000000-0005-0000-0000-0000CD350000}"/>
    <cellStyle name="Normal 16 3 2 8" xfId="13778" xr:uid="{00000000-0005-0000-0000-0000CE350000}"/>
    <cellStyle name="Normal 16 3 3" xfId="13779" xr:uid="{00000000-0005-0000-0000-0000CF350000}"/>
    <cellStyle name="Normal 16 3 3 2" xfId="13780" xr:uid="{00000000-0005-0000-0000-0000D0350000}"/>
    <cellStyle name="Normal 16 3 3 2 2" xfId="13781" xr:uid="{00000000-0005-0000-0000-0000D1350000}"/>
    <cellStyle name="Normal 16 3 3 2 2 2" xfId="13782" xr:uid="{00000000-0005-0000-0000-0000D2350000}"/>
    <cellStyle name="Normal 16 3 3 2 2 2 2" xfId="13783" xr:uid="{00000000-0005-0000-0000-0000D3350000}"/>
    <cellStyle name="Normal 16 3 3 2 2 3" xfId="13784" xr:uid="{00000000-0005-0000-0000-0000D4350000}"/>
    <cellStyle name="Normal 16 3 3 2 2 3 2" xfId="13785" xr:uid="{00000000-0005-0000-0000-0000D5350000}"/>
    <cellStyle name="Normal 16 3 3 2 2 4" xfId="13786" xr:uid="{00000000-0005-0000-0000-0000D6350000}"/>
    <cellStyle name="Normal 16 3 3 2 3" xfId="13787" xr:uid="{00000000-0005-0000-0000-0000D7350000}"/>
    <cellStyle name="Normal 16 3 3 2 3 2" xfId="13788" xr:uid="{00000000-0005-0000-0000-0000D8350000}"/>
    <cellStyle name="Normal 16 3 3 2 4" xfId="13789" xr:uid="{00000000-0005-0000-0000-0000D9350000}"/>
    <cellStyle name="Normal 16 3 3 2 4 2" xfId="13790" xr:uid="{00000000-0005-0000-0000-0000DA350000}"/>
    <cellStyle name="Normal 16 3 3 2 5" xfId="13791" xr:uid="{00000000-0005-0000-0000-0000DB350000}"/>
    <cellStyle name="Normal 16 3 3 2 5 2" xfId="13792" xr:uid="{00000000-0005-0000-0000-0000DC350000}"/>
    <cellStyle name="Normal 16 3 3 2 6" xfId="13793" xr:uid="{00000000-0005-0000-0000-0000DD350000}"/>
    <cellStyle name="Normal 16 3 3 2 6 2" xfId="13794" xr:uid="{00000000-0005-0000-0000-0000DE350000}"/>
    <cellStyle name="Normal 16 3 3 2 7" xfId="13795" xr:uid="{00000000-0005-0000-0000-0000DF350000}"/>
    <cellStyle name="Normal 16 3 3 3" xfId="13796" xr:uid="{00000000-0005-0000-0000-0000E0350000}"/>
    <cellStyle name="Normal 16 3 3 3 2" xfId="13797" xr:uid="{00000000-0005-0000-0000-0000E1350000}"/>
    <cellStyle name="Normal 16 3 3 3 2 2" xfId="13798" xr:uid="{00000000-0005-0000-0000-0000E2350000}"/>
    <cellStyle name="Normal 16 3 3 3 3" xfId="13799" xr:uid="{00000000-0005-0000-0000-0000E3350000}"/>
    <cellStyle name="Normal 16 3 3 3 3 2" xfId="13800" xr:uid="{00000000-0005-0000-0000-0000E4350000}"/>
    <cellStyle name="Normal 16 3 3 3 4" xfId="13801" xr:uid="{00000000-0005-0000-0000-0000E5350000}"/>
    <cellStyle name="Normal 16 3 3 3 4 2" xfId="13802" xr:uid="{00000000-0005-0000-0000-0000E6350000}"/>
    <cellStyle name="Normal 16 3 3 3 5" xfId="13803" xr:uid="{00000000-0005-0000-0000-0000E7350000}"/>
    <cellStyle name="Normal 16 3 3 3 5 2" xfId="13804" xr:uid="{00000000-0005-0000-0000-0000E8350000}"/>
    <cellStyle name="Normal 16 3 3 3 6" xfId="13805" xr:uid="{00000000-0005-0000-0000-0000E9350000}"/>
    <cellStyle name="Normal 16 3 3 4" xfId="13806" xr:uid="{00000000-0005-0000-0000-0000EA350000}"/>
    <cellStyle name="Normal 16 3 3 4 2" xfId="13807" xr:uid="{00000000-0005-0000-0000-0000EB350000}"/>
    <cellStyle name="Normal 16 3 3 4 2 2" xfId="13808" xr:uid="{00000000-0005-0000-0000-0000EC350000}"/>
    <cellStyle name="Normal 16 3 3 4 3" xfId="13809" xr:uid="{00000000-0005-0000-0000-0000ED350000}"/>
    <cellStyle name="Normal 16 3 3 5" xfId="13810" xr:uid="{00000000-0005-0000-0000-0000EE350000}"/>
    <cellStyle name="Normal 16 3 3 5 2" xfId="13811" xr:uid="{00000000-0005-0000-0000-0000EF350000}"/>
    <cellStyle name="Normal 16 3 3 6" xfId="13812" xr:uid="{00000000-0005-0000-0000-0000F0350000}"/>
    <cellStyle name="Normal 16 3 3 6 2" xfId="13813" xr:uid="{00000000-0005-0000-0000-0000F1350000}"/>
    <cellStyle name="Normal 16 3 3 7" xfId="13814" xr:uid="{00000000-0005-0000-0000-0000F2350000}"/>
    <cellStyle name="Normal 16 3 3 7 2" xfId="13815" xr:uid="{00000000-0005-0000-0000-0000F3350000}"/>
    <cellStyle name="Normal 16 3 3 8" xfId="13816" xr:uid="{00000000-0005-0000-0000-0000F4350000}"/>
    <cellStyle name="Normal 16 3 4" xfId="13817" xr:uid="{00000000-0005-0000-0000-0000F5350000}"/>
    <cellStyle name="Normal 16 3 4 2" xfId="13818" xr:uid="{00000000-0005-0000-0000-0000F6350000}"/>
    <cellStyle name="Normal 16 3 4 2 2" xfId="13819" xr:uid="{00000000-0005-0000-0000-0000F7350000}"/>
    <cellStyle name="Normal 16 3 4 2 2 2" xfId="13820" xr:uid="{00000000-0005-0000-0000-0000F8350000}"/>
    <cellStyle name="Normal 16 3 4 2 3" xfId="13821" xr:uid="{00000000-0005-0000-0000-0000F9350000}"/>
    <cellStyle name="Normal 16 3 4 2 3 2" xfId="13822" xr:uid="{00000000-0005-0000-0000-0000FA350000}"/>
    <cellStyle name="Normal 16 3 4 2 4" xfId="13823" xr:uid="{00000000-0005-0000-0000-0000FB350000}"/>
    <cellStyle name="Normal 16 3 4 3" xfId="13824" xr:uid="{00000000-0005-0000-0000-0000FC350000}"/>
    <cellStyle name="Normal 16 3 4 3 2" xfId="13825" xr:uid="{00000000-0005-0000-0000-0000FD350000}"/>
    <cellStyle name="Normal 16 3 4 4" xfId="13826" xr:uid="{00000000-0005-0000-0000-0000FE350000}"/>
    <cellStyle name="Normal 16 3 4 4 2" xfId="13827" xr:uid="{00000000-0005-0000-0000-0000FF350000}"/>
    <cellStyle name="Normal 16 3 4 5" xfId="13828" xr:uid="{00000000-0005-0000-0000-000000360000}"/>
    <cellStyle name="Normal 16 3 4 5 2" xfId="13829" xr:uid="{00000000-0005-0000-0000-000001360000}"/>
    <cellStyle name="Normal 16 3 4 6" xfId="13830" xr:uid="{00000000-0005-0000-0000-000002360000}"/>
    <cellStyle name="Normal 16 3 4 6 2" xfId="13831" xr:uid="{00000000-0005-0000-0000-000003360000}"/>
    <cellStyle name="Normal 16 3 4 7" xfId="13832" xr:uid="{00000000-0005-0000-0000-000004360000}"/>
    <cellStyle name="Normal 16 3 5" xfId="13833" xr:uid="{00000000-0005-0000-0000-000005360000}"/>
    <cellStyle name="Normal 16 3 5 2" xfId="13834" xr:uid="{00000000-0005-0000-0000-000006360000}"/>
    <cellStyle name="Normal 16 3 5 2 2" xfId="13835" xr:uid="{00000000-0005-0000-0000-000007360000}"/>
    <cellStyle name="Normal 16 3 5 3" xfId="13836" xr:uid="{00000000-0005-0000-0000-000008360000}"/>
    <cellStyle name="Normal 16 3 5 3 2" xfId="13837" xr:uid="{00000000-0005-0000-0000-000009360000}"/>
    <cellStyle name="Normal 16 3 5 4" xfId="13838" xr:uid="{00000000-0005-0000-0000-00000A360000}"/>
    <cellStyle name="Normal 16 3 5 4 2" xfId="13839" xr:uid="{00000000-0005-0000-0000-00000B360000}"/>
    <cellStyle name="Normal 16 3 5 5" xfId="13840" xr:uid="{00000000-0005-0000-0000-00000C360000}"/>
    <cellStyle name="Normal 16 3 5 5 2" xfId="13841" xr:uid="{00000000-0005-0000-0000-00000D360000}"/>
    <cellStyle name="Normal 16 3 5 6" xfId="13842" xr:uid="{00000000-0005-0000-0000-00000E360000}"/>
    <cellStyle name="Normal 16 3 6" xfId="13843" xr:uid="{00000000-0005-0000-0000-00000F360000}"/>
    <cellStyle name="Normal 16 3 6 2" xfId="13844" xr:uid="{00000000-0005-0000-0000-000010360000}"/>
    <cellStyle name="Normal 16 3 6 2 2" xfId="13845" xr:uid="{00000000-0005-0000-0000-000011360000}"/>
    <cellStyle name="Normal 16 3 6 3" xfId="13846" xr:uid="{00000000-0005-0000-0000-000012360000}"/>
    <cellStyle name="Normal 16 3 7" xfId="13847" xr:uid="{00000000-0005-0000-0000-000013360000}"/>
    <cellStyle name="Normal 16 3 7 2" xfId="13848" xr:uid="{00000000-0005-0000-0000-000014360000}"/>
    <cellStyle name="Normal 16 3 8" xfId="13849" xr:uid="{00000000-0005-0000-0000-000015360000}"/>
    <cellStyle name="Normal 16 3 8 2" xfId="13850" xr:uid="{00000000-0005-0000-0000-000016360000}"/>
    <cellStyle name="Normal 16 3 9" xfId="13851" xr:uid="{00000000-0005-0000-0000-000017360000}"/>
    <cellStyle name="Normal 16 3 9 2" xfId="13852" xr:uid="{00000000-0005-0000-0000-000018360000}"/>
    <cellStyle name="Normal 16 4" xfId="13853" xr:uid="{00000000-0005-0000-0000-000019360000}"/>
    <cellStyle name="Normal 16 4 2" xfId="13854" xr:uid="{00000000-0005-0000-0000-00001A360000}"/>
    <cellStyle name="Normal 16 4 2 2" xfId="13855" xr:uid="{00000000-0005-0000-0000-00001B360000}"/>
    <cellStyle name="Normal 16 4 2 2 2" xfId="13856" xr:uid="{00000000-0005-0000-0000-00001C360000}"/>
    <cellStyle name="Normal 16 4 2 2 2 2" xfId="13857" xr:uid="{00000000-0005-0000-0000-00001D360000}"/>
    <cellStyle name="Normal 16 4 2 2 3" xfId="13858" xr:uid="{00000000-0005-0000-0000-00001E360000}"/>
    <cellStyle name="Normal 16 4 2 2 3 2" xfId="13859" xr:uid="{00000000-0005-0000-0000-00001F360000}"/>
    <cellStyle name="Normal 16 4 2 2 4" xfId="13860" xr:uid="{00000000-0005-0000-0000-000020360000}"/>
    <cellStyle name="Normal 16 4 2 3" xfId="13861" xr:uid="{00000000-0005-0000-0000-000021360000}"/>
    <cellStyle name="Normal 16 4 2 3 2" xfId="13862" xr:uid="{00000000-0005-0000-0000-000022360000}"/>
    <cellStyle name="Normal 16 4 2 4" xfId="13863" xr:uid="{00000000-0005-0000-0000-000023360000}"/>
    <cellStyle name="Normal 16 4 2 4 2" xfId="13864" xr:uid="{00000000-0005-0000-0000-000024360000}"/>
    <cellStyle name="Normal 16 4 2 5" xfId="13865" xr:uid="{00000000-0005-0000-0000-000025360000}"/>
    <cellStyle name="Normal 16 4 2 5 2" xfId="13866" xr:uid="{00000000-0005-0000-0000-000026360000}"/>
    <cellStyle name="Normal 16 4 2 6" xfId="13867" xr:uid="{00000000-0005-0000-0000-000027360000}"/>
    <cellStyle name="Normal 16 4 2 6 2" xfId="13868" xr:uid="{00000000-0005-0000-0000-000028360000}"/>
    <cellStyle name="Normal 16 4 2 7" xfId="13869" xr:uid="{00000000-0005-0000-0000-000029360000}"/>
    <cellStyle name="Normal 16 4 3" xfId="13870" xr:uid="{00000000-0005-0000-0000-00002A360000}"/>
    <cellStyle name="Normal 16 4 3 2" xfId="13871" xr:uid="{00000000-0005-0000-0000-00002B360000}"/>
    <cellStyle name="Normal 16 4 3 2 2" xfId="13872" xr:uid="{00000000-0005-0000-0000-00002C360000}"/>
    <cellStyle name="Normal 16 4 3 3" xfId="13873" xr:uid="{00000000-0005-0000-0000-00002D360000}"/>
    <cellStyle name="Normal 16 4 3 3 2" xfId="13874" xr:uid="{00000000-0005-0000-0000-00002E360000}"/>
    <cellStyle name="Normal 16 4 3 4" xfId="13875" xr:uid="{00000000-0005-0000-0000-00002F360000}"/>
    <cellStyle name="Normal 16 4 3 4 2" xfId="13876" xr:uid="{00000000-0005-0000-0000-000030360000}"/>
    <cellStyle name="Normal 16 4 3 5" xfId="13877" xr:uid="{00000000-0005-0000-0000-000031360000}"/>
    <cellStyle name="Normal 16 4 3 5 2" xfId="13878" xr:uid="{00000000-0005-0000-0000-000032360000}"/>
    <cellStyle name="Normal 16 4 3 6" xfId="13879" xr:uid="{00000000-0005-0000-0000-000033360000}"/>
    <cellStyle name="Normal 16 4 4" xfId="13880" xr:uid="{00000000-0005-0000-0000-000034360000}"/>
    <cellStyle name="Normal 16 4 4 2" xfId="13881" xr:uid="{00000000-0005-0000-0000-000035360000}"/>
    <cellStyle name="Normal 16 4 4 2 2" xfId="13882" xr:uid="{00000000-0005-0000-0000-000036360000}"/>
    <cellStyle name="Normal 16 4 4 3" xfId="13883" xr:uid="{00000000-0005-0000-0000-000037360000}"/>
    <cellStyle name="Normal 16 4 5" xfId="13884" xr:uid="{00000000-0005-0000-0000-000038360000}"/>
    <cellStyle name="Normal 16 4 5 2" xfId="13885" xr:uid="{00000000-0005-0000-0000-000039360000}"/>
    <cellStyle name="Normal 16 4 6" xfId="13886" xr:uid="{00000000-0005-0000-0000-00003A360000}"/>
    <cellStyle name="Normal 16 4 6 2" xfId="13887" xr:uid="{00000000-0005-0000-0000-00003B360000}"/>
    <cellStyle name="Normal 16 4 7" xfId="13888" xr:uid="{00000000-0005-0000-0000-00003C360000}"/>
    <cellStyle name="Normal 16 4 7 2" xfId="13889" xr:uid="{00000000-0005-0000-0000-00003D360000}"/>
    <cellStyle name="Normal 16 4 8" xfId="13890" xr:uid="{00000000-0005-0000-0000-00003E360000}"/>
    <cellStyle name="Normal 16 5" xfId="13891" xr:uid="{00000000-0005-0000-0000-00003F360000}"/>
    <cellStyle name="Normal 16 5 2" xfId="13892" xr:uid="{00000000-0005-0000-0000-000040360000}"/>
    <cellStyle name="Normal 16 5 2 2" xfId="13893" xr:uid="{00000000-0005-0000-0000-000041360000}"/>
    <cellStyle name="Normal 16 5 2 2 2" xfId="13894" xr:uid="{00000000-0005-0000-0000-000042360000}"/>
    <cellStyle name="Normal 16 5 2 2 2 2" xfId="13895" xr:uid="{00000000-0005-0000-0000-000043360000}"/>
    <cellStyle name="Normal 16 5 2 2 3" xfId="13896" xr:uid="{00000000-0005-0000-0000-000044360000}"/>
    <cellStyle name="Normal 16 5 2 2 3 2" xfId="13897" xr:uid="{00000000-0005-0000-0000-000045360000}"/>
    <cellStyle name="Normal 16 5 2 2 4" xfId="13898" xr:uid="{00000000-0005-0000-0000-000046360000}"/>
    <cellStyle name="Normal 16 5 2 3" xfId="13899" xr:uid="{00000000-0005-0000-0000-000047360000}"/>
    <cellStyle name="Normal 16 5 2 3 2" xfId="13900" xr:uid="{00000000-0005-0000-0000-000048360000}"/>
    <cellStyle name="Normal 16 5 2 4" xfId="13901" xr:uid="{00000000-0005-0000-0000-000049360000}"/>
    <cellStyle name="Normal 16 5 2 4 2" xfId="13902" xr:uid="{00000000-0005-0000-0000-00004A360000}"/>
    <cellStyle name="Normal 16 5 2 5" xfId="13903" xr:uid="{00000000-0005-0000-0000-00004B360000}"/>
    <cellStyle name="Normal 16 5 2 5 2" xfId="13904" xr:uid="{00000000-0005-0000-0000-00004C360000}"/>
    <cellStyle name="Normal 16 5 2 6" xfId="13905" xr:uid="{00000000-0005-0000-0000-00004D360000}"/>
    <cellStyle name="Normal 16 5 2 6 2" xfId="13906" xr:uid="{00000000-0005-0000-0000-00004E360000}"/>
    <cellStyle name="Normal 16 5 2 7" xfId="13907" xr:uid="{00000000-0005-0000-0000-00004F360000}"/>
    <cellStyle name="Normal 16 5 3" xfId="13908" xr:uid="{00000000-0005-0000-0000-000050360000}"/>
    <cellStyle name="Normal 16 5 3 2" xfId="13909" xr:uid="{00000000-0005-0000-0000-000051360000}"/>
    <cellStyle name="Normal 16 5 3 2 2" xfId="13910" xr:uid="{00000000-0005-0000-0000-000052360000}"/>
    <cellStyle name="Normal 16 5 3 3" xfId="13911" xr:uid="{00000000-0005-0000-0000-000053360000}"/>
    <cellStyle name="Normal 16 5 3 3 2" xfId="13912" xr:uid="{00000000-0005-0000-0000-000054360000}"/>
    <cellStyle name="Normal 16 5 3 4" xfId="13913" xr:uid="{00000000-0005-0000-0000-000055360000}"/>
    <cellStyle name="Normal 16 5 3 4 2" xfId="13914" xr:uid="{00000000-0005-0000-0000-000056360000}"/>
    <cellStyle name="Normal 16 5 3 5" xfId="13915" xr:uid="{00000000-0005-0000-0000-000057360000}"/>
    <cellStyle name="Normal 16 5 3 5 2" xfId="13916" xr:uid="{00000000-0005-0000-0000-000058360000}"/>
    <cellStyle name="Normal 16 5 3 6" xfId="13917" xr:uid="{00000000-0005-0000-0000-000059360000}"/>
    <cellStyle name="Normal 16 5 4" xfId="13918" xr:uid="{00000000-0005-0000-0000-00005A360000}"/>
    <cellStyle name="Normal 16 5 4 2" xfId="13919" xr:uid="{00000000-0005-0000-0000-00005B360000}"/>
    <cellStyle name="Normal 16 5 4 2 2" xfId="13920" xr:uid="{00000000-0005-0000-0000-00005C360000}"/>
    <cellStyle name="Normal 16 5 4 3" xfId="13921" xr:uid="{00000000-0005-0000-0000-00005D360000}"/>
    <cellStyle name="Normal 16 5 5" xfId="13922" xr:uid="{00000000-0005-0000-0000-00005E360000}"/>
    <cellStyle name="Normal 16 5 5 2" xfId="13923" xr:uid="{00000000-0005-0000-0000-00005F360000}"/>
    <cellStyle name="Normal 16 5 6" xfId="13924" xr:uid="{00000000-0005-0000-0000-000060360000}"/>
    <cellStyle name="Normal 16 5 6 2" xfId="13925" xr:uid="{00000000-0005-0000-0000-000061360000}"/>
    <cellStyle name="Normal 16 5 7" xfId="13926" xr:uid="{00000000-0005-0000-0000-000062360000}"/>
    <cellStyle name="Normal 16 5 7 2" xfId="13927" xr:uid="{00000000-0005-0000-0000-000063360000}"/>
    <cellStyle name="Normal 16 5 8" xfId="13928" xr:uid="{00000000-0005-0000-0000-000064360000}"/>
    <cellStyle name="Normal 16 6" xfId="13929" xr:uid="{00000000-0005-0000-0000-000065360000}"/>
    <cellStyle name="Normal 16 6 2" xfId="13930" xr:uid="{00000000-0005-0000-0000-000066360000}"/>
    <cellStyle name="Normal 16 6 2 2" xfId="13931" xr:uid="{00000000-0005-0000-0000-000067360000}"/>
    <cellStyle name="Normal 16 6 2 2 2" xfId="13932" xr:uid="{00000000-0005-0000-0000-000068360000}"/>
    <cellStyle name="Normal 16 6 2 3" xfId="13933" xr:uid="{00000000-0005-0000-0000-000069360000}"/>
    <cellStyle name="Normal 16 6 2 3 2" xfId="13934" xr:uid="{00000000-0005-0000-0000-00006A360000}"/>
    <cellStyle name="Normal 16 6 2 4" xfId="13935" xr:uid="{00000000-0005-0000-0000-00006B360000}"/>
    <cellStyle name="Normal 16 6 3" xfId="13936" xr:uid="{00000000-0005-0000-0000-00006C360000}"/>
    <cellStyle name="Normal 16 6 3 2" xfId="13937" xr:uid="{00000000-0005-0000-0000-00006D360000}"/>
    <cellStyle name="Normal 16 6 4" xfId="13938" xr:uid="{00000000-0005-0000-0000-00006E360000}"/>
    <cellStyle name="Normal 16 6 4 2" xfId="13939" xr:uid="{00000000-0005-0000-0000-00006F360000}"/>
    <cellStyle name="Normal 16 6 5" xfId="13940" xr:uid="{00000000-0005-0000-0000-000070360000}"/>
    <cellStyle name="Normal 16 6 5 2" xfId="13941" xr:uid="{00000000-0005-0000-0000-000071360000}"/>
    <cellStyle name="Normal 16 6 6" xfId="13942" xr:uid="{00000000-0005-0000-0000-000072360000}"/>
    <cellStyle name="Normal 16 6 6 2" xfId="13943" xr:uid="{00000000-0005-0000-0000-000073360000}"/>
    <cellStyle name="Normal 16 6 7" xfId="13944" xr:uid="{00000000-0005-0000-0000-000074360000}"/>
    <cellStyle name="Normal 16 7" xfId="13945" xr:uid="{00000000-0005-0000-0000-000075360000}"/>
    <cellStyle name="Normal 16 7 2" xfId="13946" xr:uid="{00000000-0005-0000-0000-000076360000}"/>
    <cellStyle name="Normal 16 7 2 2" xfId="13947" xr:uid="{00000000-0005-0000-0000-000077360000}"/>
    <cellStyle name="Normal 16 7 3" xfId="13948" xr:uid="{00000000-0005-0000-0000-000078360000}"/>
    <cellStyle name="Normal 16 7 4" xfId="13949" xr:uid="{00000000-0005-0000-0000-000079360000}"/>
    <cellStyle name="Normal 16 7 4 2" xfId="13950" xr:uid="{00000000-0005-0000-0000-00007A360000}"/>
    <cellStyle name="Normal 16 7 5" xfId="13951" xr:uid="{00000000-0005-0000-0000-00007B360000}"/>
    <cellStyle name="Normal 16 7 5 2" xfId="13952" xr:uid="{00000000-0005-0000-0000-00007C360000}"/>
    <cellStyle name="Normal 16 7 6" xfId="13953" xr:uid="{00000000-0005-0000-0000-00007D360000}"/>
    <cellStyle name="Normal 16 8" xfId="13954" xr:uid="{00000000-0005-0000-0000-00007E360000}"/>
    <cellStyle name="Normal 16 8 2" xfId="13955" xr:uid="{00000000-0005-0000-0000-00007F360000}"/>
    <cellStyle name="Normal 16 8 2 2" xfId="13956" xr:uid="{00000000-0005-0000-0000-000080360000}"/>
    <cellStyle name="Normal 16 8 3" xfId="13957" xr:uid="{00000000-0005-0000-0000-000081360000}"/>
    <cellStyle name="Normal 16 9" xfId="13958" xr:uid="{00000000-0005-0000-0000-000082360000}"/>
    <cellStyle name="Normal 16 9 2" xfId="13959" xr:uid="{00000000-0005-0000-0000-000083360000}"/>
    <cellStyle name="Normal 16 9 2 2" xfId="13960" xr:uid="{00000000-0005-0000-0000-000084360000}"/>
    <cellStyle name="Normal 16 9 3" xfId="13961" xr:uid="{00000000-0005-0000-0000-000085360000}"/>
    <cellStyle name="Normal 17" xfId="13962" xr:uid="{00000000-0005-0000-0000-000086360000}"/>
    <cellStyle name="Normal 17 10" xfId="13963" xr:uid="{00000000-0005-0000-0000-000087360000}"/>
    <cellStyle name="Normal 17 10 2" xfId="13964" xr:uid="{00000000-0005-0000-0000-000088360000}"/>
    <cellStyle name="Normal 17 11" xfId="13965" xr:uid="{00000000-0005-0000-0000-000089360000}"/>
    <cellStyle name="Normal 17 11 2" xfId="13966" xr:uid="{00000000-0005-0000-0000-00008A360000}"/>
    <cellStyle name="Normal 17 12" xfId="13967" xr:uid="{00000000-0005-0000-0000-00008B360000}"/>
    <cellStyle name="Normal 17 12 2" xfId="13968" xr:uid="{00000000-0005-0000-0000-00008C360000}"/>
    <cellStyle name="Normal 17 13" xfId="13969" xr:uid="{00000000-0005-0000-0000-00008D360000}"/>
    <cellStyle name="Normal 17 2" xfId="13970" xr:uid="{00000000-0005-0000-0000-00008E360000}"/>
    <cellStyle name="Normal 17 2 10" xfId="13971" xr:uid="{00000000-0005-0000-0000-00008F360000}"/>
    <cellStyle name="Normal 17 2 10 2" xfId="13972" xr:uid="{00000000-0005-0000-0000-000090360000}"/>
    <cellStyle name="Normal 17 2 11" xfId="13973" xr:uid="{00000000-0005-0000-0000-000091360000}"/>
    <cellStyle name="Normal 17 2 2" xfId="13974" xr:uid="{00000000-0005-0000-0000-000092360000}"/>
    <cellStyle name="Normal 17 2 2 10" xfId="13975" xr:uid="{00000000-0005-0000-0000-000093360000}"/>
    <cellStyle name="Normal 17 2 2 2" xfId="13976" xr:uid="{00000000-0005-0000-0000-000094360000}"/>
    <cellStyle name="Normal 17 2 2 2 2" xfId="13977" xr:uid="{00000000-0005-0000-0000-000095360000}"/>
    <cellStyle name="Normal 17 2 2 2 2 2" xfId="13978" xr:uid="{00000000-0005-0000-0000-000096360000}"/>
    <cellStyle name="Normal 17 2 2 2 2 2 2" xfId="13979" xr:uid="{00000000-0005-0000-0000-000097360000}"/>
    <cellStyle name="Normal 17 2 2 2 2 2 2 2" xfId="13980" xr:uid="{00000000-0005-0000-0000-000098360000}"/>
    <cellStyle name="Normal 17 2 2 2 2 2 3" xfId="13981" xr:uid="{00000000-0005-0000-0000-000099360000}"/>
    <cellStyle name="Normal 17 2 2 2 2 2 3 2" xfId="13982" xr:uid="{00000000-0005-0000-0000-00009A360000}"/>
    <cellStyle name="Normal 17 2 2 2 2 2 4" xfId="13983" xr:uid="{00000000-0005-0000-0000-00009B360000}"/>
    <cellStyle name="Normal 17 2 2 2 2 3" xfId="13984" xr:uid="{00000000-0005-0000-0000-00009C360000}"/>
    <cellStyle name="Normal 17 2 2 2 2 3 2" xfId="13985" xr:uid="{00000000-0005-0000-0000-00009D360000}"/>
    <cellStyle name="Normal 17 2 2 2 2 4" xfId="13986" xr:uid="{00000000-0005-0000-0000-00009E360000}"/>
    <cellStyle name="Normal 17 2 2 2 2 4 2" xfId="13987" xr:uid="{00000000-0005-0000-0000-00009F360000}"/>
    <cellStyle name="Normal 17 2 2 2 2 5" xfId="13988" xr:uid="{00000000-0005-0000-0000-0000A0360000}"/>
    <cellStyle name="Normal 17 2 2 2 2 5 2" xfId="13989" xr:uid="{00000000-0005-0000-0000-0000A1360000}"/>
    <cellStyle name="Normal 17 2 2 2 2 6" xfId="13990" xr:uid="{00000000-0005-0000-0000-0000A2360000}"/>
    <cellStyle name="Normal 17 2 2 2 2 6 2" xfId="13991" xr:uid="{00000000-0005-0000-0000-0000A3360000}"/>
    <cellStyle name="Normal 17 2 2 2 2 7" xfId="13992" xr:uid="{00000000-0005-0000-0000-0000A4360000}"/>
    <cellStyle name="Normal 17 2 2 2 3" xfId="13993" xr:uid="{00000000-0005-0000-0000-0000A5360000}"/>
    <cellStyle name="Normal 17 2 2 2 3 2" xfId="13994" xr:uid="{00000000-0005-0000-0000-0000A6360000}"/>
    <cellStyle name="Normal 17 2 2 2 3 2 2" xfId="13995" xr:uid="{00000000-0005-0000-0000-0000A7360000}"/>
    <cellStyle name="Normal 17 2 2 2 3 3" xfId="13996" xr:uid="{00000000-0005-0000-0000-0000A8360000}"/>
    <cellStyle name="Normal 17 2 2 2 3 3 2" xfId="13997" xr:uid="{00000000-0005-0000-0000-0000A9360000}"/>
    <cellStyle name="Normal 17 2 2 2 3 4" xfId="13998" xr:uid="{00000000-0005-0000-0000-0000AA360000}"/>
    <cellStyle name="Normal 17 2 2 2 3 4 2" xfId="13999" xr:uid="{00000000-0005-0000-0000-0000AB360000}"/>
    <cellStyle name="Normal 17 2 2 2 3 5" xfId="14000" xr:uid="{00000000-0005-0000-0000-0000AC360000}"/>
    <cellStyle name="Normal 17 2 2 2 3 5 2" xfId="14001" xr:uid="{00000000-0005-0000-0000-0000AD360000}"/>
    <cellStyle name="Normal 17 2 2 2 3 6" xfId="14002" xr:uid="{00000000-0005-0000-0000-0000AE360000}"/>
    <cellStyle name="Normal 17 2 2 2 4" xfId="14003" xr:uid="{00000000-0005-0000-0000-0000AF360000}"/>
    <cellStyle name="Normal 17 2 2 2 4 2" xfId="14004" xr:uid="{00000000-0005-0000-0000-0000B0360000}"/>
    <cellStyle name="Normal 17 2 2 2 4 2 2" xfId="14005" xr:uid="{00000000-0005-0000-0000-0000B1360000}"/>
    <cellStyle name="Normal 17 2 2 2 4 3" xfId="14006" xr:uid="{00000000-0005-0000-0000-0000B2360000}"/>
    <cellStyle name="Normal 17 2 2 2 5" xfId="14007" xr:uid="{00000000-0005-0000-0000-0000B3360000}"/>
    <cellStyle name="Normal 17 2 2 2 5 2" xfId="14008" xr:uid="{00000000-0005-0000-0000-0000B4360000}"/>
    <cellStyle name="Normal 17 2 2 2 6" xfId="14009" xr:uid="{00000000-0005-0000-0000-0000B5360000}"/>
    <cellStyle name="Normal 17 2 2 2 6 2" xfId="14010" xr:uid="{00000000-0005-0000-0000-0000B6360000}"/>
    <cellStyle name="Normal 17 2 2 2 7" xfId="14011" xr:uid="{00000000-0005-0000-0000-0000B7360000}"/>
    <cellStyle name="Normal 17 2 2 2 7 2" xfId="14012" xr:uid="{00000000-0005-0000-0000-0000B8360000}"/>
    <cellStyle name="Normal 17 2 2 2 8" xfId="14013" xr:uid="{00000000-0005-0000-0000-0000B9360000}"/>
    <cellStyle name="Normal 17 2 2 3" xfId="14014" xr:uid="{00000000-0005-0000-0000-0000BA360000}"/>
    <cellStyle name="Normal 17 2 2 3 2" xfId="14015" xr:uid="{00000000-0005-0000-0000-0000BB360000}"/>
    <cellStyle name="Normal 17 2 2 3 2 2" xfId="14016" xr:uid="{00000000-0005-0000-0000-0000BC360000}"/>
    <cellStyle name="Normal 17 2 2 3 2 2 2" xfId="14017" xr:uid="{00000000-0005-0000-0000-0000BD360000}"/>
    <cellStyle name="Normal 17 2 2 3 2 2 2 2" xfId="14018" xr:uid="{00000000-0005-0000-0000-0000BE360000}"/>
    <cellStyle name="Normal 17 2 2 3 2 2 3" xfId="14019" xr:uid="{00000000-0005-0000-0000-0000BF360000}"/>
    <cellStyle name="Normal 17 2 2 3 2 2 3 2" xfId="14020" xr:uid="{00000000-0005-0000-0000-0000C0360000}"/>
    <cellStyle name="Normal 17 2 2 3 2 2 4" xfId="14021" xr:uid="{00000000-0005-0000-0000-0000C1360000}"/>
    <cellStyle name="Normal 17 2 2 3 2 3" xfId="14022" xr:uid="{00000000-0005-0000-0000-0000C2360000}"/>
    <cellStyle name="Normal 17 2 2 3 2 3 2" xfId="14023" xr:uid="{00000000-0005-0000-0000-0000C3360000}"/>
    <cellStyle name="Normal 17 2 2 3 2 4" xfId="14024" xr:uid="{00000000-0005-0000-0000-0000C4360000}"/>
    <cellStyle name="Normal 17 2 2 3 2 4 2" xfId="14025" xr:uid="{00000000-0005-0000-0000-0000C5360000}"/>
    <cellStyle name="Normal 17 2 2 3 2 5" xfId="14026" xr:uid="{00000000-0005-0000-0000-0000C6360000}"/>
    <cellStyle name="Normal 17 2 2 3 2 5 2" xfId="14027" xr:uid="{00000000-0005-0000-0000-0000C7360000}"/>
    <cellStyle name="Normal 17 2 2 3 2 6" xfId="14028" xr:uid="{00000000-0005-0000-0000-0000C8360000}"/>
    <cellStyle name="Normal 17 2 2 3 2 6 2" xfId="14029" xr:uid="{00000000-0005-0000-0000-0000C9360000}"/>
    <cellStyle name="Normal 17 2 2 3 2 7" xfId="14030" xr:uid="{00000000-0005-0000-0000-0000CA360000}"/>
    <cellStyle name="Normal 17 2 2 3 3" xfId="14031" xr:uid="{00000000-0005-0000-0000-0000CB360000}"/>
    <cellStyle name="Normal 17 2 2 3 3 2" xfId="14032" xr:uid="{00000000-0005-0000-0000-0000CC360000}"/>
    <cellStyle name="Normal 17 2 2 3 3 2 2" xfId="14033" xr:uid="{00000000-0005-0000-0000-0000CD360000}"/>
    <cellStyle name="Normal 17 2 2 3 3 3" xfId="14034" xr:uid="{00000000-0005-0000-0000-0000CE360000}"/>
    <cellStyle name="Normal 17 2 2 3 3 3 2" xfId="14035" xr:uid="{00000000-0005-0000-0000-0000CF360000}"/>
    <cellStyle name="Normal 17 2 2 3 3 4" xfId="14036" xr:uid="{00000000-0005-0000-0000-0000D0360000}"/>
    <cellStyle name="Normal 17 2 2 3 3 4 2" xfId="14037" xr:uid="{00000000-0005-0000-0000-0000D1360000}"/>
    <cellStyle name="Normal 17 2 2 3 3 5" xfId="14038" xr:uid="{00000000-0005-0000-0000-0000D2360000}"/>
    <cellStyle name="Normal 17 2 2 3 3 5 2" xfId="14039" xr:uid="{00000000-0005-0000-0000-0000D3360000}"/>
    <cellStyle name="Normal 17 2 2 3 3 6" xfId="14040" xr:uid="{00000000-0005-0000-0000-0000D4360000}"/>
    <cellStyle name="Normal 17 2 2 3 4" xfId="14041" xr:uid="{00000000-0005-0000-0000-0000D5360000}"/>
    <cellStyle name="Normal 17 2 2 3 4 2" xfId="14042" xr:uid="{00000000-0005-0000-0000-0000D6360000}"/>
    <cellStyle name="Normal 17 2 2 3 4 2 2" xfId="14043" xr:uid="{00000000-0005-0000-0000-0000D7360000}"/>
    <cellStyle name="Normal 17 2 2 3 4 3" xfId="14044" xr:uid="{00000000-0005-0000-0000-0000D8360000}"/>
    <cellStyle name="Normal 17 2 2 3 5" xfId="14045" xr:uid="{00000000-0005-0000-0000-0000D9360000}"/>
    <cellStyle name="Normal 17 2 2 3 5 2" xfId="14046" xr:uid="{00000000-0005-0000-0000-0000DA360000}"/>
    <cellStyle name="Normal 17 2 2 3 6" xfId="14047" xr:uid="{00000000-0005-0000-0000-0000DB360000}"/>
    <cellStyle name="Normal 17 2 2 3 6 2" xfId="14048" xr:uid="{00000000-0005-0000-0000-0000DC360000}"/>
    <cellStyle name="Normal 17 2 2 3 7" xfId="14049" xr:uid="{00000000-0005-0000-0000-0000DD360000}"/>
    <cellStyle name="Normal 17 2 2 3 7 2" xfId="14050" xr:uid="{00000000-0005-0000-0000-0000DE360000}"/>
    <cellStyle name="Normal 17 2 2 3 8" xfId="14051" xr:uid="{00000000-0005-0000-0000-0000DF360000}"/>
    <cellStyle name="Normal 17 2 2 4" xfId="14052" xr:uid="{00000000-0005-0000-0000-0000E0360000}"/>
    <cellStyle name="Normal 17 2 2 4 2" xfId="14053" xr:uid="{00000000-0005-0000-0000-0000E1360000}"/>
    <cellStyle name="Normal 17 2 2 4 2 2" xfId="14054" xr:uid="{00000000-0005-0000-0000-0000E2360000}"/>
    <cellStyle name="Normal 17 2 2 4 2 2 2" xfId="14055" xr:uid="{00000000-0005-0000-0000-0000E3360000}"/>
    <cellStyle name="Normal 17 2 2 4 2 3" xfId="14056" xr:uid="{00000000-0005-0000-0000-0000E4360000}"/>
    <cellStyle name="Normal 17 2 2 4 2 3 2" xfId="14057" xr:uid="{00000000-0005-0000-0000-0000E5360000}"/>
    <cellStyle name="Normal 17 2 2 4 2 4" xfId="14058" xr:uid="{00000000-0005-0000-0000-0000E6360000}"/>
    <cellStyle name="Normal 17 2 2 4 3" xfId="14059" xr:uid="{00000000-0005-0000-0000-0000E7360000}"/>
    <cellStyle name="Normal 17 2 2 4 3 2" xfId="14060" xr:uid="{00000000-0005-0000-0000-0000E8360000}"/>
    <cellStyle name="Normal 17 2 2 4 4" xfId="14061" xr:uid="{00000000-0005-0000-0000-0000E9360000}"/>
    <cellStyle name="Normal 17 2 2 4 4 2" xfId="14062" xr:uid="{00000000-0005-0000-0000-0000EA360000}"/>
    <cellStyle name="Normal 17 2 2 4 5" xfId="14063" xr:uid="{00000000-0005-0000-0000-0000EB360000}"/>
    <cellStyle name="Normal 17 2 2 4 5 2" xfId="14064" xr:uid="{00000000-0005-0000-0000-0000EC360000}"/>
    <cellStyle name="Normal 17 2 2 4 6" xfId="14065" xr:uid="{00000000-0005-0000-0000-0000ED360000}"/>
    <cellStyle name="Normal 17 2 2 4 6 2" xfId="14066" xr:uid="{00000000-0005-0000-0000-0000EE360000}"/>
    <cellStyle name="Normal 17 2 2 4 7" xfId="14067" xr:uid="{00000000-0005-0000-0000-0000EF360000}"/>
    <cellStyle name="Normal 17 2 2 5" xfId="14068" xr:uid="{00000000-0005-0000-0000-0000F0360000}"/>
    <cellStyle name="Normal 17 2 2 5 2" xfId="14069" xr:uid="{00000000-0005-0000-0000-0000F1360000}"/>
    <cellStyle name="Normal 17 2 2 5 2 2" xfId="14070" xr:uid="{00000000-0005-0000-0000-0000F2360000}"/>
    <cellStyle name="Normal 17 2 2 5 3" xfId="14071" xr:uid="{00000000-0005-0000-0000-0000F3360000}"/>
    <cellStyle name="Normal 17 2 2 5 3 2" xfId="14072" xr:uid="{00000000-0005-0000-0000-0000F4360000}"/>
    <cellStyle name="Normal 17 2 2 5 4" xfId="14073" xr:uid="{00000000-0005-0000-0000-0000F5360000}"/>
    <cellStyle name="Normal 17 2 2 5 4 2" xfId="14074" xr:uid="{00000000-0005-0000-0000-0000F6360000}"/>
    <cellStyle name="Normal 17 2 2 5 5" xfId="14075" xr:uid="{00000000-0005-0000-0000-0000F7360000}"/>
    <cellStyle name="Normal 17 2 2 5 5 2" xfId="14076" xr:uid="{00000000-0005-0000-0000-0000F8360000}"/>
    <cellStyle name="Normal 17 2 2 5 6" xfId="14077" xr:uid="{00000000-0005-0000-0000-0000F9360000}"/>
    <cellStyle name="Normal 17 2 2 6" xfId="14078" xr:uid="{00000000-0005-0000-0000-0000FA360000}"/>
    <cellStyle name="Normal 17 2 2 6 2" xfId="14079" xr:uid="{00000000-0005-0000-0000-0000FB360000}"/>
    <cellStyle name="Normal 17 2 2 6 2 2" xfId="14080" xr:uid="{00000000-0005-0000-0000-0000FC360000}"/>
    <cellStyle name="Normal 17 2 2 6 3" xfId="14081" xr:uid="{00000000-0005-0000-0000-0000FD360000}"/>
    <cellStyle name="Normal 17 2 2 7" xfId="14082" xr:uid="{00000000-0005-0000-0000-0000FE360000}"/>
    <cellStyle name="Normal 17 2 2 7 2" xfId="14083" xr:uid="{00000000-0005-0000-0000-0000FF360000}"/>
    <cellStyle name="Normal 17 2 2 8" xfId="14084" xr:uid="{00000000-0005-0000-0000-000000370000}"/>
    <cellStyle name="Normal 17 2 2 8 2" xfId="14085" xr:uid="{00000000-0005-0000-0000-000001370000}"/>
    <cellStyle name="Normal 17 2 2 9" xfId="14086" xr:uid="{00000000-0005-0000-0000-000002370000}"/>
    <cellStyle name="Normal 17 2 2 9 2" xfId="14087" xr:uid="{00000000-0005-0000-0000-000003370000}"/>
    <cellStyle name="Normal 17 2 3" xfId="14088" xr:uid="{00000000-0005-0000-0000-000004370000}"/>
    <cellStyle name="Normal 17 2 3 2" xfId="14089" xr:uid="{00000000-0005-0000-0000-000005370000}"/>
    <cellStyle name="Normal 17 2 3 2 2" xfId="14090" xr:uid="{00000000-0005-0000-0000-000006370000}"/>
    <cellStyle name="Normal 17 2 3 2 2 2" xfId="14091" xr:uid="{00000000-0005-0000-0000-000007370000}"/>
    <cellStyle name="Normal 17 2 3 2 2 2 2" xfId="14092" xr:uid="{00000000-0005-0000-0000-000008370000}"/>
    <cellStyle name="Normal 17 2 3 2 2 3" xfId="14093" xr:uid="{00000000-0005-0000-0000-000009370000}"/>
    <cellStyle name="Normal 17 2 3 2 2 3 2" xfId="14094" xr:uid="{00000000-0005-0000-0000-00000A370000}"/>
    <cellStyle name="Normal 17 2 3 2 2 4" xfId="14095" xr:uid="{00000000-0005-0000-0000-00000B370000}"/>
    <cellStyle name="Normal 17 2 3 2 3" xfId="14096" xr:uid="{00000000-0005-0000-0000-00000C370000}"/>
    <cellStyle name="Normal 17 2 3 2 3 2" xfId="14097" xr:uid="{00000000-0005-0000-0000-00000D370000}"/>
    <cellStyle name="Normal 17 2 3 2 4" xfId="14098" xr:uid="{00000000-0005-0000-0000-00000E370000}"/>
    <cellStyle name="Normal 17 2 3 2 4 2" xfId="14099" xr:uid="{00000000-0005-0000-0000-00000F370000}"/>
    <cellStyle name="Normal 17 2 3 2 5" xfId="14100" xr:uid="{00000000-0005-0000-0000-000010370000}"/>
    <cellStyle name="Normal 17 2 3 2 5 2" xfId="14101" xr:uid="{00000000-0005-0000-0000-000011370000}"/>
    <cellStyle name="Normal 17 2 3 2 6" xfId="14102" xr:uid="{00000000-0005-0000-0000-000012370000}"/>
    <cellStyle name="Normal 17 2 3 2 6 2" xfId="14103" xr:uid="{00000000-0005-0000-0000-000013370000}"/>
    <cellStyle name="Normal 17 2 3 2 7" xfId="14104" xr:uid="{00000000-0005-0000-0000-000014370000}"/>
    <cellStyle name="Normal 17 2 3 3" xfId="14105" xr:uid="{00000000-0005-0000-0000-000015370000}"/>
    <cellStyle name="Normal 17 2 3 3 2" xfId="14106" xr:uid="{00000000-0005-0000-0000-000016370000}"/>
    <cellStyle name="Normal 17 2 3 3 2 2" xfId="14107" xr:uid="{00000000-0005-0000-0000-000017370000}"/>
    <cellStyle name="Normal 17 2 3 3 3" xfId="14108" xr:uid="{00000000-0005-0000-0000-000018370000}"/>
    <cellStyle name="Normal 17 2 3 3 3 2" xfId="14109" xr:uid="{00000000-0005-0000-0000-000019370000}"/>
    <cellStyle name="Normal 17 2 3 3 4" xfId="14110" xr:uid="{00000000-0005-0000-0000-00001A370000}"/>
    <cellStyle name="Normal 17 2 3 3 4 2" xfId="14111" xr:uid="{00000000-0005-0000-0000-00001B370000}"/>
    <cellStyle name="Normal 17 2 3 3 5" xfId="14112" xr:uid="{00000000-0005-0000-0000-00001C370000}"/>
    <cellStyle name="Normal 17 2 3 3 5 2" xfId="14113" xr:uid="{00000000-0005-0000-0000-00001D370000}"/>
    <cellStyle name="Normal 17 2 3 3 6" xfId="14114" xr:uid="{00000000-0005-0000-0000-00001E370000}"/>
    <cellStyle name="Normal 17 2 3 4" xfId="14115" xr:uid="{00000000-0005-0000-0000-00001F370000}"/>
    <cellStyle name="Normal 17 2 3 4 2" xfId="14116" xr:uid="{00000000-0005-0000-0000-000020370000}"/>
    <cellStyle name="Normal 17 2 3 4 2 2" xfId="14117" xr:uid="{00000000-0005-0000-0000-000021370000}"/>
    <cellStyle name="Normal 17 2 3 4 3" xfId="14118" xr:uid="{00000000-0005-0000-0000-000022370000}"/>
    <cellStyle name="Normal 17 2 3 5" xfId="14119" xr:uid="{00000000-0005-0000-0000-000023370000}"/>
    <cellStyle name="Normal 17 2 3 5 2" xfId="14120" xr:uid="{00000000-0005-0000-0000-000024370000}"/>
    <cellStyle name="Normal 17 2 3 6" xfId="14121" xr:uid="{00000000-0005-0000-0000-000025370000}"/>
    <cellStyle name="Normal 17 2 3 6 2" xfId="14122" xr:uid="{00000000-0005-0000-0000-000026370000}"/>
    <cellStyle name="Normal 17 2 3 7" xfId="14123" xr:uid="{00000000-0005-0000-0000-000027370000}"/>
    <cellStyle name="Normal 17 2 3 7 2" xfId="14124" xr:uid="{00000000-0005-0000-0000-000028370000}"/>
    <cellStyle name="Normal 17 2 3 8" xfId="14125" xr:uid="{00000000-0005-0000-0000-000029370000}"/>
    <cellStyle name="Normal 17 2 4" xfId="14126" xr:uid="{00000000-0005-0000-0000-00002A370000}"/>
    <cellStyle name="Normal 17 2 4 2" xfId="14127" xr:uid="{00000000-0005-0000-0000-00002B370000}"/>
    <cellStyle name="Normal 17 2 4 2 2" xfId="14128" xr:uid="{00000000-0005-0000-0000-00002C370000}"/>
    <cellStyle name="Normal 17 2 4 2 2 2" xfId="14129" xr:uid="{00000000-0005-0000-0000-00002D370000}"/>
    <cellStyle name="Normal 17 2 4 2 2 2 2" xfId="14130" xr:uid="{00000000-0005-0000-0000-00002E370000}"/>
    <cellStyle name="Normal 17 2 4 2 2 3" xfId="14131" xr:uid="{00000000-0005-0000-0000-00002F370000}"/>
    <cellStyle name="Normal 17 2 4 2 2 3 2" xfId="14132" xr:uid="{00000000-0005-0000-0000-000030370000}"/>
    <cellStyle name="Normal 17 2 4 2 2 4" xfId="14133" xr:uid="{00000000-0005-0000-0000-000031370000}"/>
    <cellStyle name="Normal 17 2 4 2 3" xfId="14134" xr:uid="{00000000-0005-0000-0000-000032370000}"/>
    <cellStyle name="Normal 17 2 4 2 3 2" xfId="14135" xr:uid="{00000000-0005-0000-0000-000033370000}"/>
    <cellStyle name="Normal 17 2 4 2 4" xfId="14136" xr:uid="{00000000-0005-0000-0000-000034370000}"/>
    <cellStyle name="Normal 17 2 4 2 4 2" xfId="14137" xr:uid="{00000000-0005-0000-0000-000035370000}"/>
    <cellStyle name="Normal 17 2 4 2 5" xfId="14138" xr:uid="{00000000-0005-0000-0000-000036370000}"/>
    <cellStyle name="Normal 17 2 4 2 5 2" xfId="14139" xr:uid="{00000000-0005-0000-0000-000037370000}"/>
    <cellStyle name="Normal 17 2 4 2 6" xfId="14140" xr:uid="{00000000-0005-0000-0000-000038370000}"/>
    <cellStyle name="Normal 17 2 4 2 6 2" xfId="14141" xr:uid="{00000000-0005-0000-0000-000039370000}"/>
    <cellStyle name="Normal 17 2 4 2 7" xfId="14142" xr:uid="{00000000-0005-0000-0000-00003A370000}"/>
    <cellStyle name="Normal 17 2 4 3" xfId="14143" xr:uid="{00000000-0005-0000-0000-00003B370000}"/>
    <cellStyle name="Normal 17 2 4 3 2" xfId="14144" xr:uid="{00000000-0005-0000-0000-00003C370000}"/>
    <cellStyle name="Normal 17 2 4 3 2 2" xfId="14145" xr:uid="{00000000-0005-0000-0000-00003D370000}"/>
    <cellStyle name="Normal 17 2 4 3 3" xfId="14146" xr:uid="{00000000-0005-0000-0000-00003E370000}"/>
    <cellStyle name="Normal 17 2 4 3 3 2" xfId="14147" xr:uid="{00000000-0005-0000-0000-00003F370000}"/>
    <cellStyle name="Normal 17 2 4 3 4" xfId="14148" xr:uid="{00000000-0005-0000-0000-000040370000}"/>
    <cellStyle name="Normal 17 2 4 3 4 2" xfId="14149" xr:uid="{00000000-0005-0000-0000-000041370000}"/>
    <cellStyle name="Normal 17 2 4 3 5" xfId="14150" xr:uid="{00000000-0005-0000-0000-000042370000}"/>
    <cellStyle name="Normal 17 2 4 3 5 2" xfId="14151" xr:uid="{00000000-0005-0000-0000-000043370000}"/>
    <cellStyle name="Normal 17 2 4 3 6" xfId="14152" xr:uid="{00000000-0005-0000-0000-000044370000}"/>
    <cellStyle name="Normal 17 2 4 4" xfId="14153" xr:uid="{00000000-0005-0000-0000-000045370000}"/>
    <cellStyle name="Normal 17 2 4 4 2" xfId="14154" xr:uid="{00000000-0005-0000-0000-000046370000}"/>
    <cellStyle name="Normal 17 2 4 4 2 2" xfId="14155" xr:uid="{00000000-0005-0000-0000-000047370000}"/>
    <cellStyle name="Normal 17 2 4 4 3" xfId="14156" xr:uid="{00000000-0005-0000-0000-000048370000}"/>
    <cellStyle name="Normal 17 2 4 5" xfId="14157" xr:uid="{00000000-0005-0000-0000-000049370000}"/>
    <cellStyle name="Normal 17 2 4 5 2" xfId="14158" xr:uid="{00000000-0005-0000-0000-00004A370000}"/>
    <cellStyle name="Normal 17 2 4 6" xfId="14159" xr:uid="{00000000-0005-0000-0000-00004B370000}"/>
    <cellStyle name="Normal 17 2 4 6 2" xfId="14160" xr:uid="{00000000-0005-0000-0000-00004C370000}"/>
    <cellStyle name="Normal 17 2 4 7" xfId="14161" xr:uid="{00000000-0005-0000-0000-00004D370000}"/>
    <cellStyle name="Normal 17 2 4 7 2" xfId="14162" xr:uid="{00000000-0005-0000-0000-00004E370000}"/>
    <cellStyle name="Normal 17 2 4 8" xfId="14163" xr:uid="{00000000-0005-0000-0000-00004F370000}"/>
    <cellStyle name="Normal 17 2 5" xfId="14164" xr:uid="{00000000-0005-0000-0000-000050370000}"/>
    <cellStyle name="Normal 17 2 5 2" xfId="14165" xr:uid="{00000000-0005-0000-0000-000051370000}"/>
    <cellStyle name="Normal 17 2 5 2 2" xfId="14166" xr:uid="{00000000-0005-0000-0000-000052370000}"/>
    <cellStyle name="Normal 17 2 5 2 2 2" xfId="14167" xr:uid="{00000000-0005-0000-0000-000053370000}"/>
    <cellStyle name="Normal 17 2 5 2 3" xfId="14168" xr:uid="{00000000-0005-0000-0000-000054370000}"/>
    <cellStyle name="Normal 17 2 5 2 3 2" xfId="14169" xr:uid="{00000000-0005-0000-0000-000055370000}"/>
    <cellStyle name="Normal 17 2 5 2 4" xfId="14170" xr:uid="{00000000-0005-0000-0000-000056370000}"/>
    <cellStyle name="Normal 17 2 5 3" xfId="14171" xr:uid="{00000000-0005-0000-0000-000057370000}"/>
    <cellStyle name="Normal 17 2 5 3 2" xfId="14172" xr:uid="{00000000-0005-0000-0000-000058370000}"/>
    <cellStyle name="Normal 17 2 5 4" xfId="14173" xr:uid="{00000000-0005-0000-0000-000059370000}"/>
    <cellStyle name="Normal 17 2 5 4 2" xfId="14174" xr:uid="{00000000-0005-0000-0000-00005A370000}"/>
    <cellStyle name="Normal 17 2 5 5" xfId="14175" xr:uid="{00000000-0005-0000-0000-00005B370000}"/>
    <cellStyle name="Normal 17 2 5 5 2" xfId="14176" xr:uid="{00000000-0005-0000-0000-00005C370000}"/>
    <cellStyle name="Normal 17 2 5 6" xfId="14177" xr:uid="{00000000-0005-0000-0000-00005D370000}"/>
    <cellStyle name="Normal 17 2 5 6 2" xfId="14178" xr:uid="{00000000-0005-0000-0000-00005E370000}"/>
    <cellStyle name="Normal 17 2 5 7" xfId="14179" xr:uid="{00000000-0005-0000-0000-00005F370000}"/>
    <cellStyle name="Normal 17 2 6" xfId="14180" xr:uid="{00000000-0005-0000-0000-000060370000}"/>
    <cellStyle name="Normal 17 2 6 2" xfId="14181" xr:uid="{00000000-0005-0000-0000-000061370000}"/>
    <cellStyle name="Normal 17 2 6 2 2" xfId="14182" xr:uid="{00000000-0005-0000-0000-000062370000}"/>
    <cellStyle name="Normal 17 2 6 3" xfId="14183" xr:uid="{00000000-0005-0000-0000-000063370000}"/>
    <cellStyle name="Normal 17 2 6 3 2" xfId="14184" xr:uid="{00000000-0005-0000-0000-000064370000}"/>
    <cellStyle name="Normal 17 2 6 4" xfId="14185" xr:uid="{00000000-0005-0000-0000-000065370000}"/>
    <cellStyle name="Normal 17 2 6 4 2" xfId="14186" xr:uid="{00000000-0005-0000-0000-000066370000}"/>
    <cellStyle name="Normal 17 2 6 5" xfId="14187" xr:uid="{00000000-0005-0000-0000-000067370000}"/>
    <cellStyle name="Normal 17 2 6 5 2" xfId="14188" xr:uid="{00000000-0005-0000-0000-000068370000}"/>
    <cellStyle name="Normal 17 2 6 6" xfId="14189" xr:uid="{00000000-0005-0000-0000-000069370000}"/>
    <cellStyle name="Normal 17 2 7" xfId="14190" xr:uid="{00000000-0005-0000-0000-00006A370000}"/>
    <cellStyle name="Normal 17 2 7 2" xfId="14191" xr:uid="{00000000-0005-0000-0000-00006B370000}"/>
    <cellStyle name="Normal 17 2 7 2 2" xfId="14192" xr:uid="{00000000-0005-0000-0000-00006C370000}"/>
    <cellStyle name="Normal 17 2 7 3" xfId="14193" xr:uid="{00000000-0005-0000-0000-00006D370000}"/>
    <cellStyle name="Normal 17 2 8" xfId="14194" xr:uid="{00000000-0005-0000-0000-00006E370000}"/>
    <cellStyle name="Normal 17 2 8 2" xfId="14195" xr:uid="{00000000-0005-0000-0000-00006F370000}"/>
    <cellStyle name="Normal 17 2 9" xfId="14196" xr:uid="{00000000-0005-0000-0000-000070370000}"/>
    <cellStyle name="Normal 17 2 9 2" xfId="14197" xr:uid="{00000000-0005-0000-0000-000071370000}"/>
    <cellStyle name="Normal 17 3" xfId="14198" xr:uid="{00000000-0005-0000-0000-000072370000}"/>
    <cellStyle name="Normal 17 3 10" xfId="14199" xr:uid="{00000000-0005-0000-0000-000073370000}"/>
    <cellStyle name="Normal 17 3 2" xfId="14200" xr:uid="{00000000-0005-0000-0000-000074370000}"/>
    <cellStyle name="Normal 17 3 2 2" xfId="14201" xr:uid="{00000000-0005-0000-0000-000075370000}"/>
    <cellStyle name="Normal 17 3 2 2 2" xfId="14202" xr:uid="{00000000-0005-0000-0000-000076370000}"/>
    <cellStyle name="Normal 17 3 2 2 2 2" xfId="14203" xr:uid="{00000000-0005-0000-0000-000077370000}"/>
    <cellStyle name="Normal 17 3 2 2 2 2 2" xfId="14204" xr:uid="{00000000-0005-0000-0000-000078370000}"/>
    <cellStyle name="Normal 17 3 2 2 2 3" xfId="14205" xr:uid="{00000000-0005-0000-0000-000079370000}"/>
    <cellStyle name="Normal 17 3 2 2 2 3 2" xfId="14206" xr:uid="{00000000-0005-0000-0000-00007A370000}"/>
    <cellStyle name="Normal 17 3 2 2 2 4" xfId="14207" xr:uid="{00000000-0005-0000-0000-00007B370000}"/>
    <cellStyle name="Normal 17 3 2 2 3" xfId="14208" xr:uid="{00000000-0005-0000-0000-00007C370000}"/>
    <cellStyle name="Normal 17 3 2 2 3 2" xfId="14209" xr:uid="{00000000-0005-0000-0000-00007D370000}"/>
    <cellStyle name="Normal 17 3 2 2 4" xfId="14210" xr:uid="{00000000-0005-0000-0000-00007E370000}"/>
    <cellStyle name="Normal 17 3 2 2 4 2" xfId="14211" xr:uid="{00000000-0005-0000-0000-00007F370000}"/>
    <cellStyle name="Normal 17 3 2 2 5" xfId="14212" xr:uid="{00000000-0005-0000-0000-000080370000}"/>
    <cellStyle name="Normal 17 3 2 2 5 2" xfId="14213" xr:uid="{00000000-0005-0000-0000-000081370000}"/>
    <cellStyle name="Normal 17 3 2 2 6" xfId="14214" xr:uid="{00000000-0005-0000-0000-000082370000}"/>
    <cellStyle name="Normal 17 3 2 2 6 2" xfId="14215" xr:uid="{00000000-0005-0000-0000-000083370000}"/>
    <cellStyle name="Normal 17 3 2 2 7" xfId="14216" xr:uid="{00000000-0005-0000-0000-000084370000}"/>
    <cellStyle name="Normal 17 3 2 3" xfId="14217" xr:uid="{00000000-0005-0000-0000-000085370000}"/>
    <cellStyle name="Normal 17 3 2 3 2" xfId="14218" xr:uid="{00000000-0005-0000-0000-000086370000}"/>
    <cellStyle name="Normal 17 3 2 3 2 2" xfId="14219" xr:uid="{00000000-0005-0000-0000-000087370000}"/>
    <cellStyle name="Normal 17 3 2 3 3" xfId="14220" xr:uid="{00000000-0005-0000-0000-000088370000}"/>
    <cellStyle name="Normal 17 3 2 3 3 2" xfId="14221" xr:uid="{00000000-0005-0000-0000-000089370000}"/>
    <cellStyle name="Normal 17 3 2 3 4" xfId="14222" xr:uid="{00000000-0005-0000-0000-00008A370000}"/>
    <cellStyle name="Normal 17 3 2 3 4 2" xfId="14223" xr:uid="{00000000-0005-0000-0000-00008B370000}"/>
    <cellStyle name="Normal 17 3 2 3 5" xfId="14224" xr:uid="{00000000-0005-0000-0000-00008C370000}"/>
    <cellStyle name="Normal 17 3 2 3 5 2" xfId="14225" xr:uid="{00000000-0005-0000-0000-00008D370000}"/>
    <cellStyle name="Normal 17 3 2 3 6" xfId="14226" xr:uid="{00000000-0005-0000-0000-00008E370000}"/>
    <cellStyle name="Normal 17 3 2 4" xfId="14227" xr:uid="{00000000-0005-0000-0000-00008F370000}"/>
    <cellStyle name="Normal 17 3 2 4 2" xfId="14228" xr:uid="{00000000-0005-0000-0000-000090370000}"/>
    <cellStyle name="Normal 17 3 2 4 2 2" xfId="14229" xr:uid="{00000000-0005-0000-0000-000091370000}"/>
    <cellStyle name="Normal 17 3 2 4 3" xfId="14230" xr:uid="{00000000-0005-0000-0000-000092370000}"/>
    <cellStyle name="Normal 17 3 2 5" xfId="14231" xr:uid="{00000000-0005-0000-0000-000093370000}"/>
    <cellStyle name="Normal 17 3 2 5 2" xfId="14232" xr:uid="{00000000-0005-0000-0000-000094370000}"/>
    <cellStyle name="Normal 17 3 2 6" xfId="14233" xr:uid="{00000000-0005-0000-0000-000095370000}"/>
    <cellStyle name="Normal 17 3 2 6 2" xfId="14234" xr:uid="{00000000-0005-0000-0000-000096370000}"/>
    <cellStyle name="Normal 17 3 2 7" xfId="14235" xr:uid="{00000000-0005-0000-0000-000097370000}"/>
    <cellStyle name="Normal 17 3 2 7 2" xfId="14236" xr:uid="{00000000-0005-0000-0000-000098370000}"/>
    <cellStyle name="Normal 17 3 2 8" xfId="14237" xr:uid="{00000000-0005-0000-0000-000099370000}"/>
    <cellStyle name="Normal 17 3 3" xfId="14238" xr:uid="{00000000-0005-0000-0000-00009A370000}"/>
    <cellStyle name="Normal 17 3 3 2" xfId="14239" xr:uid="{00000000-0005-0000-0000-00009B370000}"/>
    <cellStyle name="Normal 17 3 3 2 2" xfId="14240" xr:uid="{00000000-0005-0000-0000-00009C370000}"/>
    <cellStyle name="Normal 17 3 3 2 2 2" xfId="14241" xr:uid="{00000000-0005-0000-0000-00009D370000}"/>
    <cellStyle name="Normal 17 3 3 2 2 2 2" xfId="14242" xr:uid="{00000000-0005-0000-0000-00009E370000}"/>
    <cellStyle name="Normal 17 3 3 2 2 3" xfId="14243" xr:uid="{00000000-0005-0000-0000-00009F370000}"/>
    <cellStyle name="Normal 17 3 3 2 2 3 2" xfId="14244" xr:uid="{00000000-0005-0000-0000-0000A0370000}"/>
    <cellStyle name="Normal 17 3 3 2 2 4" xfId="14245" xr:uid="{00000000-0005-0000-0000-0000A1370000}"/>
    <cellStyle name="Normal 17 3 3 2 3" xfId="14246" xr:uid="{00000000-0005-0000-0000-0000A2370000}"/>
    <cellStyle name="Normal 17 3 3 2 3 2" xfId="14247" xr:uid="{00000000-0005-0000-0000-0000A3370000}"/>
    <cellStyle name="Normal 17 3 3 2 4" xfId="14248" xr:uid="{00000000-0005-0000-0000-0000A4370000}"/>
    <cellStyle name="Normal 17 3 3 2 4 2" xfId="14249" xr:uid="{00000000-0005-0000-0000-0000A5370000}"/>
    <cellStyle name="Normal 17 3 3 2 5" xfId="14250" xr:uid="{00000000-0005-0000-0000-0000A6370000}"/>
    <cellStyle name="Normal 17 3 3 2 5 2" xfId="14251" xr:uid="{00000000-0005-0000-0000-0000A7370000}"/>
    <cellStyle name="Normal 17 3 3 2 6" xfId="14252" xr:uid="{00000000-0005-0000-0000-0000A8370000}"/>
    <cellStyle name="Normal 17 3 3 2 6 2" xfId="14253" xr:uid="{00000000-0005-0000-0000-0000A9370000}"/>
    <cellStyle name="Normal 17 3 3 2 7" xfId="14254" xr:uid="{00000000-0005-0000-0000-0000AA370000}"/>
    <cellStyle name="Normal 17 3 3 3" xfId="14255" xr:uid="{00000000-0005-0000-0000-0000AB370000}"/>
    <cellStyle name="Normal 17 3 3 3 2" xfId="14256" xr:uid="{00000000-0005-0000-0000-0000AC370000}"/>
    <cellStyle name="Normal 17 3 3 3 2 2" xfId="14257" xr:uid="{00000000-0005-0000-0000-0000AD370000}"/>
    <cellStyle name="Normal 17 3 3 3 3" xfId="14258" xr:uid="{00000000-0005-0000-0000-0000AE370000}"/>
    <cellStyle name="Normal 17 3 3 3 3 2" xfId="14259" xr:uid="{00000000-0005-0000-0000-0000AF370000}"/>
    <cellStyle name="Normal 17 3 3 3 4" xfId="14260" xr:uid="{00000000-0005-0000-0000-0000B0370000}"/>
    <cellStyle name="Normal 17 3 3 3 4 2" xfId="14261" xr:uid="{00000000-0005-0000-0000-0000B1370000}"/>
    <cellStyle name="Normal 17 3 3 3 5" xfId="14262" xr:uid="{00000000-0005-0000-0000-0000B2370000}"/>
    <cellStyle name="Normal 17 3 3 3 5 2" xfId="14263" xr:uid="{00000000-0005-0000-0000-0000B3370000}"/>
    <cellStyle name="Normal 17 3 3 3 6" xfId="14264" xr:uid="{00000000-0005-0000-0000-0000B4370000}"/>
    <cellStyle name="Normal 17 3 3 4" xfId="14265" xr:uid="{00000000-0005-0000-0000-0000B5370000}"/>
    <cellStyle name="Normal 17 3 3 4 2" xfId="14266" xr:uid="{00000000-0005-0000-0000-0000B6370000}"/>
    <cellStyle name="Normal 17 3 3 4 2 2" xfId="14267" xr:uid="{00000000-0005-0000-0000-0000B7370000}"/>
    <cellStyle name="Normal 17 3 3 4 3" xfId="14268" xr:uid="{00000000-0005-0000-0000-0000B8370000}"/>
    <cellStyle name="Normal 17 3 3 5" xfId="14269" xr:uid="{00000000-0005-0000-0000-0000B9370000}"/>
    <cellStyle name="Normal 17 3 3 5 2" xfId="14270" xr:uid="{00000000-0005-0000-0000-0000BA370000}"/>
    <cellStyle name="Normal 17 3 3 6" xfId="14271" xr:uid="{00000000-0005-0000-0000-0000BB370000}"/>
    <cellStyle name="Normal 17 3 3 6 2" xfId="14272" xr:uid="{00000000-0005-0000-0000-0000BC370000}"/>
    <cellStyle name="Normal 17 3 3 7" xfId="14273" xr:uid="{00000000-0005-0000-0000-0000BD370000}"/>
    <cellStyle name="Normal 17 3 3 7 2" xfId="14274" xr:uid="{00000000-0005-0000-0000-0000BE370000}"/>
    <cellStyle name="Normal 17 3 3 8" xfId="14275" xr:uid="{00000000-0005-0000-0000-0000BF370000}"/>
    <cellStyle name="Normal 17 3 4" xfId="14276" xr:uid="{00000000-0005-0000-0000-0000C0370000}"/>
    <cellStyle name="Normal 17 3 4 2" xfId="14277" xr:uid="{00000000-0005-0000-0000-0000C1370000}"/>
    <cellStyle name="Normal 17 3 4 2 2" xfId="14278" xr:uid="{00000000-0005-0000-0000-0000C2370000}"/>
    <cellStyle name="Normal 17 3 4 2 2 2" xfId="14279" xr:uid="{00000000-0005-0000-0000-0000C3370000}"/>
    <cellStyle name="Normal 17 3 4 2 3" xfId="14280" xr:uid="{00000000-0005-0000-0000-0000C4370000}"/>
    <cellStyle name="Normal 17 3 4 2 3 2" xfId="14281" xr:uid="{00000000-0005-0000-0000-0000C5370000}"/>
    <cellStyle name="Normal 17 3 4 2 4" xfId="14282" xr:uid="{00000000-0005-0000-0000-0000C6370000}"/>
    <cellStyle name="Normal 17 3 4 3" xfId="14283" xr:uid="{00000000-0005-0000-0000-0000C7370000}"/>
    <cellStyle name="Normal 17 3 4 3 2" xfId="14284" xr:uid="{00000000-0005-0000-0000-0000C8370000}"/>
    <cellStyle name="Normal 17 3 4 4" xfId="14285" xr:uid="{00000000-0005-0000-0000-0000C9370000}"/>
    <cellStyle name="Normal 17 3 4 4 2" xfId="14286" xr:uid="{00000000-0005-0000-0000-0000CA370000}"/>
    <cellStyle name="Normal 17 3 4 5" xfId="14287" xr:uid="{00000000-0005-0000-0000-0000CB370000}"/>
    <cellStyle name="Normal 17 3 4 5 2" xfId="14288" xr:uid="{00000000-0005-0000-0000-0000CC370000}"/>
    <cellStyle name="Normal 17 3 4 6" xfId="14289" xr:uid="{00000000-0005-0000-0000-0000CD370000}"/>
    <cellStyle name="Normal 17 3 4 6 2" xfId="14290" xr:uid="{00000000-0005-0000-0000-0000CE370000}"/>
    <cellStyle name="Normal 17 3 4 7" xfId="14291" xr:uid="{00000000-0005-0000-0000-0000CF370000}"/>
    <cellStyle name="Normal 17 3 5" xfId="14292" xr:uid="{00000000-0005-0000-0000-0000D0370000}"/>
    <cellStyle name="Normal 17 3 5 2" xfId="14293" xr:uid="{00000000-0005-0000-0000-0000D1370000}"/>
    <cellStyle name="Normal 17 3 5 2 2" xfId="14294" xr:uid="{00000000-0005-0000-0000-0000D2370000}"/>
    <cellStyle name="Normal 17 3 5 3" xfId="14295" xr:uid="{00000000-0005-0000-0000-0000D3370000}"/>
    <cellStyle name="Normal 17 3 5 3 2" xfId="14296" xr:uid="{00000000-0005-0000-0000-0000D4370000}"/>
    <cellStyle name="Normal 17 3 5 4" xfId="14297" xr:uid="{00000000-0005-0000-0000-0000D5370000}"/>
    <cellStyle name="Normal 17 3 5 4 2" xfId="14298" xr:uid="{00000000-0005-0000-0000-0000D6370000}"/>
    <cellStyle name="Normal 17 3 5 5" xfId="14299" xr:uid="{00000000-0005-0000-0000-0000D7370000}"/>
    <cellStyle name="Normal 17 3 5 5 2" xfId="14300" xr:uid="{00000000-0005-0000-0000-0000D8370000}"/>
    <cellStyle name="Normal 17 3 5 6" xfId="14301" xr:uid="{00000000-0005-0000-0000-0000D9370000}"/>
    <cellStyle name="Normal 17 3 6" xfId="14302" xr:uid="{00000000-0005-0000-0000-0000DA370000}"/>
    <cellStyle name="Normal 17 3 6 2" xfId="14303" xr:uid="{00000000-0005-0000-0000-0000DB370000}"/>
    <cellStyle name="Normal 17 3 6 2 2" xfId="14304" xr:uid="{00000000-0005-0000-0000-0000DC370000}"/>
    <cellStyle name="Normal 17 3 6 3" xfId="14305" xr:uid="{00000000-0005-0000-0000-0000DD370000}"/>
    <cellStyle name="Normal 17 3 7" xfId="14306" xr:uid="{00000000-0005-0000-0000-0000DE370000}"/>
    <cellStyle name="Normal 17 3 7 2" xfId="14307" xr:uid="{00000000-0005-0000-0000-0000DF370000}"/>
    <cellStyle name="Normal 17 3 8" xfId="14308" xr:uid="{00000000-0005-0000-0000-0000E0370000}"/>
    <cellStyle name="Normal 17 3 8 2" xfId="14309" xr:uid="{00000000-0005-0000-0000-0000E1370000}"/>
    <cellStyle name="Normal 17 3 9" xfId="14310" xr:uid="{00000000-0005-0000-0000-0000E2370000}"/>
    <cellStyle name="Normal 17 3 9 2" xfId="14311" xr:uid="{00000000-0005-0000-0000-0000E3370000}"/>
    <cellStyle name="Normal 17 4" xfId="14312" xr:uid="{00000000-0005-0000-0000-0000E4370000}"/>
    <cellStyle name="Normal 17 4 2" xfId="14313" xr:uid="{00000000-0005-0000-0000-0000E5370000}"/>
    <cellStyle name="Normal 17 4 2 2" xfId="14314" xr:uid="{00000000-0005-0000-0000-0000E6370000}"/>
    <cellStyle name="Normal 17 4 2 2 2" xfId="14315" xr:uid="{00000000-0005-0000-0000-0000E7370000}"/>
    <cellStyle name="Normal 17 4 2 2 2 2" xfId="14316" xr:uid="{00000000-0005-0000-0000-0000E8370000}"/>
    <cellStyle name="Normal 17 4 2 2 3" xfId="14317" xr:uid="{00000000-0005-0000-0000-0000E9370000}"/>
    <cellStyle name="Normal 17 4 2 2 3 2" xfId="14318" xr:uid="{00000000-0005-0000-0000-0000EA370000}"/>
    <cellStyle name="Normal 17 4 2 2 4" xfId="14319" xr:uid="{00000000-0005-0000-0000-0000EB370000}"/>
    <cellStyle name="Normal 17 4 2 3" xfId="14320" xr:uid="{00000000-0005-0000-0000-0000EC370000}"/>
    <cellStyle name="Normal 17 4 2 3 2" xfId="14321" xr:uid="{00000000-0005-0000-0000-0000ED370000}"/>
    <cellStyle name="Normal 17 4 2 4" xfId="14322" xr:uid="{00000000-0005-0000-0000-0000EE370000}"/>
    <cellStyle name="Normal 17 4 2 4 2" xfId="14323" xr:uid="{00000000-0005-0000-0000-0000EF370000}"/>
    <cellStyle name="Normal 17 4 2 5" xfId="14324" xr:uid="{00000000-0005-0000-0000-0000F0370000}"/>
    <cellStyle name="Normal 17 4 2 5 2" xfId="14325" xr:uid="{00000000-0005-0000-0000-0000F1370000}"/>
    <cellStyle name="Normal 17 4 2 6" xfId="14326" xr:uid="{00000000-0005-0000-0000-0000F2370000}"/>
    <cellStyle name="Normal 17 4 2 6 2" xfId="14327" xr:uid="{00000000-0005-0000-0000-0000F3370000}"/>
    <cellStyle name="Normal 17 4 2 7" xfId="14328" xr:uid="{00000000-0005-0000-0000-0000F4370000}"/>
    <cellStyle name="Normal 17 4 3" xfId="14329" xr:uid="{00000000-0005-0000-0000-0000F5370000}"/>
    <cellStyle name="Normal 17 4 3 2" xfId="14330" xr:uid="{00000000-0005-0000-0000-0000F6370000}"/>
    <cellStyle name="Normal 17 4 3 2 2" xfId="14331" xr:uid="{00000000-0005-0000-0000-0000F7370000}"/>
    <cellStyle name="Normal 17 4 3 3" xfId="14332" xr:uid="{00000000-0005-0000-0000-0000F8370000}"/>
    <cellStyle name="Normal 17 4 3 3 2" xfId="14333" xr:uid="{00000000-0005-0000-0000-0000F9370000}"/>
    <cellStyle name="Normal 17 4 3 4" xfId="14334" xr:uid="{00000000-0005-0000-0000-0000FA370000}"/>
    <cellStyle name="Normal 17 4 3 4 2" xfId="14335" xr:uid="{00000000-0005-0000-0000-0000FB370000}"/>
    <cellStyle name="Normal 17 4 3 5" xfId="14336" xr:uid="{00000000-0005-0000-0000-0000FC370000}"/>
    <cellStyle name="Normal 17 4 3 5 2" xfId="14337" xr:uid="{00000000-0005-0000-0000-0000FD370000}"/>
    <cellStyle name="Normal 17 4 3 6" xfId="14338" xr:uid="{00000000-0005-0000-0000-0000FE370000}"/>
    <cellStyle name="Normal 17 4 4" xfId="14339" xr:uid="{00000000-0005-0000-0000-0000FF370000}"/>
    <cellStyle name="Normal 17 4 4 2" xfId="14340" xr:uid="{00000000-0005-0000-0000-000000380000}"/>
    <cellStyle name="Normal 17 4 4 2 2" xfId="14341" xr:uid="{00000000-0005-0000-0000-000001380000}"/>
    <cellStyle name="Normal 17 4 4 3" xfId="14342" xr:uid="{00000000-0005-0000-0000-000002380000}"/>
    <cellStyle name="Normal 17 4 5" xfId="14343" xr:uid="{00000000-0005-0000-0000-000003380000}"/>
    <cellStyle name="Normal 17 4 5 2" xfId="14344" xr:uid="{00000000-0005-0000-0000-000004380000}"/>
    <cellStyle name="Normal 17 4 6" xfId="14345" xr:uid="{00000000-0005-0000-0000-000005380000}"/>
    <cellStyle name="Normal 17 4 6 2" xfId="14346" xr:uid="{00000000-0005-0000-0000-000006380000}"/>
    <cellStyle name="Normal 17 4 7" xfId="14347" xr:uid="{00000000-0005-0000-0000-000007380000}"/>
    <cellStyle name="Normal 17 4 7 2" xfId="14348" xr:uid="{00000000-0005-0000-0000-000008380000}"/>
    <cellStyle name="Normal 17 4 8" xfId="14349" xr:uid="{00000000-0005-0000-0000-000009380000}"/>
    <cellStyle name="Normal 17 5" xfId="14350" xr:uid="{00000000-0005-0000-0000-00000A380000}"/>
    <cellStyle name="Normal 17 5 2" xfId="14351" xr:uid="{00000000-0005-0000-0000-00000B380000}"/>
    <cellStyle name="Normal 17 5 2 2" xfId="14352" xr:uid="{00000000-0005-0000-0000-00000C380000}"/>
    <cellStyle name="Normal 17 5 2 2 2" xfId="14353" xr:uid="{00000000-0005-0000-0000-00000D380000}"/>
    <cellStyle name="Normal 17 5 2 2 2 2" xfId="14354" xr:uid="{00000000-0005-0000-0000-00000E380000}"/>
    <cellStyle name="Normal 17 5 2 2 3" xfId="14355" xr:uid="{00000000-0005-0000-0000-00000F380000}"/>
    <cellStyle name="Normal 17 5 2 2 3 2" xfId="14356" xr:uid="{00000000-0005-0000-0000-000010380000}"/>
    <cellStyle name="Normal 17 5 2 2 4" xfId="14357" xr:uid="{00000000-0005-0000-0000-000011380000}"/>
    <cellStyle name="Normal 17 5 2 3" xfId="14358" xr:uid="{00000000-0005-0000-0000-000012380000}"/>
    <cellStyle name="Normal 17 5 2 3 2" xfId="14359" xr:uid="{00000000-0005-0000-0000-000013380000}"/>
    <cellStyle name="Normal 17 5 2 4" xfId="14360" xr:uid="{00000000-0005-0000-0000-000014380000}"/>
    <cellStyle name="Normal 17 5 2 4 2" xfId="14361" xr:uid="{00000000-0005-0000-0000-000015380000}"/>
    <cellStyle name="Normal 17 5 2 5" xfId="14362" xr:uid="{00000000-0005-0000-0000-000016380000}"/>
    <cellStyle name="Normal 17 5 2 5 2" xfId="14363" xr:uid="{00000000-0005-0000-0000-000017380000}"/>
    <cellStyle name="Normal 17 5 2 6" xfId="14364" xr:uid="{00000000-0005-0000-0000-000018380000}"/>
    <cellStyle name="Normal 17 5 2 6 2" xfId="14365" xr:uid="{00000000-0005-0000-0000-000019380000}"/>
    <cellStyle name="Normal 17 5 2 7" xfId="14366" xr:uid="{00000000-0005-0000-0000-00001A380000}"/>
    <cellStyle name="Normal 17 5 3" xfId="14367" xr:uid="{00000000-0005-0000-0000-00001B380000}"/>
    <cellStyle name="Normal 17 5 3 2" xfId="14368" xr:uid="{00000000-0005-0000-0000-00001C380000}"/>
    <cellStyle name="Normal 17 5 3 2 2" xfId="14369" xr:uid="{00000000-0005-0000-0000-00001D380000}"/>
    <cellStyle name="Normal 17 5 3 3" xfId="14370" xr:uid="{00000000-0005-0000-0000-00001E380000}"/>
    <cellStyle name="Normal 17 5 3 3 2" xfId="14371" xr:uid="{00000000-0005-0000-0000-00001F380000}"/>
    <cellStyle name="Normal 17 5 3 4" xfId="14372" xr:uid="{00000000-0005-0000-0000-000020380000}"/>
    <cellStyle name="Normal 17 5 3 4 2" xfId="14373" xr:uid="{00000000-0005-0000-0000-000021380000}"/>
    <cellStyle name="Normal 17 5 3 5" xfId="14374" xr:uid="{00000000-0005-0000-0000-000022380000}"/>
    <cellStyle name="Normal 17 5 3 5 2" xfId="14375" xr:uid="{00000000-0005-0000-0000-000023380000}"/>
    <cellStyle name="Normal 17 5 3 6" xfId="14376" xr:uid="{00000000-0005-0000-0000-000024380000}"/>
    <cellStyle name="Normal 17 5 4" xfId="14377" xr:uid="{00000000-0005-0000-0000-000025380000}"/>
    <cellStyle name="Normal 17 5 4 2" xfId="14378" xr:uid="{00000000-0005-0000-0000-000026380000}"/>
    <cellStyle name="Normal 17 5 4 2 2" xfId="14379" xr:uid="{00000000-0005-0000-0000-000027380000}"/>
    <cellStyle name="Normal 17 5 4 3" xfId="14380" xr:uid="{00000000-0005-0000-0000-000028380000}"/>
    <cellStyle name="Normal 17 5 5" xfId="14381" xr:uid="{00000000-0005-0000-0000-000029380000}"/>
    <cellStyle name="Normal 17 5 5 2" xfId="14382" xr:uid="{00000000-0005-0000-0000-00002A380000}"/>
    <cellStyle name="Normal 17 5 6" xfId="14383" xr:uid="{00000000-0005-0000-0000-00002B380000}"/>
    <cellStyle name="Normal 17 5 6 2" xfId="14384" xr:uid="{00000000-0005-0000-0000-00002C380000}"/>
    <cellStyle name="Normal 17 5 7" xfId="14385" xr:uid="{00000000-0005-0000-0000-00002D380000}"/>
    <cellStyle name="Normal 17 5 7 2" xfId="14386" xr:uid="{00000000-0005-0000-0000-00002E380000}"/>
    <cellStyle name="Normal 17 5 8" xfId="14387" xr:uid="{00000000-0005-0000-0000-00002F380000}"/>
    <cellStyle name="Normal 17 6" xfId="14388" xr:uid="{00000000-0005-0000-0000-000030380000}"/>
    <cellStyle name="Normal 17 6 2" xfId="14389" xr:uid="{00000000-0005-0000-0000-000031380000}"/>
    <cellStyle name="Normal 17 6 2 2" xfId="14390" xr:uid="{00000000-0005-0000-0000-000032380000}"/>
    <cellStyle name="Normal 17 6 2 2 2" xfId="14391" xr:uid="{00000000-0005-0000-0000-000033380000}"/>
    <cellStyle name="Normal 17 6 2 3" xfId="14392" xr:uid="{00000000-0005-0000-0000-000034380000}"/>
    <cellStyle name="Normal 17 6 2 3 2" xfId="14393" xr:uid="{00000000-0005-0000-0000-000035380000}"/>
    <cellStyle name="Normal 17 6 2 4" xfId="14394" xr:uid="{00000000-0005-0000-0000-000036380000}"/>
    <cellStyle name="Normal 17 6 3" xfId="14395" xr:uid="{00000000-0005-0000-0000-000037380000}"/>
    <cellStyle name="Normal 17 6 3 2" xfId="14396" xr:uid="{00000000-0005-0000-0000-000038380000}"/>
    <cellStyle name="Normal 17 6 4" xfId="14397" xr:uid="{00000000-0005-0000-0000-000039380000}"/>
    <cellStyle name="Normal 17 6 4 2" xfId="14398" xr:uid="{00000000-0005-0000-0000-00003A380000}"/>
    <cellStyle name="Normal 17 6 5" xfId="14399" xr:uid="{00000000-0005-0000-0000-00003B380000}"/>
    <cellStyle name="Normal 17 6 5 2" xfId="14400" xr:uid="{00000000-0005-0000-0000-00003C380000}"/>
    <cellStyle name="Normal 17 6 6" xfId="14401" xr:uid="{00000000-0005-0000-0000-00003D380000}"/>
    <cellStyle name="Normal 17 6 6 2" xfId="14402" xr:uid="{00000000-0005-0000-0000-00003E380000}"/>
    <cellStyle name="Normal 17 6 7" xfId="14403" xr:uid="{00000000-0005-0000-0000-00003F380000}"/>
    <cellStyle name="Normal 17 7" xfId="14404" xr:uid="{00000000-0005-0000-0000-000040380000}"/>
    <cellStyle name="Normal 17 7 2" xfId="14405" xr:uid="{00000000-0005-0000-0000-000041380000}"/>
    <cellStyle name="Normal 17 7 2 2" xfId="14406" xr:uid="{00000000-0005-0000-0000-000042380000}"/>
    <cellStyle name="Normal 17 7 3" xfId="14407" xr:uid="{00000000-0005-0000-0000-000043380000}"/>
    <cellStyle name="Normal 17 7 4" xfId="14408" xr:uid="{00000000-0005-0000-0000-000044380000}"/>
    <cellStyle name="Normal 17 7 4 2" xfId="14409" xr:uid="{00000000-0005-0000-0000-000045380000}"/>
    <cellStyle name="Normal 17 7 5" xfId="14410" xr:uid="{00000000-0005-0000-0000-000046380000}"/>
    <cellStyle name="Normal 17 7 5 2" xfId="14411" xr:uid="{00000000-0005-0000-0000-000047380000}"/>
    <cellStyle name="Normal 17 7 6" xfId="14412" xr:uid="{00000000-0005-0000-0000-000048380000}"/>
    <cellStyle name="Normal 17 8" xfId="14413" xr:uid="{00000000-0005-0000-0000-000049380000}"/>
    <cellStyle name="Normal 17 8 2" xfId="14414" xr:uid="{00000000-0005-0000-0000-00004A380000}"/>
    <cellStyle name="Normal 17 8 2 2" xfId="14415" xr:uid="{00000000-0005-0000-0000-00004B380000}"/>
    <cellStyle name="Normal 17 8 3" xfId="14416" xr:uid="{00000000-0005-0000-0000-00004C380000}"/>
    <cellStyle name="Normal 17 9" xfId="14417" xr:uid="{00000000-0005-0000-0000-00004D380000}"/>
    <cellStyle name="Normal 17 9 2" xfId="14418" xr:uid="{00000000-0005-0000-0000-00004E380000}"/>
    <cellStyle name="Normal 17 9 2 2" xfId="14419" xr:uid="{00000000-0005-0000-0000-00004F380000}"/>
    <cellStyle name="Normal 17 9 3" xfId="14420" xr:uid="{00000000-0005-0000-0000-000050380000}"/>
    <cellStyle name="Normal 18" xfId="14421" xr:uid="{00000000-0005-0000-0000-000051380000}"/>
    <cellStyle name="Normal 18 10" xfId="14422" xr:uid="{00000000-0005-0000-0000-000052380000}"/>
    <cellStyle name="Normal 18 10 2" xfId="14423" xr:uid="{00000000-0005-0000-0000-000053380000}"/>
    <cellStyle name="Normal 18 11" xfId="14424" xr:uid="{00000000-0005-0000-0000-000054380000}"/>
    <cellStyle name="Normal 18 11 2" xfId="14425" xr:uid="{00000000-0005-0000-0000-000055380000}"/>
    <cellStyle name="Normal 18 12" xfId="14426" xr:uid="{00000000-0005-0000-0000-000056380000}"/>
    <cellStyle name="Normal 18 12 2" xfId="14427" xr:uid="{00000000-0005-0000-0000-000057380000}"/>
    <cellStyle name="Normal 18 13" xfId="14428" xr:uid="{00000000-0005-0000-0000-000058380000}"/>
    <cellStyle name="Normal 18 2" xfId="14429" xr:uid="{00000000-0005-0000-0000-000059380000}"/>
    <cellStyle name="Normal 18 2 10" xfId="14430" xr:uid="{00000000-0005-0000-0000-00005A380000}"/>
    <cellStyle name="Normal 18 2 10 2" xfId="14431" xr:uid="{00000000-0005-0000-0000-00005B380000}"/>
    <cellStyle name="Normal 18 2 11" xfId="14432" xr:uid="{00000000-0005-0000-0000-00005C380000}"/>
    <cellStyle name="Normal 18 2 2" xfId="14433" xr:uid="{00000000-0005-0000-0000-00005D380000}"/>
    <cellStyle name="Normal 18 2 2 10" xfId="14434" xr:uid="{00000000-0005-0000-0000-00005E380000}"/>
    <cellStyle name="Normal 18 2 2 2" xfId="14435" xr:uid="{00000000-0005-0000-0000-00005F380000}"/>
    <cellStyle name="Normal 18 2 2 2 2" xfId="14436" xr:uid="{00000000-0005-0000-0000-000060380000}"/>
    <cellStyle name="Normal 18 2 2 2 2 2" xfId="14437" xr:uid="{00000000-0005-0000-0000-000061380000}"/>
    <cellStyle name="Normal 18 2 2 2 2 2 2" xfId="14438" xr:uid="{00000000-0005-0000-0000-000062380000}"/>
    <cellStyle name="Normal 18 2 2 2 2 2 2 2" xfId="14439" xr:uid="{00000000-0005-0000-0000-000063380000}"/>
    <cellStyle name="Normal 18 2 2 2 2 2 3" xfId="14440" xr:uid="{00000000-0005-0000-0000-000064380000}"/>
    <cellStyle name="Normal 18 2 2 2 2 2 3 2" xfId="14441" xr:uid="{00000000-0005-0000-0000-000065380000}"/>
    <cellStyle name="Normal 18 2 2 2 2 2 4" xfId="14442" xr:uid="{00000000-0005-0000-0000-000066380000}"/>
    <cellStyle name="Normal 18 2 2 2 2 3" xfId="14443" xr:uid="{00000000-0005-0000-0000-000067380000}"/>
    <cellStyle name="Normal 18 2 2 2 2 3 2" xfId="14444" xr:uid="{00000000-0005-0000-0000-000068380000}"/>
    <cellStyle name="Normal 18 2 2 2 2 4" xfId="14445" xr:uid="{00000000-0005-0000-0000-000069380000}"/>
    <cellStyle name="Normal 18 2 2 2 2 4 2" xfId="14446" xr:uid="{00000000-0005-0000-0000-00006A380000}"/>
    <cellStyle name="Normal 18 2 2 2 2 5" xfId="14447" xr:uid="{00000000-0005-0000-0000-00006B380000}"/>
    <cellStyle name="Normal 18 2 2 2 2 5 2" xfId="14448" xr:uid="{00000000-0005-0000-0000-00006C380000}"/>
    <cellStyle name="Normal 18 2 2 2 2 6" xfId="14449" xr:uid="{00000000-0005-0000-0000-00006D380000}"/>
    <cellStyle name="Normal 18 2 2 2 2 6 2" xfId="14450" xr:uid="{00000000-0005-0000-0000-00006E380000}"/>
    <cellStyle name="Normal 18 2 2 2 2 7" xfId="14451" xr:uid="{00000000-0005-0000-0000-00006F380000}"/>
    <cellStyle name="Normal 18 2 2 2 3" xfId="14452" xr:uid="{00000000-0005-0000-0000-000070380000}"/>
    <cellStyle name="Normal 18 2 2 2 3 2" xfId="14453" xr:uid="{00000000-0005-0000-0000-000071380000}"/>
    <cellStyle name="Normal 18 2 2 2 3 2 2" xfId="14454" xr:uid="{00000000-0005-0000-0000-000072380000}"/>
    <cellStyle name="Normal 18 2 2 2 3 3" xfId="14455" xr:uid="{00000000-0005-0000-0000-000073380000}"/>
    <cellStyle name="Normal 18 2 2 2 3 3 2" xfId="14456" xr:uid="{00000000-0005-0000-0000-000074380000}"/>
    <cellStyle name="Normal 18 2 2 2 3 4" xfId="14457" xr:uid="{00000000-0005-0000-0000-000075380000}"/>
    <cellStyle name="Normal 18 2 2 2 3 4 2" xfId="14458" xr:uid="{00000000-0005-0000-0000-000076380000}"/>
    <cellStyle name="Normal 18 2 2 2 3 5" xfId="14459" xr:uid="{00000000-0005-0000-0000-000077380000}"/>
    <cellStyle name="Normal 18 2 2 2 3 5 2" xfId="14460" xr:uid="{00000000-0005-0000-0000-000078380000}"/>
    <cellStyle name="Normal 18 2 2 2 3 6" xfId="14461" xr:uid="{00000000-0005-0000-0000-000079380000}"/>
    <cellStyle name="Normal 18 2 2 2 4" xfId="14462" xr:uid="{00000000-0005-0000-0000-00007A380000}"/>
    <cellStyle name="Normal 18 2 2 2 4 2" xfId="14463" xr:uid="{00000000-0005-0000-0000-00007B380000}"/>
    <cellStyle name="Normal 18 2 2 2 4 2 2" xfId="14464" xr:uid="{00000000-0005-0000-0000-00007C380000}"/>
    <cellStyle name="Normal 18 2 2 2 4 3" xfId="14465" xr:uid="{00000000-0005-0000-0000-00007D380000}"/>
    <cellStyle name="Normal 18 2 2 2 5" xfId="14466" xr:uid="{00000000-0005-0000-0000-00007E380000}"/>
    <cellStyle name="Normal 18 2 2 2 5 2" xfId="14467" xr:uid="{00000000-0005-0000-0000-00007F380000}"/>
    <cellStyle name="Normal 18 2 2 2 6" xfId="14468" xr:uid="{00000000-0005-0000-0000-000080380000}"/>
    <cellStyle name="Normal 18 2 2 2 6 2" xfId="14469" xr:uid="{00000000-0005-0000-0000-000081380000}"/>
    <cellStyle name="Normal 18 2 2 2 7" xfId="14470" xr:uid="{00000000-0005-0000-0000-000082380000}"/>
    <cellStyle name="Normal 18 2 2 2 7 2" xfId="14471" xr:uid="{00000000-0005-0000-0000-000083380000}"/>
    <cellStyle name="Normal 18 2 2 2 8" xfId="14472" xr:uid="{00000000-0005-0000-0000-000084380000}"/>
    <cellStyle name="Normal 18 2 2 3" xfId="14473" xr:uid="{00000000-0005-0000-0000-000085380000}"/>
    <cellStyle name="Normal 18 2 2 3 2" xfId="14474" xr:uid="{00000000-0005-0000-0000-000086380000}"/>
    <cellStyle name="Normal 18 2 2 3 2 2" xfId="14475" xr:uid="{00000000-0005-0000-0000-000087380000}"/>
    <cellStyle name="Normal 18 2 2 3 2 2 2" xfId="14476" xr:uid="{00000000-0005-0000-0000-000088380000}"/>
    <cellStyle name="Normal 18 2 2 3 2 2 2 2" xfId="14477" xr:uid="{00000000-0005-0000-0000-000089380000}"/>
    <cellStyle name="Normal 18 2 2 3 2 2 3" xfId="14478" xr:uid="{00000000-0005-0000-0000-00008A380000}"/>
    <cellStyle name="Normal 18 2 2 3 2 2 3 2" xfId="14479" xr:uid="{00000000-0005-0000-0000-00008B380000}"/>
    <cellStyle name="Normal 18 2 2 3 2 2 4" xfId="14480" xr:uid="{00000000-0005-0000-0000-00008C380000}"/>
    <cellStyle name="Normal 18 2 2 3 2 3" xfId="14481" xr:uid="{00000000-0005-0000-0000-00008D380000}"/>
    <cellStyle name="Normal 18 2 2 3 2 3 2" xfId="14482" xr:uid="{00000000-0005-0000-0000-00008E380000}"/>
    <cellStyle name="Normal 18 2 2 3 2 4" xfId="14483" xr:uid="{00000000-0005-0000-0000-00008F380000}"/>
    <cellStyle name="Normal 18 2 2 3 2 4 2" xfId="14484" xr:uid="{00000000-0005-0000-0000-000090380000}"/>
    <cellStyle name="Normal 18 2 2 3 2 5" xfId="14485" xr:uid="{00000000-0005-0000-0000-000091380000}"/>
    <cellStyle name="Normal 18 2 2 3 2 5 2" xfId="14486" xr:uid="{00000000-0005-0000-0000-000092380000}"/>
    <cellStyle name="Normal 18 2 2 3 2 6" xfId="14487" xr:uid="{00000000-0005-0000-0000-000093380000}"/>
    <cellStyle name="Normal 18 2 2 3 2 6 2" xfId="14488" xr:uid="{00000000-0005-0000-0000-000094380000}"/>
    <cellStyle name="Normal 18 2 2 3 2 7" xfId="14489" xr:uid="{00000000-0005-0000-0000-000095380000}"/>
    <cellStyle name="Normal 18 2 2 3 3" xfId="14490" xr:uid="{00000000-0005-0000-0000-000096380000}"/>
    <cellStyle name="Normal 18 2 2 3 3 2" xfId="14491" xr:uid="{00000000-0005-0000-0000-000097380000}"/>
    <cellStyle name="Normal 18 2 2 3 3 2 2" xfId="14492" xr:uid="{00000000-0005-0000-0000-000098380000}"/>
    <cellStyle name="Normal 18 2 2 3 3 3" xfId="14493" xr:uid="{00000000-0005-0000-0000-000099380000}"/>
    <cellStyle name="Normal 18 2 2 3 3 3 2" xfId="14494" xr:uid="{00000000-0005-0000-0000-00009A380000}"/>
    <cellStyle name="Normal 18 2 2 3 3 4" xfId="14495" xr:uid="{00000000-0005-0000-0000-00009B380000}"/>
    <cellStyle name="Normal 18 2 2 3 3 4 2" xfId="14496" xr:uid="{00000000-0005-0000-0000-00009C380000}"/>
    <cellStyle name="Normal 18 2 2 3 3 5" xfId="14497" xr:uid="{00000000-0005-0000-0000-00009D380000}"/>
    <cellStyle name="Normal 18 2 2 3 3 5 2" xfId="14498" xr:uid="{00000000-0005-0000-0000-00009E380000}"/>
    <cellStyle name="Normal 18 2 2 3 3 6" xfId="14499" xr:uid="{00000000-0005-0000-0000-00009F380000}"/>
    <cellStyle name="Normal 18 2 2 3 4" xfId="14500" xr:uid="{00000000-0005-0000-0000-0000A0380000}"/>
    <cellStyle name="Normal 18 2 2 3 4 2" xfId="14501" xr:uid="{00000000-0005-0000-0000-0000A1380000}"/>
    <cellStyle name="Normal 18 2 2 3 4 2 2" xfId="14502" xr:uid="{00000000-0005-0000-0000-0000A2380000}"/>
    <cellStyle name="Normal 18 2 2 3 4 3" xfId="14503" xr:uid="{00000000-0005-0000-0000-0000A3380000}"/>
    <cellStyle name="Normal 18 2 2 3 5" xfId="14504" xr:uid="{00000000-0005-0000-0000-0000A4380000}"/>
    <cellStyle name="Normal 18 2 2 3 5 2" xfId="14505" xr:uid="{00000000-0005-0000-0000-0000A5380000}"/>
    <cellStyle name="Normal 18 2 2 3 6" xfId="14506" xr:uid="{00000000-0005-0000-0000-0000A6380000}"/>
    <cellStyle name="Normal 18 2 2 3 6 2" xfId="14507" xr:uid="{00000000-0005-0000-0000-0000A7380000}"/>
    <cellStyle name="Normal 18 2 2 3 7" xfId="14508" xr:uid="{00000000-0005-0000-0000-0000A8380000}"/>
    <cellStyle name="Normal 18 2 2 3 7 2" xfId="14509" xr:uid="{00000000-0005-0000-0000-0000A9380000}"/>
    <cellStyle name="Normal 18 2 2 3 8" xfId="14510" xr:uid="{00000000-0005-0000-0000-0000AA380000}"/>
    <cellStyle name="Normal 18 2 2 4" xfId="14511" xr:uid="{00000000-0005-0000-0000-0000AB380000}"/>
    <cellStyle name="Normal 18 2 2 4 2" xfId="14512" xr:uid="{00000000-0005-0000-0000-0000AC380000}"/>
    <cellStyle name="Normal 18 2 2 4 2 2" xfId="14513" xr:uid="{00000000-0005-0000-0000-0000AD380000}"/>
    <cellStyle name="Normal 18 2 2 4 2 2 2" xfId="14514" xr:uid="{00000000-0005-0000-0000-0000AE380000}"/>
    <cellStyle name="Normal 18 2 2 4 2 3" xfId="14515" xr:uid="{00000000-0005-0000-0000-0000AF380000}"/>
    <cellStyle name="Normal 18 2 2 4 2 3 2" xfId="14516" xr:uid="{00000000-0005-0000-0000-0000B0380000}"/>
    <cellStyle name="Normal 18 2 2 4 2 4" xfId="14517" xr:uid="{00000000-0005-0000-0000-0000B1380000}"/>
    <cellStyle name="Normal 18 2 2 4 3" xfId="14518" xr:uid="{00000000-0005-0000-0000-0000B2380000}"/>
    <cellStyle name="Normal 18 2 2 4 3 2" xfId="14519" xr:uid="{00000000-0005-0000-0000-0000B3380000}"/>
    <cellStyle name="Normal 18 2 2 4 4" xfId="14520" xr:uid="{00000000-0005-0000-0000-0000B4380000}"/>
    <cellStyle name="Normal 18 2 2 4 4 2" xfId="14521" xr:uid="{00000000-0005-0000-0000-0000B5380000}"/>
    <cellStyle name="Normal 18 2 2 4 5" xfId="14522" xr:uid="{00000000-0005-0000-0000-0000B6380000}"/>
    <cellStyle name="Normal 18 2 2 4 5 2" xfId="14523" xr:uid="{00000000-0005-0000-0000-0000B7380000}"/>
    <cellStyle name="Normal 18 2 2 4 6" xfId="14524" xr:uid="{00000000-0005-0000-0000-0000B8380000}"/>
    <cellStyle name="Normal 18 2 2 4 6 2" xfId="14525" xr:uid="{00000000-0005-0000-0000-0000B9380000}"/>
    <cellStyle name="Normal 18 2 2 4 7" xfId="14526" xr:uid="{00000000-0005-0000-0000-0000BA380000}"/>
    <cellStyle name="Normal 18 2 2 5" xfId="14527" xr:uid="{00000000-0005-0000-0000-0000BB380000}"/>
    <cellStyle name="Normal 18 2 2 5 2" xfId="14528" xr:uid="{00000000-0005-0000-0000-0000BC380000}"/>
    <cellStyle name="Normal 18 2 2 5 2 2" xfId="14529" xr:uid="{00000000-0005-0000-0000-0000BD380000}"/>
    <cellStyle name="Normal 18 2 2 5 3" xfId="14530" xr:uid="{00000000-0005-0000-0000-0000BE380000}"/>
    <cellStyle name="Normal 18 2 2 5 3 2" xfId="14531" xr:uid="{00000000-0005-0000-0000-0000BF380000}"/>
    <cellStyle name="Normal 18 2 2 5 4" xfId="14532" xr:uid="{00000000-0005-0000-0000-0000C0380000}"/>
    <cellStyle name="Normal 18 2 2 5 4 2" xfId="14533" xr:uid="{00000000-0005-0000-0000-0000C1380000}"/>
    <cellStyle name="Normal 18 2 2 5 5" xfId="14534" xr:uid="{00000000-0005-0000-0000-0000C2380000}"/>
    <cellStyle name="Normal 18 2 2 5 5 2" xfId="14535" xr:uid="{00000000-0005-0000-0000-0000C3380000}"/>
    <cellStyle name="Normal 18 2 2 5 6" xfId="14536" xr:uid="{00000000-0005-0000-0000-0000C4380000}"/>
    <cellStyle name="Normal 18 2 2 6" xfId="14537" xr:uid="{00000000-0005-0000-0000-0000C5380000}"/>
    <cellStyle name="Normal 18 2 2 6 2" xfId="14538" xr:uid="{00000000-0005-0000-0000-0000C6380000}"/>
    <cellStyle name="Normal 18 2 2 6 2 2" xfId="14539" xr:uid="{00000000-0005-0000-0000-0000C7380000}"/>
    <cellStyle name="Normal 18 2 2 6 3" xfId="14540" xr:uid="{00000000-0005-0000-0000-0000C8380000}"/>
    <cellStyle name="Normal 18 2 2 7" xfId="14541" xr:uid="{00000000-0005-0000-0000-0000C9380000}"/>
    <cellStyle name="Normal 18 2 2 7 2" xfId="14542" xr:uid="{00000000-0005-0000-0000-0000CA380000}"/>
    <cellStyle name="Normal 18 2 2 8" xfId="14543" xr:uid="{00000000-0005-0000-0000-0000CB380000}"/>
    <cellStyle name="Normal 18 2 2 8 2" xfId="14544" xr:uid="{00000000-0005-0000-0000-0000CC380000}"/>
    <cellStyle name="Normal 18 2 2 9" xfId="14545" xr:uid="{00000000-0005-0000-0000-0000CD380000}"/>
    <cellStyle name="Normal 18 2 2 9 2" xfId="14546" xr:uid="{00000000-0005-0000-0000-0000CE380000}"/>
    <cellStyle name="Normal 18 2 3" xfId="14547" xr:uid="{00000000-0005-0000-0000-0000CF380000}"/>
    <cellStyle name="Normal 18 2 3 2" xfId="14548" xr:uid="{00000000-0005-0000-0000-0000D0380000}"/>
    <cellStyle name="Normal 18 2 3 2 2" xfId="14549" xr:uid="{00000000-0005-0000-0000-0000D1380000}"/>
    <cellStyle name="Normal 18 2 3 2 2 2" xfId="14550" xr:uid="{00000000-0005-0000-0000-0000D2380000}"/>
    <cellStyle name="Normal 18 2 3 2 2 2 2" xfId="14551" xr:uid="{00000000-0005-0000-0000-0000D3380000}"/>
    <cellStyle name="Normal 18 2 3 2 2 3" xfId="14552" xr:uid="{00000000-0005-0000-0000-0000D4380000}"/>
    <cellStyle name="Normal 18 2 3 2 2 3 2" xfId="14553" xr:uid="{00000000-0005-0000-0000-0000D5380000}"/>
    <cellStyle name="Normal 18 2 3 2 2 4" xfId="14554" xr:uid="{00000000-0005-0000-0000-0000D6380000}"/>
    <cellStyle name="Normal 18 2 3 2 3" xfId="14555" xr:uid="{00000000-0005-0000-0000-0000D7380000}"/>
    <cellStyle name="Normal 18 2 3 2 3 2" xfId="14556" xr:uid="{00000000-0005-0000-0000-0000D8380000}"/>
    <cellStyle name="Normal 18 2 3 2 4" xfId="14557" xr:uid="{00000000-0005-0000-0000-0000D9380000}"/>
    <cellStyle name="Normal 18 2 3 2 4 2" xfId="14558" xr:uid="{00000000-0005-0000-0000-0000DA380000}"/>
    <cellStyle name="Normal 18 2 3 2 5" xfId="14559" xr:uid="{00000000-0005-0000-0000-0000DB380000}"/>
    <cellStyle name="Normal 18 2 3 2 5 2" xfId="14560" xr:uid="{00000000-0005-0000-0000-0000DC380000}"/>
    <cellStyle name="Normal 18 2 3 2 6" xfId="14561" xr:uid="{00000000-0005-0000-0000-0000DD380000}"/>
    <cellStyle name="Normal 18 2 3 2 6 2" xfId="14562" xr:uid="{00000000-0005-0000-0000-0000DE380000}"/>
    <cellStyle name="Normal 18 2 3 2 7" xfId="14563" xr:uid="{00000000-0005-0000-0000-0000DF380000}"/>
    <cellStyle name="Normal 18 2 3 3" xfId="14564" xr:uid="{00000000-0005-0000-0000-0000E0380000}"/>
    <cellStyle name="Normal 18 2 3 3 2" xfId="14565" xr:uid="{00000000-0005-0000-0000-0000E1380000}"/>
    <cellStyle name="Normal 18 2 3 3 2 2" xfId="14566" xr:uid="{00000000-0005-0000-0000-0000E2380000}"/>
    <cellStyle name="Normal 18 2 3 3 3" xfId="14567" xr:uid="{00000000-0005-0000-0000-0000E3380000}"/>
    <cellStyle name="Normal 18 2 3 3 3 2" xfId="14568" xr:uid="{00000000-0005-0000-0000-0000E4380000}"/>
    <cellStyle name="Normal 18 2 3 3 4" xfId="14569" xr:uid="{00000000-0005-0000-0000-0000E5380000}"/>
    <cellStyle name="Normal 18 2 3 3 4 2" xfId="14570" xr:uid="{00000000-0005-0000-0000-0000E6380000}"/>
    <cellStyle name="Normal 18 2 3 3 5" xfId="14571" xr:uid="{00000000-0005-0000-0000-0000E7380000}"/>
    <cellStyle name="Normal 18 2 3 3 5 2" xfId="14572" xr:uid="{00000000-0005-0000-0000-0000E8380000}"/>
    <cellStyle name="Normal 18 2 3 3 6" xfId="14573" xr:uid="{00000000-0005-0000-0000-0000E9380000}"/>
    <cellStyle name="Normal 18 2 3 4" xfId="14574" xr:uid="{00000000-0005-0000-0000-0000EA380000}"/>
    <cellStyle name="Normal 18 2 3 4 2" xfId="14575" xr:uid="{00000000-0005-0000-0000-0000EB380000}"/>
    <cellStyle name="Normal 18 2 3 4 2 2" xfId="14576" xr:uid="{00000000-0005-0000-0000-0000EC380000}"/>
    <cellStyle name="Normal 18 2 3 4 3" xfId="14577" xr:uid="{00000000-0005-0000-0000-0000ED380000}"/>
    <cellStyle name="Normal 18 2 3 5" xfId="14578" xr:uid="{00000000-0005-0000-0000-0000EE380000}"/>
    <cellStyle name="Normal 18 2 3 5 2" xfId="14579" xr:uid="{00000000-0005-0000-0000-0000EF380000}"/>
    <cellStyle name="Normal 18 2 3 6" xfId="14580" xr:uid="{00000000-0005-0000-0000-0000F0380000}"/>
    <cellStyle name="Normal 18 2 3 6 2" xfId="14581" xr:uid="{00000000-0005-0000-0000-0000F1380000}"/>
    <cellStyle name="Normal 18 2 3 7" xfId="14582" xr:uid="{00000000-0005-0000-0000-0000F2380000}"/>
    <cellStyle name="Normal 18 2 3 7 2" xfId="14583" xr:uid="{00000000-0005-0000-0000-0000F3380000}"/>
    <cellStyle name="Normal 18 2 3 8" xfId="14584" xr:uid="{00000000-0005-0000-0000-0000F4380000}"/>
    <cellStyle name="Normal 18 2 4" xfId="14585" xr:uid="{00000000-0005-0000-0000-0000F5380000}"/>
    <cellStyle name="Normal 18 2 4 2" xfId="14586" xr:uid="{00000000-0005-0000-0000-0000F6380000}"/>
    <cellStyle name="Normal 18 2 4 2 2" xfId="14587" xr:uid="{00000000-0005-0000-0000-0000F7380000}"/>
    <cellStyle name="Normal 18 2 4 2 2 2" xfId="14588" xr:uid="{00000000-0005-0000-0000-0000F8380000}"/>
    <cellStyle name="Normal 18 2 4 2 2 2 2" xfId="14589" xr:uid="{00000000-0005-0000-0000-0000F9380000}"/>
    <cellStyle name="Normal 18 2 4 2 2 3" xfId="14590" xr:uid="{00000000-0005-0000-0000-0000FA380000}"/>
    <cellStyle name="Normal 18 2 4 2 2 3 2" xfId="14591" xr:uid="{00000000-0005-0000-0000-0000FB380000}"/>
    <cellStyle name="Normal 18 2 4 2 2 4" xfId="14592" xr:uid="{00000000-0005-0000-0000-0000FC380000}"/>
    <cellStyle name="Normal 18 2 4 2 3" xfId="14593" xr:uid="{00000000-0005-0000-0000-0000FD380000}"/>
    <cellStyle name="Normal 18 2 4 2 3 2" xfId="14594" xr:uid="{00000000-0005-0000-0000-0000FE380000}"/>
    <cellStyle name="Normal 18 2 4 2 4" xfId="14595" xr:uid="{00000000-0005-0000-0000-0000FF380000}"/>
    <cellStyle name="Normal 18 2 4 2 4 2" xfId="14596" xr:uid="{00000000-0005-0000-0000-000000390000}"/>
    <cellStyle name="Normal 18 2 4 2 5" xfId="14597" xr:uid="{00000000-0005-0000-0000-000001390000}"/>
    <cellStyle name="Normal 18 2 4 2 5 2" xfId="14598" xr:uid="{00000000-0005-0000-0000-000002390000}"/>
    <cellStyle name="Normal 18 2 4 2 6" xfId="14599" xr:uid="{00000000-0005-0000-0000-000003390000}"/>
    <cellStyle name="Normal 18 2 4 2 6 2" xfId="14600" xr:uid="{00000000-0005-0000-0000-000004390000}"/>
    <cellStyle name="Normal 18 2 4 2 7" xfId="14601" xr:uid="{00000000-0005-0000-0000-000005390000}"/>
    <cellStyle name="Normal 18 2 4 3" xfId="14602" xr:uid="{00000000-0005-0000-0000-000006390000}"/>
    <cellStyle name="Normal 18 2 4 3 2" xfId="14603" xr:uid="{00000000-0005-0000-0000-000007390000}"/>
    <cellStyle name="Normal 18 2 4 3 2 2" xfId="14604" xr:uid="{00000000-0005-0000-0000-000008390000}"/>
    <cellStyle name="Normal 18 2 4 3 3" xfId="14605" xr:uid="{00000000-0005-0000-0000-000009390000}"/>
    <cellStyle name="Normal 18 2 4 3 3 2" xfId="14606" xr:uid="{00000000-0005-0000-0000-00000A390000}"/>
    <cellStyle name="Normal 18 2 4 3 4" xfId="14607" xr:uid="{00000000-0005-0000-0000-00000B390000}"/>
    <cellStyle name="Normal 18 2 4 3 4 2" xfId="14608" xr:uid="{00000000-0005-0000-0000-00000C390000}"/>
    <cellStyle name="Normal 18 2 4 3 5" xfId="14609" xr:uid="{00000000-0005-0000-0000-00000D390000}"/>
    <cellStyle name="Normal 18 2 4 3 5 2" xfId="14610" xr:uid="{00000000-0005-0000-0000-00000E390000}"/>
    <cellStyle name="Normal 18 2 4 3 6" xfId="14611" xr:uid="{00000000-0005-0000-0000-00000F390000}"/>
    <cellStyle name="Normal 18 2 4 4" xfId="14612" xr:uid="{00000000-0005-0000-0000-000010390000}"/>
    <cellStyle name="Normal 18 2 4 4 2" xfId="14613" xr:uid="{00000000-0005-0000-0000-000011390000}"/>
    <cellStyle name="Normal 18 2 4 4 2 2" xfId="14614" xr:uid="{00000000-0005-0000-0000-000012390000}"/>
    <cellStyle name="Normal 18 2 4 4 3" xfId="14615" xr:uid="{00000000-0005-0000-0000-000013390000}"/>
    <cellStyle name="Normal 18 2 4 5" xfId="14616" xr:uid="{00000000-0005-0000-0000-000014390000}"/>
    <cellStyle name="Normal 18 2 4 5 2" xfId="14617" xr:uid="{00000000-0005-0000-0000-000015390000}"/>
    <cellStyle name="Normal 18 2 4 6" xfId="14618" xr:uid="{00000000-0005-0000-0000-000016390000}"/>
    <cellStyle name="Normal 18 2 4 6 2" xfId="14619" xr:uid="{00000000-0005-0000-0000-000017390000}"/>
    <cellStyle name="Normal 18 2 4 7" xfId="14620" xr:uid="{00000000-0005-0000-0000-000018390000}"/>
    <cellStyle name="Normal 18 2 4 7 2" xfId="14621" xr:uid="{00000000-0005-0000-0000-000019390000}"/>
    <cellStyle name="Normal 18 2 4 8" xfId="14622" xr:uid="{00000000-0005-0000-0000-00001A390000}"/>
    <cellStyle name="Normal 18 2 5" xfId="14623" xr:uid="{00000000-0005-0000-0000-00001B390000}"/>
    <cellStyle name="Normal 18 2 5 2" xfId="14624" xr:uid="{00000000-0005-0000-0000-00001C390000}"/>
    <cellStyle name="Normal 18 2 5 2 2" xfId="14625" xr:uid="{00000000-0005-0000-0000-00001D390000}"/>
    <cellStyle name="Normal 18 2 5 2 2 2" xfId="14626" xr:uid="{00000000-0005-0000-0000-00001E390000}"/>
    <cellStyle name="Normal 18 2 5 2 3" xfId="14627" xr:uid="{00000000-0005-0000-0000-00001F390000}"/>
    <cellStyle name="Normal 18 2 5 2 3 2" xfId="14628" xr:uid="{00000000-0005-0000-0000-000020390000}"/>
    <cellStyle name="Normal 18 2 5 2 4" xfId="14629" xr:uid="{00000000-0005-0000-0000-000021390000}"/>
    <cellStyle name="Normal 18 2 5 3" xfId="14630" xr:uid="{00000000-0005-0000-0000-000022390000}"/>
    <cellStyle name="Normal 18 2 5 3 2" xfId="14631" xr:uid="{00000000-0005-0000-0000-000023390000}"/>
    <cellStyle name="Normal 18 2 5 4" xfId="14632" xr:uid="{00000000-0005-0000-0000-000024390000}"/>
    <cellStyle name="Normal 18 2 5 4 2" xfId="14633" xr:uid="{00000000-0005-0000-0000-000025390000}"/>
    <cellStyle name="Normal 18 2 5 5" xfId="14634" xr:uid="{00000000-0005-0000-0000-000026390000}"/>
    <cellStyle name="Normal 18 2 5 5 2" xfId="14635" xr:uid="{00000000-0005-0000-0000-000027390000}"/>
    <cellStyle name="Normal 18 2 5 6" xfId="14636" xr:uid="{00000000-0005-0000-0000-000028390000}"/>
    <cellStyle name="Normal 18 2 5 6 2" xfId="14637" xr:uid="{00000000-0005-0000-0000-000029390000}"/>
    <cellStyle name="Normal 18 2 5 7" xfId="14638" xr:uid="{00000000-0005-0000-0000-00002A390000}"/>
    <cellStyle name="Normal 18 2 6" xfId="14639" xr:uid="{00000000-0005-0000-0000-00002B390000}"/>
    <cellStyle name="Normal 18 2 6 2" xfId="14640" xr:uid="{00000000-0005-0000-0000-00002C390000}"/>
    <cellStyle name="Normal 18 2 6 2 2" xfId="14641" xr:uid="{00000000-0005-0000-0000-00002D390000}"/>
    <cellStyle name="Normal 18 2 6 3" xfId="14642" xr:uid="{00000000-0005-0000-0000-00002E390000}"/>
    <cellStyle name="Normal 18 2 6 3 2" xfId="14643" xr:uid="{00000000-0005-0000-0000-00002F390000}"/>
    <cellStyle name="Normal 18 2 6 4" xfId="14644" xr:uid="{00000000-0005-0000-0000-000030390000}"/>
    <cellStyle name="Normal 18 2 6 4 2" xfId="14645" xr:uid="{00000000-0005-0000-0000-000031390000}"/>
    <cellStyle name="Normal 18 2 6 5" xfId="14646" xr:uid="{00000000-0005-0000-0000-000032390000}"/>
    <cellStyle name="Normal 18 2 6 5 2" xfId="14647" xr:uid="{00000000-0005-0000-0000-000033390000}"/>
    <cellStyle name="Normal 18 2 6 6" xfId="14648" xr:uid="{00000000-0005-0000-0000-000034390000}"/>
    <cellStyle name="Normal 18 2 7" xfId="14649" xr:uid="{00000000-0005-0000-0000-000035390000}"/>
    <cellStyle name="Normal 18 2 7 2" xfId="14650" xr:uid="{00000000-0005-0000-0000-000036390000}"/>
    <cellStyle name="Normal 18 2 7 2 2" xfId="14651" xr:uid="{00000000-0005-0000-0000-000037390000}"/>
    <cellStyle name="Normal 18 2 7 3" xfId="14652" xr:uid="{00000000-0005-0000-0000-000038390000}"/>
    <cellStyle name="Normal 18 2 8" xfId="14653" xr:uid="{00000000-0005-0000-0000-000039390000}"/>
    <cellStyle name="Normal 18 2 8 2" xfId="14654" xr:uid="{00000000-0005-0000-0000-00003A390000}"/>
    <cellStyle name="Normal 18 2 9" xfId="14655" xr:uid="{00000000-0005-0000-0000-00003B390000}"/>
    <cellStyle name="Normal 18 2 9 2" xfId="14656" xr:uid="{00000000-0005-0000-0000-00003C390000}"/>
    <cellStyle name="Normal 18 3" xfId="14657" xr:uid="{00000000-0005-0000-0000-00003D390000}"/>
    <cellStyle name="Normal 18 3 10" xfId="14658" xr:uid="{00000000-0005-0000-0000-00003E390000}"/>
    <cellStyle name="Normal 18 3 2" xfId="14659" xr:uid="{00000000-0005-0000-0000-00003F390000}"/>
    <cellStyle name="Normal 18 3 2 2" xfId="14660" xr:uid="{00000000-0005-0000-0000-000040390000}"/>
    <cellStyle name="Normal 18 3 2 2 2" xfId="14661" xr:uid="{00000000-0005-0000-0000-000041390000}"/>
    <cellStyle name="Normal 18 3 2 2 2 2" xfId="14662" xr:uid="{00000000-0005-0000-0000-000042390000}"/>
    <cellStyle name="Normal 18 3 2 2 2 2 2" xfId="14663" xr:uid="{00000000-0005-0000-0000-000043390000}"/>
    <cellStyle name="Normal 18 3 2 2 2 3" xfId="14664" xr:uid="{00000000-0005-0000-0000-000044390000}"/>
    <cellStyle name="Normal 18 3 2 2 2 3 2" xfId="14665" xr:uid="{00000000-0005-0000-0000-000045390000}"/>
    <cellStyle name="Normal 18 3 2 2 2 4" xfId="14666" xr:uid="{00000000-0005-0000-0000-000046390000}"/>
    <cellStyle name="Normal 18 3 2 2 3" xfId="14667" xr:uid="{00000000-0005-0000-0000-000047390000}"/>
    <cellStyle name="Normal 18 3 2 2 3 2" xfId="14668" xr:uid="{00000000-0005-0000-0000-000048390000}"/>
    <cellStyle name="Normal 18 3 2 2 4" xfId="14669" xr:uid="{00000000-0005-0000-0000-000049390000}"/>
    <cellStyle name="Normal 18 3 2 2 4 2" xfId="14670" xr:uid="{00000000-0005-0000-0000-00004A390000}"/>
    <cellStyle name="Normal 18 3 2 2 5" xfId="14671" xr:uid="{00000000-0005-0000-0000-00004B390000}"/>
    <cellStyle name="Normal 18 3 2 2 5 2" xfId="14672" xr:uid="{00000000-0005-0000-0000-00004C390000}"/>
    <cellStyle name="Normal 18 3 2 2 6" xfId="14673" xr:uid="{00000000-0005-0000-0000-00004D390000}"/>
    <cellStyle name="Normal 18 3 2 2 6 2" xfId="14674" xr:uid="{00000000-0005-0000-0000-00004E390000}"/>
    <cellStyle name="Normal 18 3 2 2 7" xfId="14675" xr:uid="{00000000-0005-0000-0000-00004F390000}"/>
    <cellStyle name="Normal 18 3 2 3" xfId="14676" xr:uid="{00000000-0005-0000-0000-000050390000}"/>
    <cellStyle name="Normal 18 3 2 3 2" xfId="14677" xr:uid="{00000000-0005-0000-0000-000051390000}"/>
    <cellStyle name="Normal 18 3 2 3 2 2" xfId="14678" xr:uid="{00000000-0005-0000-0000-000052390000}"/>
    <cellStyle name="Normal 18 3 2 3 3" xfId="14679" xr:uid="{00000000-0005-0000-0000-000053390000}"/>
    <cellStyle name="Normal 18 3 2 3 3 2" xfId="14680" xr:uid="{00000000-0005-0000-0000-000054390000}"/>
    <cellStyle name="Normal 18 3 2 3 4" xfId="14681" xr:uid="{00000000-0005-0000-0000-000055390000}"/>
    <cellStyle name="Normal 18 3 2 3 4 2" xfId="14682" xr:uid="{00000000-0005-0000-0000-000056390000}"/>
    <cellStyle name="Normal 18 3 2 3 5" xfId="14683" xr:uid="{00000000-0005-0000-0000-000057390000}"/>
    <cellStyle name="Normal 18 3 2 3 5 2" xfId="14684" xr:uid="{00000000-0005-0000-0000-000058390000}"/>
    <cellStyle name="Normal 18 3 2 3 6" xfId="14685" xr:uid="{00000000-0005-0000-0000-000059390000}"/>
    <cellStyle name="Normal 18 3 2 4" xfId="14686" xr:uid="{00000000-0005-0000-0000-00005A390000}"/>
    <cellStyle name="Normal 18 3 2 4 2" xfId="14687" xr:uid="{00000000-0005-0000-0000-00005B390000}"/>
    <cellStyle name="Normal 18 3 2 4 2 2" xfId="14688" xr:uid="{00000000-0005-0000-0000-00005C390000}"/>
    <cellStyle name="Normal 18 3 2 4 3" xfId="14689" xr:uid="{00000000-0005-0000-0000-00005D390000}"/>
    <cellStyle name="Normal 18 3 2 5" xfId="14690" xr:uid="{00000000-0005-0000-0000-00005E390000}"/>
    <cellStyle name="Normal 18 3 2 5 2" xfId="14691" xr:uid="{00000000-0005-0000-0000-00005F390000}"/>
    <cellStyle name="Normal 18 3 2 6" xfId="14692" xr:uid="{00000000-0005-0000-0000-000060390000}"/>
    <cellStyle name="Normal 18 3 2 6 2" xfId="14693" xr:uid="{00000000-0005-0000-0000-000061390000}"/>
    <cellStyle name="Normal 18 3 2 7" xfId="14694" xr:uid="{00000000-0005-0000-0000-000062390000}"/>
    <cellStyle name="Normal 18 3 2 7 2" xfId="14695" xr:uid="{00000000-0005-0000-0000-000063390000}"/>
    <cellStyle name="Normal 18 3 2 8" xfId="14696" xr:uid="{00000000-0005-0000-0000-000064390000}"/>
    <cellStyle name="Normal 18 3 3" xfId="14697" xr:uid="{00000000-0005-0000-0000-000065390000}"/>
    <cellStyle name="Normal 18 3 3 2" xfId="14698" xr:uid="{00000000-0005-0000-0000-000066390000}"/>
    <cellStyle name="Normal 18 3 3 2 2" xfId="14699" xr:uid="{00000000-0005-0000-0000-000067390000}"/>
    <cellStyle name="Normal 18 3 3 2 2 2" xfId="14700" xr:uid="{00000000-0005-0000-0000-000068390000}"/>
    <cellStyle name="Normal 18 3 3 2 2 2 2" xfId="14701" xr:uid="{00000000-0005-0000-0000-000069390000}"/>
    <cellStyle name="Normal 18 3 3 2 2 3" xfId="14702" xr:uid="{00000000-0005-0000-0000-00006A390000}"/>
    <cellStyle name="Normal 18 3 3 2 2 3 2" xfId="14703" xr:uid="{00000000-0005-0000-0000-00006B390000}"/>
    <cellStyle name="Normal 18 3 3 2 2 4" xfId="14704" xr:uid="{00000000-0005-0000-0000-00006C390000}"/>
    <cellStyle name="Normal 18 3 3 2 3" xfId="14705" xr:uid="{00000000-0005-0000-0000-00006D390000}"/>
    <cellStyle name="Normal 18 3 3 2 3 2" xfId="14706" xr:uid="{00000000-0005-0000-0000-00006E390000}"/>
    <cellStyle name="Normal 18 3 3 2 4" xfId="14707" xr:uid="{00000000-0005-0000-0000-00006F390000}"/>
    <cellStyle name="Normal 18 3 3 2 4 2" xfId="14708" xr:uid="{00000000-0005-0000-0000-000070390000}"/>
    <cellStyle name="Normal 18 3 3 2 5" xfId="14709" xr:uid="{00000000-0005-0000-0000-000071390000}"/>
    <cellStyle name="Normal 18 3 3 2 5 2" xfId="14710" xr:uid="{00000000-0005-0000-0000-000072390000}"/>
    <cellStyle name="Normal 18 3 3 2 6" xfId="14711" xr:uid="{00000000-0005-0000-0000-000073390000}"/>
    <cellStyle name="Normal 18 3 3 2 6 2" xfId="14712" xr:uid="{00000000-0005-0000-0000-000074390000}"/>
    <cellStyle name="Normal 18 3 3 2 7" xfId="14713" xr:uid="{00000000-0005-0000-0000-000075390000}"/>
    <cellStyle name="Normal 18 3 3 3" xfId="14714" xr:uid="{00000000-0005-0000-0000-000076390000}"/>
    <cellStyle name="Normal 18 3 3 3 2" xfId="14715" xr:uid="{00000000-0005-0000-0000-000077390000}"/>
    <cellStyle name="Normal 18 3 3 3 2 2" xfId="14716" xr:uid="{00000000-0005-0000-0000-000078390000}"/>
    <cellStyle name="Normal 18 3 3 3 3" xfId="14717" xr:uid="{00000000-0005-0000-0000-000079390000}"/>
    <cellStyle name="Normal 18 3 3 3 3 2" xfId="14718" xr:uid="{00000000-0005-0000-0000-00007A390000}"/>
    <cellStyle name="Normal 18 3 3 3 4" xfId="14719" xr:uid="{00000000-0005-0000-0000-00007B390000}"/>
    <cellStyle name="Normal 18 3 3 3 4 2" xfId="14720" xr:uid="{00000000-0005-0000-0000-00007C390000}"/>
    <cellStyle name="Normal 18 3 3 3 5" xfId="14721" xr:uid="{00000000-0005-0000-0000-00007D390000}"/>
    <cellStyle name="Normal 18 3 3 3 5 2" xfId="14722" xr:uid="{00000000-0005-0000-0000-00007E390000}"/>
    <cellStyle name="Normal 18 3 3 3 6" xfId="14723" xr:uid="{00000000-0005-0000-0000-00007F390000}"/>
    <cellStyle name="Normal 18 3 3 4" xfId="14724" xr:uid="{00000000-0005-0000-0000-000080390000}"/>
    <cellStyle name="Normal 18 3 3 4 2" xfId="14725" xr:uid="{00000000-0005-0000-0000-000081390000}"/>
    <cellStyle name="Normal 18 3 3 4 2 2" xfId="14726" xr:uid="{00000000-0005-0000-0000-000082390000}"/>
    <cellStyle name="Normal 18 3 3 4 3" xfId="14727" xr:uid="{00000000-0005-0000-0000-000083390000}"/>
    <cellStyle name="Normal 18 3 3 5" xfId="14728" xr:uid="{00000000-0005-0000-0000-000084390000}"/>
    <cellStyle name="Normal 18 3 3 5 2" xfId="14729" xr:uid="{00000000-0005-0000-0000-000085390000}"/>
    <cellStyle name="Normal 18 3 3 6" xfId="14730" xr:uid="{00000000-0005-0000-0000-000086390000}"/>
    <cellStyle name="Normal 18 3 3 6 2" xfId="14731" xr:uid="{00000000-0005-0000-0000-000087390000}"/>
    <cellStyle name="Normal 18 3 3 7" xfId="14732" xr:uid="{00000000-0005-0000-0000-000088390000}"/>
    <cellStyle name="Normal 18 3 3 7 2" xfId="14733" xr:uid="{00000000-0005-0000-0000-000089390000}"/>
    <cellStyle name="Normal 18 3 3 8" xfId="14734" xr:uid="{00000000-0005-0000-0000-00008A390000}"/>
    <cellStyle name="Normal 18 3 4" xfId="14735" xr:uid="{00000000-0005-0000-0000-00008B390000}"/>
    <cellStyle name="Normal 18 3 4 2" xfId="14736" xr:uid="{00000000-0005-0000-0000-00008C390000}"/>
    <cellStyle name="Normal 18 3 4 2 2" xfId="14737" xr:uid="{00000000-0005-0000-0000-00008D390000}"/>
    <cellStyle name="Normal 18 3 4 2 2 2" xfId="14738" xr:uid="{00000000-0005-0000-0000-00008E390000}"/>
    <cellStyle name="Normal 18 3 4 2 3" xfId="14739" xr:uid="{00000000-0005-0000-0000-00008F390000}"/>
    <cellStyle name="Normal 18 3 4 2 3 2" xfId="14740" xr:uid="{00000000-0005-0000-0000-000090390000}"/>
    <cellStyle name="Normal 18 3 4 2 4" xfId="14741" xr:uid="{00000000-0005-0000-0000-000091390000}"/>
    <cellStyle name="Normal 18 3 4 3" xfId="14742" xr:uid="{00000000-0005-0000-0000-000092390000}"/>
    <cellStyle name="Normal 18 3 4 3 2" xfId="14743" xr:uid="{00000000-0005-0000-0000-000093390000}"/>
    <cellStyle name="Normal 18 3 4 4" xfId="14744" xr:uid="{00000000-0005-0000-0000-000094390000}"/>
    <cellStyle name="Normal 18 3 4 4 2" xfId="14745" xr:uid="{00000000-0005-0000-0000-000095390000}"/>
    <cellStyle name="Normal 18 3 4 5" xfId="14746" xr:uid="{00000000-0005-0000-0000-000096390000}"/>
    <cellStyle name="Normal 18 3 4 5 2" xfId="14747" xr:uid="{00000000-0005-0000-0000-000097390000}"/>
    <cellStyle name="Normal 18 3 4 6" xfId="14748" xr:uid="{00000000-0005-0000-0000-000098390000}"/>
    <cellStyle name="Normal 18 3 4 6 2" xfId="14749" xr:uid="{00000000-0005-0000-0000-000099390000}"/>
    <cellStyle name="Normal 18 3 4 7" xfId="14750" xr:uid="{00000000-0005-0000-0000-00009A390000}"/>
    <cellStyle name="Normal 18 3 5" xfId="14751" xr:uid="{00000000-0005-0000-0000-00009B390000}"/>
    <cellStyle name="Normal 18 3 5 2" xfId="14752" xr:uid="{00000000-0005-0000-0000-00009C390000}"/>
    <cellStyle name="Normal 18 3 5 2 2" xfId="14753" xr:uid="{00000000-0005-0000-0000-00009D390000}"/>
    <cellStyle name="Normal 18 3 5 3" xfId="14754" xr:uid="{00000000-0005-0000-0000-00009E390000}"/>
    <cellStyle name="Normal 18 3 5 3 2" xfId="14755" xr:uid="{00000000-0005-0000-0000-00009F390000}"/>
    <cellStyle name="Normal 18 3 5 4" xfId="14756" xr:uid="{00000000-0005-0000-0000-0000A0390000}"/>
    <cellStyle name="Normal 18 3 5 4 2" xfId="14757" xr:uid="{00000000-0005-0000-0000-0000A1390000}"/>
    <cellStyle name="Normal 18 3 5 5" xfId="14758" xr:uid="{00000000-0005-0000-0000-0000A2390000}"/>
    <cellStyle name="Normal 18 3 5 5 2" xfId="14759" xr:uid="{00000000-0005-0000-0000-0000A3390000}"/>
    <cellStyle name="Normal 18 3 5 6" xfId="14760" xr:uid="{00000000-0005-0000-0000-0000A4390000}"/>
    <cellStyle name="Normal 18 3 6" xfId="14761" xr:uid="{00000000-0005-0000-0000-0000A5390000}"/>
    <cellStyle name="Normal 18 3 6 2" xfId="14762" xr:uid="{00000000-0005-0000-0000-0000A6390000}"/>
    <cellStyle name="Normal 18 3 6 2 2" xfId="14763" xr:uid="{00000000-0005-0000-0000-0000A7390000}"/>
    <cellStyle name="Normal 18 3 6 3" xfId="14764" xr:uid="{00000000-0005-0000-0000-0000A8390000}"/>
    <cellStyle name="Normal 18 3 7" xfId="14765" xr:uid="{00000000-0005-0000-0000-0000A9390000}"/>
    <cellStyle name="Normal 18 3 7 2" xfId="14766" xr:uid="{00000000-0005-0000-0000-0000AA390000}"/>
    <cellStyle name="Normal 18 3 8" xfId="14767" xr:uid="{00000000-0005-0000-0000-0000AB390000}"/>
    <cellStyle name="Normal 18 3 8 2" xfId="14768" xr:uid="{00000000-0005-0000-0000-0000AC390000}"/>
    <cellStyle name="Normal 18 3 9" xfId="14769" xr:uid="{00000000-0005-0000-0000-0000AD390000}"/>
    <cellStyle name="Normal 18 3 9 2" xfId="14770" xr:uid="{00000000-0005-0000-0000-0000AE390000}"/>
    <cellStyle name="Normal 18 4" xfId="14771" xr:uid="{00000000-0005-0000-0000-0000AF390000}"/>
    <cellStyle name="Normal 18 4 2" xfId="14772" xr:uid="{00000000-0005-0000-0000-0000B0390000}"/>
    <cellStyle name="Normal 18 4 2 2" xfId="14773" xr:uid="{00000000-0005-0000-0000-0000B1390000}"/>
    <cellStyle name="Normal 18 4 2 2 2" xfId="14774" xr:uid="{00000000-0005-0000-0000-0000B2390000}"/>
    <cellStyle name="Normal 18 4 2 2 2 2" xfId="14775" xr:uid="{00000000-0005-0000-0000-0000B3390000}"/>
    <cellStyle name="Normal 18 4 2 2 3" xfId="14776" xr:uid="{00000000-0005-0000-0000-0000B4390000}"/>
    <cellStyle name="Normal 18 4 2 2 3 2" xfId="14777" xr:uid="{00000000-0005-0000-0000-0000B5390000}"/>
    <cellStyle name="Normal 18 4 2 2 4" xfId="14778" xr:uid="{00000000-0005-0000-0000-0000B6390000}"/>
    <cellStyle name="Normal 18 4 2 3" xfId="14779" xr:uid="{00000000-0005-0000-0000-0000B7390000}"/>
    <cellStyle name="Normal 18 4 2 3 2" xfId="14780" xr:uid="{00000000-0005-0000-0000-0000B8390000}"/>
    <cellStyle name="Normal 18 4 2 4" xfId="14781" xr:uid="{00000000-0005-0000-0000-0000B9390000}"/>
    <cellStyle name="Normal 18 4 2 4 2" xfId="14782" xr:uid="{00000000-0005-0000-0000-0000BA390000}"/>
    <cellStyle name="Normal 18 4 2 5" xfId="14783" xr:uid="{00000000-0005-0000-0000-0000BB390000}"/>
    <cellStyle name="Normal 18 4 2 5 2" xfId="14784" xr:uid="{00000000-0005-0000-0000-0000BC390000}"/>
    <cellStyle name="Normal 18 4 2 6" xfId="14785" xr:uid="{00000000-0005-0000-0000-0000BD390000}"/>
    <cellStyle name="Normal 18 4 2 6 2" xfId="14786" xr:uid="{00000000-0005-0000-0000-0000BE390000}"/>
    <cellStyle name="Normal 18 4 2 7" xfId="14787" xr:uid="{00000000-0005-0000-0000-0000BF390000}"/>
    <cellStyle name="Normal 18 4 3" xfId="14788" xr:uid="{00000000-0005-0000-0000-0000C0390000}"/>
    <cellStyle name="Normal 18 4 3 2" xfId="14789" xr:uid="{00000000-0005-0000-0000-0000C1390000}"/>
    <cellStyle name="Normal 18 4 3 2 2" xfId="14790" xr:uid="{00000000-0005-0000-0000-0000C2390000}"/>
    <cellStyle name="Normal 18 4 3 3" xfId="14791" xr:uid="{00000000-0005-0000-0000-0000C3390000}"/>
    <cellStyle name="Normal 18 4 3 3 2" xfId="14792" xr:uid="{00000000-0005-0000-0000-0000C4390000}"/>
    <cellStyle name="Normal 18 4 3 4" xfId="14793" xr:uid="{00000000-0005-0000-0000-0000C5390000}"/>
    <cellStyle name="Normal 18 4 3 4 2" xfId="14794" xr:uid="{00000000-0005-0000-0000-0000C6390000}"/>
    <cellStyle name="Normal 18 4 3 5" xfId="14795" xr:uid="{00000000-0005-0000-0000-0000C7390000}"/>
    <cellStyle name="Normal 18 4 3 5 2" xfId="14796" xr:uid="{00000000-0005-0000-0000-0000C8390000}"/>
    <cellStyle name="Normal 18 4 3 6" xfId="14797" xr:uid="{00000000-0005-0000-0000-0000C9390000}"/>
    <cellStyle name="Normal 18 4 4" xfId="14798" xr:uid="{00000000-0005-0000-0000-0000CA390000}"/>
    <cellStyle name="Normal 18 4 4 2" xfId="14799" xr:uid="{00000000-0005-0000-0000-0000CB390000}"/>
    <cellStyle name="Normal 18 4 4 2 2" xfId="14800" xr:uid="{00000000-0005-0000-0000-0000CC390000}"/>
    <cellStyle name="Normal 18 4 4 3" xfId="14801" xr:uid="{00000000-0005-0000-0000-0000CD390000}"/>
    <cellStyle name="Normal 18 4 5" xfId="14802" xr:uid="{00000000-0005-0000-0000-0000CE390000}"/>
    <cellStyle name="Normal 18 4 5 2" xfId="14803" xr:uid="{00000000-0005-0000-0000-0000CF390000}"/>
    <cellStyle name="Normal 18 4 6" xfId="14804" xr:uid="{00000000-0005-0000-0000-0000D0390000}"/>
    <cellStyle name="Normal 18 4 6 2" xfId="14805" xr:uid="{00000000-0005-0000-0000-0000D1390000}"/>
    <cellStyle name="Normal 18 4 7" xfId="14806" xr:uid="{00000000-0005-0000-0000-0000D2390000}"/>
    <cellStyle name="Normal 18 4 7 2" xfId="14807" xr:uid="{00000000-0005-0000-0000-0000D3390000}"/>
    <cellStyle name="Normal 18 4 8" xfId="14808" xr:uid="{00000000-0005-0000-0000-0000D4390000}"/>
    <cellStyle name="Normal 18 5" xfId="14809" xr:uid="{00000000-0005-0000-0000-0000D5390000}"/>
    <cellStyle name="Normal 18 5 2" xfId="14810" xr:uid="{00000000-0005-0000-0000-0000D6390000}"/>
    <cellStyle name="Normal 18 5 2 2" xfId="14811" xr:uid="{00000000-0005-0000-0000-0000D7390000}"/>
    <cellStyle name="Normal 18 5 2 2 2" xfId="14812" xr:uid="{00000000-0005-0000-0000-0000D8390000}"/>
    <cellStyle name="Normal 18 5 2 2 2 2" xfId="14813" xr:uid="{00000000-0005-0000-0000-0000D9390000}"/>
    <cellStyle name="Normal 18 5 2 2 3" xfId="14814" xr:uid="{00000000-0005-0000-0000-0000DA390000}"/>
    <cellStyle name="Normal 18 5 2 2 3 2" xfId="14815" xr:uid="{00000000-0005-0000-0000-0000DB390000}"/>
    <cellStyle name="Normal 18 5 2 2 4" xfId="14816" xr:uid="{00000000-0005-0000-0000-0000DC390000}"/>
    <cellStyle name="Normal 18 5 2 3" xfId="14817" xr:uid="{00000000-0005-0000-0000-0000DD390000}"/>
    <cellStyle name="Normal 18 5 2 3 2" xfId="14818" xr:uid="{00000000-0005-0000-0000-0000DE390000}"/>
    <cellStyle name="Normal 18 5 2 4" xfId="14819" xr:uid="{00000000-0005-0000-0000-0000DF390000}"/>
    <cellStyle name="Normal 18 5 2 4 2" xfId="14820" xr:uid="{00000000-0005-0000-0000-0000E0390000}"/>
    <cellStyle name="Normal 18 5 2 5" xfId="14821" xr:uid="{00000000-0005-0000-0000-0000E1390000}"/>
    <cellStyle name="Normal 18 5 2 5 2" xfId="14822" xr:uid="{00000000-0005-0000-0000-0000E2390000}"/>
    <cellStyle name="Normal 18 5 2 6" xfId="14823" xr:uid="{00000000-0005-0000-0000-0000E3390000}"/>
    <cellStyle name="Normal 18 5 2 6 2" xfId="14824" xr:uid="{00000000-0005-0000-0000-0000E4390000}"/>
    <cellStyle name="Normal 18 5 2 7" xfId="14825" xr:uid="{00000000-0005-0000-0000-0000E5390000}"/>
    <cellStyle name="Normal 18 5 3" xfId="14826" xr:uid="{00000000-0005-0000-0000-0000E6390000}"/>
    <cellStyle name="Normal 18 5 3 2" xfId="14827" xr:uid="{00000000-0005-0000-0000-0000E7390000}"/>
    <cellStyle name="Normal 18 5 3 2 2" xfId="14828" xr:uid="{00000000-0005-0000-0000-0000E8390000}"/>
    <cellStyle name="Normal 18 5 3 3" xfId="14829" xr:uid="{00000000-0005-0000-0000-0000E9390000}"/>
    <cellStyle name="Normal 18 5 3 3 2" xfId="14830" xr:uid="{00000000-0005-0000-0000-0000EA390000}"/>
    <cellStyle name="Normal 18 5 3 4" xfId="14831" xr:uid="{00000000-0005-0000-0000-0000EB390000}"/>
    <cellStyle name="Normal 18 5 3 4 2" xfId="14832" xr:uid="{00000000-0005-0000-0000-0000EC390000}"/>
    <cellStyle name="Normal 18 5 3 5" xfId="14833" xr:uid="{00000000-0005-0000-0000-0000ED390000}"/>
    <cellStyle name="Normal 18 5 3 5 2" xfId="14834" xr:uid="{00000000-0005-0000-0000-0000EE390000}"/>
    <cellStyle name="Normal 18 5 3 6" xfId="14835" xr:uid="{00000000-0005-0000-0000-0000EF390000}"/>
    <cellStyle name="Normal 18 5 4" xfId="14836" xr:uid="{00000000-0005-0000-0000-0000F0390000}"/>
    <cellStyle name="Normal 18 5 4 2" xfId="14837" xr:uid="{00000000-0005-0000-0000-0000F1390000}"/>
    <cellStyle name="Normal 18 5 4 2 2" xfId="14838" xr:uid="{00000000-0005-0000-0000-0000F2390000}"/>
    <cellStyle name="Normal 18 5 4 3" xfId="14839" xr:uid="{00000000-0005-0000-0000-0000F3390000}"/>
    <cellStyle name="Normal 18 5 5" xfId="14840" xr:uid="{00000000-0005-0000-0000-0000F4390000}"/>
    <cellStyle name="Normal 18 5 5 2" xfId="14841" xr:uid="{00000000-0005-0000-0000-0000F5390000}"/>
    <cellStyle name="Normal 18 5 6" xfId="14842" xr:uid="{00000000-0005-0000-0000-0000F6390000}"/>
    <cellStyle name="Normal 18 5 6 2" xfId="14843" xr:uid="{00000000-0005-0000-0000-0000F7390000}"/>
    <cellStyle name="Normal 18 5 7" xfId="14844" xr:uid="{00000000-0005-0000-0000-0000F8390000}"/>
    <cellStyle name="Normal 18 5 7 2" xfId="14845" xr:uid="{00000000-0005-0000-0000-0000F9390000}"/>
    <cellStyle name="Normal 18 5 8" xfId="14846" xr:uid="{00000000-0005-0000-0000-0000FA390000}"/>
    <cellStyle name="Normal 18 6" xfId="14847" xr:uid="{00000000-0005-0000-0000-0000FB390000}"/>
    <cellStyle name="Normal 18 6 2" xfId="14848" xr:uid="{00000000-0005-0000-0000-0000FC390000}"/>
    <cellStyle name="Normal 18 6 2 2" xfId="14849" xr:uid="{00000000-0005-0000-0000-0000FD390000}"/>
    <cellStyle name="Normal 18 6 2 2 2" xfId="14850" xr:uid="{00000000-0005-0000-0000-0000FE390000}"/>
    <cellStyle name="Normal 18 6 2 3" xfId="14851" xr:uid="{00000000-0005-0000-0000-0000FF390000}"/>
    <cellStyle name="Normal 18 6 2 3 2" xfId="14852" xr:uid="{00000000-0005-0000-0000-0000003A0000}"/>
    <cellStyle name="Normal 18 6 2 4" xfId="14853" xr:uid="{00000000-0005-0000-0000-0000013A0000}"/>
    <cellStyle name="Normal 18 6 3" xfId="14854" xr:uid="{00000000-0005-0000-0000-0000023A0000}"/>
    <cellStyle name="Normal 18 6 3 2" xfId="14855" xr:uid="{00000000-0005-0000-0000-0000033A0000}"/>
    <cellStyle name="Normal 18 6 4" xfId="14856" xr:uid="{00000000-0005-0000-0000-0000043A0000}"/>
    <cellStyle name="Normal 18 6 4 2" xfId="14857" xr:uid="{00000000-0005-0000-0000-0000053A0000}"/>
    <cellStyle name="Normal 18 6 5" xfId="14858" xr:uid="{00000000-0005-0000-0000-0000063A0000}"/>
    <cellStyle name="Normal 18 6 5 2" xfId="14859" xr:uid="{00000000-0005-0000-0000-0000073A0000}"/>
    <cellStyle name="Normal 18 6 6" xfId="14860" xr:uid="{00000000-0005-0000-0000-0000083A0000}"/>
    <cellStyle name="Normal 18 6 6 2" xfId="14861" xr:uid="{00000000-0005-0000-0000-0000093A0000}"/>
    <cellStyle name="Normal 18 6 7" xfId="14862" xr:uid="{00000000-0005-0000-0000-00000A3A0000}"/>
    <cellStyle name="Normal 18 7" xfId="14863" xr:uid="{00000000-0005-0000-0000-00000B3A0000}"/>
    <cellStyle name="Normal 18 7 2" xfId="14864" xr:uid="{00000000-0005-0000-0000-00000C3A0000}"/>
    <cellStyle name="Normal 18 7 2 2" xfId="14865" xr:uid="{00000000-0005-0000-0000-00000D3A0000}"/>
    <cellStyle name="Normal 18 7 3" xfId="14866" xr:uid="{00000000-0005-0000-0000-00000E3A0000}"/>
    <cellStyle name="Normal 18 7 4" xfId="14867" xr:uid="{00000000-0005-0000-0000-00000F3A0000}"/>
    <cellStyle name="Normal 18 7 4 2" xfId="14868" xr:uid="{00000000-0005-0000-0000-0000103A0000}"/>
    <cellStyle name="Normal 18 7 5" xfId="14869" xr:uid="{00000000-0005-0000-0000-0000113A0000}"/>
    <cellStyle name="Normal 18 7 5 2" xfId="14870" xr:uid="{00000000-0005-0000-0000-0000123A0000}"/>
    <cellStyle name="Normal 18 7 6" xfId="14871" xr:uid="{00000000-0005-0000-0000-0000133A0000}"/>
    <cellStyle name="Normal 18 8" xfId="14872" xr:uid="{00000000-0005-0000-0000-0000143A0000}"/>
    <cellStyle name="Normal 18 8 2" xfId="14873" xr:uid="{00000000-0005-0000-0000-0000153A0000}"/>
    <cellStyle name="Normal 18 8 2 2" xfId="14874" xr:uid="{00000000-0005-0000-0000-0000163A0000}"/>
    <cellStyle name="Normal 18 8 3" xfId="14875" xr:uid="{00000000-0005-0000-0000-0000173A0000}"/>
    <cellStyle name="Normal 18 9" xfId="14876" xr:uid="{00000000-0005-0000-0000-0000183A0000}"/>
    <cellStyle name="Normal 18 9 2" xfId="14877" xr:uid="{00000000-0005-0000-0000-0000193A0000}"/>
    <cellStyle name="Normal 18 9 2 2" xfId="14878" xr:uid="{00000000-0005-0000-0000-00001A3A0000}"/>
    <cellStyle name="Normal 18 9 3" xfId="14879" xr:uid="{00000000-0005-0000-0000-00001B3A0000}"/>
    <cellStyle name="Normal 19" xfId="14880" xr:uid="{00000000-0005-0000-0000-00001C3A0000}"/>
    <cellStyle name="Normal 19 10" xfId="14881" xr:uid="{00000000-0005-0000-0000-00001D3A0000}"/>
    <cellStyle name="Normal 19 10 2" xfId="14882" xr:uid="{00000000-0005-0000-0000-00001E3A0000}"/>
    <cellStyle name="Normal 19 11" xfId="14883" xr:uid="{00000000-0005-0000-0000-00001F3A0000}"/>
    <cellStyle name="Normal 19 11 2" xfId="14884" xr:uid="{00000000-0005-0000-0000-0000203A0000}"/>
    <cellStyle name="Normal 19 12" xfId="14885" xr:uid="{00000000-0005-0000-0000-0000213A0000}"/>
    <cellStyle name="Normal 19 12 2" xfId="14886" xr:uid="{00000000-0005-0000-0000-0000223A0000}"/>
    <cellStyle name="Normal 19 13" xfId="14887" xr:uid="{00000000-0005-0000-0000-0000233A0000}"/>
    <cellStyle name="Normal 19 2" xfId="14888" xr:uid="{00000000-0005-0000-0000-0000243A0000}"/>
    <cellStyle name="Normal 19 2 10" xfId="14889" xr:uid="{00000000-0005-0000-0000-0000253A0000}"/>
    <cellStyle name="Normal 19 2 10 2" xfId="14890" xr:uid="{00000000-0005-0000-0000-0000263A0000}"/>
    <cellStyle name="Normal 19 2 11" xfId="14891" xr:uid="{00000000-0005-0000-0000-0000273A0000}"/>
    <cellStyle name="Normal 19 2 2" xfId="14892" xr:uid="{00000000-0005-0000-0000-0000283A0000}"/>
    <cellStyle name="Normal 19 2 2 10" xfId="14893" xr:uid="{00000000-0005-0000-0000-0000293A0000}"/>
    <cellStyle name="Normal 19 2 2 2" xfId="14894" xr:uid="{00000000-0005-0000-0000-00002A3A0000}"/>
    <cellStyle name="Normal 19 2 2 2 2" xfId="14895" xr:uid="{00000000-0005-0000-0000-00002B3A0000}"/>
    <cellStyle name="Normal 19 2 2 2 2 2" xfId="14896" xr:uid="{00000000-0005-0000-0000-00002C3A0000}"/>
    <cellStyle name="Normal 19 2 2 2 2 2 2" xfId="14897" xr:uid="{00000000-0005-0000-0000-00002D3A0000}"/>
    <cellStyle name="Normal 19 2 2 2 2 2 2 2" xfId="14898" xr:uid="{00000000-0005-0000-0000-00002E3A0000}"/>
    <cellStyle name="Normal 19 2 2 2 2 2 3" xfId="14899" xr:uid="{00000000-0005-0000-0000-00002F3A0000}"/>
    <cellStyle name="Normal 19 2 2 2 2 2 3 2" xfId="14900" xr:uid="{00000000-0005-0000-0000-0000303A0000}"/>
    <cellStyle name="Normal 19 2 2 2 2 2 4" xfId="14901" xr:uid="{00000000-0005-0000-0000-0000313A0000}"/>
    <cellStyle name="Normal 19 2 2 2 2 3" xfId="14902" xr:uid="{00000000-0005-0000-0000-0000323A0000}"/>
    <cellStyle name="Normal 19 2 2 2 2 3 2" xfId="14903" xr:uid="{00000000-0005-0000-0000-0000333A0000}"/>
    <cellStyle name="Normal 19 2 2 2 2 4" xfId="14904" xr:uid="{00000000-0005-0000-0000-0000343A0000}"/>
    <cellStyle name="Normal 19 2 2 2 2 4 2" xfId="14905" xr:uid="{00000000-0005-0000-0000-0000353A0000}"/>
    <cellStyle name="Normal 19 2 2 2 2 5" xfId="14906" xr:uid="{00000000-0005-0000-0000-0000363A0000}"/>
    <cellStyle name="Normal 19 2 2 2 2 5 2" xfId="14907" xr:uid="{00000000-0005-0000-0000-0000373A0000}"/>
    <cellStyle name="Normal 19 2 2 2 2 6" xfId="14908" xr:uid="{00000000-0005-0000-0000-0000383A0000}"/>
    <cellStyle name="Normal 19 2 2 2 2 6 2" xfId="14909" xr:uid="{00000000-0005-0000-0000-0000393A0000}"/>
    <cellStyle name="Normal 19 2 2 2 2 7" xfId="14910" xr:uid="{00000000-0005-0000-0000-00003A3A0000}"/>
    <cellStyle name="Normal 19 2 2 2 3" xfId="14911" xr:uid="{00000000-0005-0000-0000-00003B3A0000}"/>
    <cellStyle name="Normal 19 2 2 2 3 2" xfId="14912" xr:uid="{00000000-0005-0000-0000-00003C3A0000}"/>
    <cellStyle name="Normal 19 2 2 2 3 2 2" xfId="14913" xr:uid="{00000000-0005-0000-0000-00003D3A0000}"/>
    <cellStyle name="Normal 19 2 2 2 3 3" xfId="14914" xr:uid="{00000000-0005-0000-0000-00003E3A0000}"/>
    <cellStyle name="Normal 19 2 2 2 3 3 2" xfId="14915" xr:uid="{00000000-0005-0000-0000-00003F3A0000}"/>
    <cellStyle name="Normal 19 2 2 2 3 4" xfId="14916" xr:uid="{00000000-0005-0000-0000-0000403A0000}"/>
    <cellStyle name="Normal 19 2 2 2 3 4 2" xfId="14917" xr:uid="{00000000-0005-0000-0000-0000413A0000}"/>
    <cellStyle name="Normal 19 2 2 2 3 5" xfId="14918" xr:uid="{00000000-0005-0000-0000-0000423A0000}"/>
    <cellStyle name="Normal 19 2 2 2 3 5 2" xfId="14919" xr:uid="{00000000-0005-0000-0000-0000433A0000}"/>
    <cellStyle name="Normal 19 2 2 2 3 6" xfId="14920" xr:uid="{00000000-0005-0000-0000-0000443A0000}"/>
    <cellStyle name="Normal 19 2 2 2 4" xfId="14921" xr:uid="{00000000-0005-0000-0000-0000453A0000}"/>
    <cellStyle name="Normal 19 2 2 2 4 2" xfId="14922" xr:uid="{00000000-0005-0000-0000-0000463A0000}"/>
    <cellStyle name="Normal 19 2 2 2 4 2 2" xfId="14923" xr:uid="{00000000-0005-0000-0000-0000473A0000}"/>
    <cellStyle name="Normal 19 2 2 2 4 3" xfId="14924" xr:uid="{00000000-0005-0000-0000-0000483A0000}"/>
    <cellStyle name="Normal 19 2 2 2 5" xfId="14925" xr:uid="{00000000-0005-0000-0000-0000493A0000}"/>
    <cellStyle name="Normal 19 2 2 2 5 2" xfId="14926" xr:uid="{00000000-0005-0000-0000-00004A3A0000}"/>
    <cellStyle name="Normal 19 2 2 2 6" xfId="14927" xr:uid="{00000000-0005-0000-0000-00004B3A0000}"/>
    <cellStyle name="Normal 19 2 2 2 6 2" xfId="14928" xr:uid="{00000000-0005-0000-0000-00004C3A0000}"/>
    <cellStyle name="Normal 19 2 2 2 7" xfId="14929" xr:uid="{00000000-0005-0000-0000-00004D3A0000}"/>
    <cellStyle name="Normal 19 2 2 2 7 2" xfId="14930" xr:uid="{00000000-0005-0000-0000-00004E3A0000}"/>
    <cellStyle name="Normal 19 2 2 2 8" xfId="14931" xr:uid="{00000000-0005-0000-0000-00004F3A0000}"/>
    <cellStyle name="Normal 19 2 2 3" xfId="14932" xr:uid="{00000000-0005-0000-0000-0000503A0000}"/>
    <cellStyle name="Normal 19 2 2 3 2" xfId="14933" xr:uid="{00000000-0005-0000-0000-0000513A0000}"/>
    <cellStyle name="Normal 19 2 2 3 2 2" xfId="14934" xr:uid="{00000000-0005-0000-0000-0000523A0000}"/>
    <cellStyle name="Normal 19 2 2 3 2 2 2" xfId="14935" xr:uid="{00000000-0005-0000-0000-0000533A0000}"/>
    <cellStyle name="Normal 19 2 2 3 2 2 2 2" xfId="14936" xr:uid="{00000000-0005-0000-0000-0000543A0000}"/>
    <cellStyle name="Normal 19 2 2 3 2 2 3" xfId="14937" xr:uid="{00000000-0005-0000-0000-0000553A0000}"/>
    <cellStyle name="Normal 19 2 2 3 2 2 3 2" xfId="14938" xr:uid="{00000000-0005-0000-0000-0000563A0000}"/>
    <cellStyle name="Normal 19 2 2 3 2 2 4" xfId="14939" xr:uid="{00000000-0005-0000-0000-0000573A0000}"/>
    <cellStyle name="Normal 19 2 2 3 2 3" xfId="14940" xr:uid="{00000000-0005-0000-0000-0000583A0000}"/>
    <cellStyle name="Normal 19 2 2 3 2 3 2" xfId="14941" xr:uid="{00000000-0005-0000-0000-0000593A0000}"/>
    <cellStyle name="Normal 19 2 2 3 2 4" xfId="14942" xr:uid="{00000000-0005-0000-0000-00005A3A0000}"/>
    <cellStyle name="Normal 19 2 2 3 2 4 2" xfId="14943" xr:uid="{00000000-0005-0000-0000-00005B3A0000}"/>
    <cellStyle name="Normal 19 2 2 3 2 5" xfId="14944" xr:uid="{00000000-0005-0000-0000-00005C3A0000}"/>
    <cellStyle name="Normal 19 2 2 3 2 5 2" xfId="14945" xr:uid="{00000000-0005-0000-0000-00005D3A0000}"/>
    <cellStyle name="Normal 19 2 2 3 2 6" xfId="14946" xr:uid="{00000000-0005-0000-0000-00005E3A0000}"/>
    <cellStyle name="Normal 19 2 2 3 2 6 2" xfId="14947" xr:uid="{00000000-0005-0000-0000-00005F3A0000}"/>
    <cellStyle name="Normal 19 2 2 3 2 7" xfId="14948" xr:uid="{00000000-0005-0000-0000-0000603A0000}"/>
    <cellStyle name="Normal 19 2 2 3 3" xfId="14949" xr:uid="{00000000-0005-0000-0000-0000613A0000}"/>
    <cellStyle name="Normal 19 2 2 3 3 2" xfId="14950" xr:uid="{00000000-0005-0000-0000-0000623A0000}"/>
    <cellStyle name="Normal 19 2 2 3 3 2 2" xfId="14951" xr:uid="{00000000-0005-0000-0000-0000633A0000}"/>
    <cellStyle name="Normal 19 2 2 3 3 3" xfId="14952" xr:uid="{00000000-0005-0000-0000-0000643A0000}"/>
    <cellStyle name="Normal 19 2 2 3 3 3 2" xfId="14953" xr:uid="{00000000-0005-0000-0000-0000653A0000}"/>
    <cellStyle name="Normal 19 2 2 3 3 4" xfId="14954" xr:uid="{00000000-0005-0000-0000-0000663A0000}"/>
    <cellStyle name="Normal 19 2 2 3 3 4 2" xfId="14955" xr:uid="{00000000-0005-0000-0000-0000673A0000}"/>
    <cellStyle name="Normal 19 2 2 3 3 5" xfId="14956" xr:uid="{00000000-0005-0000-0000-0000683A0000}"/>
    <cellStyle name="Normal 19 2 2 3 3 5 2" xfId="14957" xr:uid="{00000000-0005-0000-0000-0000693A0000}"/>
    <cellStyle name="Normal 19 2 2 3 3 6" xfId="14958" xr:uid="{00000000-0005-0000-0000-00006A3A0000}"/>
    <cellStyle name="Normal 19 2 2 3 4" xfId="14959" xr:uid="{00000000-0005-0000-0000-00006B3A0000}"/>
    <cellStyle name="Normal 19 2 2 3 4 2" xfId="14960" xr:uid="{00000000-0005-0000-0000-00006C3A0000}"/>
    <cellStyle name="Normal 19 2 2 3 4 2 2" xfId="14961" xr:uid="{00000000-0005-0000-0000-00006D3A0000}"/>
    <cellStyle name="Normal 19 2 2 3 4 3" xfId="14962" xr:uid="{00000000-0005-0000-0000-00006E3A0000}"/>
    <cellStyle name="Normal 19 2 2 3 5" xfId="14963" xr:uid="{00000000-0005-0000-0000-00006F3A0000}"/>
    <cellStyle name="Normal 19 2 2 3 5 2" xfId="14964" xr:uid="{00000000-0005-0000-0000-0000703A0000}"/>
    <cellStyle name="Normal 19 2 2 3 6" xfId="14965" xr:uid="{00000000-0005-0000-0000-0000713A0000}"/>
    <cellStyle name="Normal 19 2 2 3 6 2" xfId="14966" xr:uid="{00000000-0005-0000-0000-0000723A0000}"/>
    <cellStyle name="Normal 19 2 2 3 7" xfId="14967" xr:uid="{00000000-0005-0000-0000-0000733A0000}"/>
    <cellStyle name="Normal 19 2 2 3 7 2" xfId="14968" xr:uid="{00000000-0005-0000-0000-0000743A0000}"/>
    <cellStyle name="Normal 19 2 2 3 8" xfId="14969" xr:uid="{00000000-0005-0000-0000-0000753A0000}"/>
    <cellStyle name="Normal 19 2 2 4" xfId="14970" xr:uid="{00000000-0005-0000-0000-0000763A0000}"/>
    <cellStyle name="Normal 19 2 2 4 2" xfId="14971" xr:uid="{00000000-0005-0000-0000-0000773A0000}"/>
    <cellStyle name="Normal 19 2 2 4 2 2" xfId="14972" xr:uid="{00000000-0005-0000-0000-0000783A0000}"/>
    <cellStyle name="Normal 19 2 2 4 2 2 2" xfId="14973" xr:uid="{00000000-0005-0000-0000-0000793A0000}"/>
    <cellStyle name="Normal 19 2 2 4 2 3" xfId="14974" xr:uid="{00000000-0005-0000-0000-00007A3A0000}"/>
    <cellStyle name="Normal 19 2 2 4 2 3 2" xfId="14975" xr:uid="{00000000-0005-0000-0000-00007B3A0000}"/>
    <cellStyle name="Normal 19 2 2 4 2 4" xfId="14976" xr:uid="{00000000-0005-0000-0000-00007C3A0000}"/>
    <cellStyle name="Normal 19 2 2 4 3" xfId="14977" xr:uid="{00000000-0005-0000-0000-00007D3A0000}"/>
    <cellStyle name="Normal 19 2 2 4 3 2" xfId="14978" xr:uid="{00000000-0005-0000-0000-00007E3A0000}"/>
    <cellStyle name="Normal 19 2 2 4 4" xfId="14979" xr:uid="{00000000-0005-0000-0000-00007F3A0000}"/>
    <cellStyle name="Normal 19 2 2 4 4 2" xfId="14980" xr:uid="{00000000-0005-0000-0000-0000803A0000}"/>
    <cellStyle name="Normal 19 2 2 4 5" xfId="14981" xr:uid="{00000000-0005-0000-0000-0000813A0000}"/>
    <cellStyle name="Normal 19 2 2 4 5 2" xfId="14982" xr:uid="{00000000-0005-0000-0000-0000823A0000}"/>
    <cellStyle name="Normal 19 2 2 4 6" xfId="14983" xr:uid="{00000000-0005-0000-0000-0000833A0000}"/>
    <cellStyle name="Normal 19 2 2 4 6 2" xfId="14984" xr:uid="{00000000-0005-0000-0000-0000843A0000}"/>
    <cellStyle name="Normal 19 2 2 4 7" xfId="14985" xr:uid="{00000000-0005-0000-0000-0000853A0000}"/>
    <cellStyle name="Normal 19 2 2 5" xfId="14986" xr:uid="{00000000-0005-0000-0000-0000863A0000}"/>
    <cellStyle name="Normal 19 2 2 5 2" xfId="14987" xr:uid="{00000000-0005-0000-0000-0000873A0000}"/>
    <cellStyle name="Normal 19 2 2 5 2 2" xfId="14988" xr:uid="{00000000-0005-0000-0000-0000883A0000}"/>
    <cellStyle name="Normal 19 2 2 5 3" xfId="14989" xr:uid="{00000000-0005-0000-0000-0000893A0000}"/>
    <cellStyle name="Normal 19 2 2 5 3 2" xfId="14990" xr:uid="{00000000-0005-0000-0000-00008A3A0000}"/>
    <cellStyle name="Normal 19 2 2 5 4" xfId="14991" xr:uid="{00000000-0005-0000-0000-00008B3A0000}"/>
    <cellStyle name="Normal 19 2 2 5 4 2" xfId="14992" xr:uid="{00000000-0005-0000-0000-00008C3A0000}"/>
    <cellStyle name="Normal 19 2 2 5 5" xfId="14993" xr:uid="{00000000-0005-0000-0000-00008D3A0000}"/>
    <cellStyle name="Normal 19 2 2 5 5 2" xfId="14994" xr:uid="{00000000-0005-0000-0000-00008E3A0000}"/>
    <cellStyle name="Normal 19 2 2 5 6" xfId="14995" xr:uid="{00000000-0005-0000-0000-00008F3A0000}"/>
    <cellStyle name="Normal 19 2 2 6" xfId="14996" xr:uid="{00000000-0005-0000-0000-0000903A0000}"/>
    <cellStyle name="Normal 19 2 2 6 2" xfId="14997" xr:uid="{00000000-0005-0000-0000-0000913A0000}"/>
    <cellStyle name="Normal 19 2 2 6 2 2" xfId="14998" xr:uid="{00000000-0005-0000-0000-0000923A0000}"/>
    <cellStyle name="Normal 19 2 2 6 3" xfId="14999" xr:uid="{00000000-0005-0000-0000-0000933A0000}"/>
    <cellStyle name="Normal 19 2 2 7" xfId="15000" xr:uid="{00000000-0005-0000-0000-0000943A0000}"/>
    <cellStyle name="Normal 19 2 2 7 2" xfId="15001" xr:uid="{00000000-0005-0000-0000-0000953A0000}"/>
    <cellStyle name="Normal 19 2 2 8" xfId="15002" xr:uid="{00000000-0005-0000-0000-0000963A0000}"/>
    <cellStyle name="Normal 19 2 2 8 2" xfId="15003" xr:uid="{00000000-0005-0000-0000-0000973A0000}"/>
    <cellStyle name="Normal 19 2 2 9" xfId="15004" xr:uid="{00000000-0005-0000-0000-0000983A0000}"/>
    <cellStyle name="Normal 19 2 2 9 2" xfId="15005" xr:uid="{00000000-0005-0000-0000-0000993A0000}"/>
    <cellStyle name="Normal 19 2 3" xfId="15006" xr:uid="{00000000-0005-0000-0000-00009A3A0000}"/>
    <cellStyle name="Normal 19 2 3 2" xfId="15007" xr:uid="{00000000-0005-0000-0000-00009B3A0000}"/>
    <cellStyle name="Normal 19 2 3 2 2" xfId="15008" xr:uid="{00000000-0005-0000-0000-00009C3A0000}"/>
    <cellStyle name="Normal 19 2 3 2 2 2" xfId="15009" xr:uid="{00000000-0005-0000-0000-00009D3A0000}"/>
    <cellStyle name="Normal 19 2 3 2 2 2 2" xfId="15010" xr:uid="{00000000-0005-0000-0000-00009E3A0000}"/>
    <cellStyle name="Normal 19 2 3 2 2 3" xfId="15011" xr:uid="{00000000-0005-0000-0000-00009F3A0000}"/>
    <cellStyle name="Normal 19 2 3 2 2 3 2" xfId="15012" xr:uid="{00000000-0005-0000-0000-0000A03A0000}"/>
    <cellStyle name="Normal 19 2 3 2 2 4" xfId="15013" xr:uid="{00000000-0005-0000-0000-0000A13A0000}"/>
    <cellStyle name="Normal 19 2 3 2 3" xfId="15014" xr:uid="{00000000-0005-0000-0000-0000A23A0000}"/>
    <cellStyle name="Normal 19 2 3 2 3 2" xfId="15015" xr:uid="{00000000-0005-0000-0000-0000A33A0000}"/>
    <cellStyle name="Normal 19 2 3 2 4" xfId="15016" xr:uid="{00000000-0005-0000-0000-0000A43A0000}"/>
    <cellStyle name="Normal 19 2 3 2 4 2" xfId="15017" xr:uid="{00000000-0005-0000-0000-0000A53A0000}"/>
    <cellStyle name="Normal 19 2 3 2 5" xfId="15018" xr:uid="{00000000-0005-0000-0000-0000A63A0000}"/>
    <cellStyle name="Normal 19 2 3 2 5 2" xfId="15019" xr:uid="{00000000-0005-0000-0000-0000A73A0000}"/>
    <cellStyle name="Normal 19 2 3 2 6" xfId="15020" xr:uid="{00000000-0005-0000-0000-0000A83A0000}"/>
    <cellStyle name="Normal 19 2 3 2 6 2" xfId="15021" xr:uid="{00000000-0005-0000-0000-0000A93A0000}"/>
    <cellStyle name="Normal 19 2 3 2 7" xfId="15022" xr:uid="{00000000-0005-0000-0000-0000AA3A0000}"/>
    <cellStyle name="Normal 19 2 3 3" xfId="15023" xr:uid="{00000000-0005-0000-0000-0000AB3A0000}"/>
    <cellStyle name="Normal 19 2 3 3 2" xfId="15024" xr:uid="{00000000-0005-0000-0000-0000AC3A0000}"/>
    <cellStyle name="Normal 19 2 3 3 2 2" xfId="15025" xr:uid="{00000000-0005-0000-0000-0000AD3A0000}"/>
    <cellStyle name="Normal 19 2 3 3 3" xfId="15026" xr:uid="{00000000-0005-0000-0000-0000AE3A0000}"/>
    <cellStyle name="Normal 19 2 3 3 3 2" xfId="15027" xr:uid="{00000000-0005-0000-0000-0000AF3A0000}"/>
    <cellStyle name="Normal 19 2 3 3 4" xfId="15028" xr:uid="{00000000-0005-0000-0000-0000B03A0000}"/>
    <cellStyle name="Normal 19 2 3 3 4 2" xfId="15029" xr:uid="{00000000-0005-0000-0000-0000B13A0000}"/>
    <cellStyle name="Normal 19 2 3 3 5" xfId="15030" xr:uid="{00000000-0005-0000-0000-0000B23A0000}"/>
    <cellStyle name="Normal 19 2 3 3 5 2" xfId="15031" xr:uid="{00000000-0005-0000-0000-0000B33A0000}"/>
    <cellStyle name="Normal 19 2 3 3 6" xfId="15032" xr:uid="{00000000-0005-0000-0000-0000B43A0000}"/>
    <cellStyle name="Normal 19 2 3 4" xfId="15033" xr:uid="{00000000-0005-0000-0000-0000B53A0000}"/>
    <cellStyle name="Normal 19 2 3 4 2" xfId="15034" xr:uid="{00000000-0005-0000-0000-0000B63A0000}"/>
    <cellStyle name="Normal 19 2 3 4 2 2" xfId="15035" xr:uid="{00000000-0005-0000-0000-0000B73A0000}"/>
    <cellStyle name="Normal 19 2 3 4 3" xfId="15036" xr:uid="{00000000-0005-0000-0000-0000B83A0000}"/>
    <cellStyle name="Normal 19 2 3 5" xfId="15037" xr:uid="{00000000-0005-0000-0000-0000B93A0000}"/>
    <cellStyle name="Normal 19 2 3 5 2" xfId="15038" xr:uid="{00000000-0005-0000-0000-0000BA3A0000}"/>
    <cellStyle name="Normal 19 2 3 6" xfId="15039" xr:uid="{00000000-0005-0000-0000-0000BB3A0000}"/>
    <cellStyle name="Normal 19 2 3 6 2" xfId="15040" xr:uid="{00000000-0005-0000-0000-0000BC3A0000}"/>
    <cellStyle name="Normal 19 2 3 7" xfId="15041" xr:uid="{00000000-0005-0000-0000-0000BD3A0000}"/>
    <cellStyle name="Normal 19 2 3 7 2" xfId="15042" xr:uid="{00000000-0005-0000-0000-0000BE3A0000}"/>
    <cellStyle name="Normal 19 2 3 8" xfId="15043" xr:uid="{00000000-0005-0000-0000-0000BF3A0000}"/>
    <cellStyle name="Normal 19 2 4" xfId="15044" xr:uid="{00000000-0005-0000-0000-0000C03A0000}"/>
    <cellStyle name="Normal 19 2 4 2" xfId="15045" xr:uid="{00000000-0005-0000-0000-0000C13A0000}"/>
    <cellStyle name="Normal 19 2 4 2 2" xfId="15046" xr:uid="{00000000-0005-0000-0000-0000C23A0000}"/>
    <cellStyle name="Normal 19 2 4 2 2 2" xfId="15047" xr:uid="{00000000-0005-0000-0000-0000C33A0000}"/>
    <cellStyle name="Normal 19 2 4 2 2 2 2" xfId="15048" xr:uid="{00000000-0005-0000-0000-0000C43A0000}"/>
    <cellStyle name="Normal 19 2 4 2 2 3" xfId="15049" xr:uid="{00000000-0005-0000-0000-0000C53A0000}"/>
    <cellStyle name="Normal 19 2 4 2 2 3 2" xfId="15050" xr:uid="{00000000-0005-0000-0000-0000C63A0000}"/>
    <cellStyle name="Normal 19 2 4 2 2 4" xfId="15051" xr:uid="{00000000-0005-0000-0000-0000C73A0000}"/>
    <cellStyle name="Normal 19 2 4 2 3" xfId="15052" xr:uid="{00000000-0005-0000-0000-0000C83A0000}"/>
    <cellStyle name="Normal 19 2 4 2 3 2" xfId="15053" xr:uid="{00000000-0005-0000-0000-0000C93A0000}"/>
    <cellStyle name="Normal 19 2 4 2 4" xfId="15054" xr:uid="{00000000-0005-0000-0000-0000CA3A0000}"/>
    <cellStyle name="Normal 19 2 4 2 4 2" xfId="15055" xr:uid="{00000000-0005-0000-0000-0000CB3A0000}"/>
    <cellStyle name="Normal 19 2 4 2 5" xfId="15056" xr:uid="{00000000-0005-0000-0000-0000CC3A0000}"/>
    <cellStyle name="Normal 19 2 4 2 5 2" xfId="15057" xr:uid="{00000000-0005-0000-0000-0000CD3A0000}"/>
    <cellStyle name="Normal 19 2 4 2 6" xfId="15058" xr:uid="{00000000-0005-0000-0000-0000CE3A0000}"/>
    <cellStyle name="Normal 19 2 4 2 6 2" xfId="15059" xr:uid="{00000000-0005-0000-0000-0000CF3A0000}"/>
    <cellStyle name="Normal 19 2 4 2 7" xfId="15060" xr:uid="{00000000-0005-0000-0000-0000D03A0000}"/>
    <cellStyle name="Normal 19 2 4 3" xfId="15061" xr:uid="{00000000-0005-0000-0000-0000D13A0000}"/>
    <cellStyle name="Normal 19 2 4 3 2" xfId="15062" xr:uid="{00000000-0005-0000-0000-0000D23A0000}"/>
    <cellStyle name="Normal 19 2 4 3 2 2" xfId="15063" xr:uid="{00000000-0005-0000-0000-0000D33A0000}"/>
    <cellStyle name="Normal 19 2 4 3 3" xfId="15064" xr:uid="{00000000-0005-0000-0000-0000D43A0000}"/>
    <cellStyle name="Normal 19 2 4 3 3 2" xfId="15065" xr:uid="{00000000-0005-0000-0000-0000D53A0000}"/>
    <cellStyle name="Normal 19 2 4 3 4" xfId="15066" xr:uid="{00000000-0005-0000-0000-0000D63A0000}"/>
    <cellStyle name="Normal 19 2 4 3 4 2" xfId="15067" xr:uid="{00000000-0005-0000-0000-0000D73A0000}"/>
    <cellStyle name="Normal 19 2 4 3 5" xfId="15068" xr:uid="{00000000-0005-0000-0000-0000D83A0000}"/>
    <cellStyle name="Normal 19 2 4 3 5 2" xfId="15069" xr:uid="{00000000-0005-0000-0000-0000D93A0000}"/>
    <cellStyle name="Normal 19 2 4 3 6" xfId="15070" xr:uid="{00000000-0005-0000-0000-0000DA3A0000}"/>
    <cellStyle name="Normal 19 2 4 4" xfId="15071" xr:uid="{00000000-0005-0000-0000-0000DB3A0000}"/>
    <cellStyle name="Normal 19 2 4 4 2" xfId="15072" xr:uid="{00000000-0005-0000-0000-0000DC3A0000}"/>
    <cellStyle name="Normal 19 2 4 4 2 2" xfId="15073" xr:uid="{00000000-0005-0000-0000-0000DD3A0000}"/>
    <cellStyle name="Normal 19 2 4 4 3" xfId="15074" xr:uid="{00000000-0005-0000-0000-0000DE3A0000}"/>
    <cellStyle name="Normal 19 2 4 5" xfId="15075" xr:uid="{00000000-0005-0000-0000-0000DF3A0000}"/>
    <cellStyle name="Normal 19 2 4 5 2" xfId="15076" xr:uid="{00000000-0005-0000-0000-0000E03A0000}"/>
    <cellStyle name="Normal 19 2 4 6" xfId="15077" xr:uid="{00000000-0005-0000-0000-0000E13A0000}"/>
    <cellStyle name="Normal 19 2 4 6 2" xfId="15078" xr:uid="{00000000-0005-0000-0000-0000E23A0000}"/>
    <cellStyle name="Normal 19 2 4 7" xfId="15079" xr:uid="{00000000-0005-0000-0000-0000E33A0000}"/>
    <cellStyle name="Normal 19 2 4 7 2" xfId="15080" xr:uid="{00000000-0005-0000-0000-0000E43A0000}"/>
    <cellStyle name="Normal 19 2 4 8" xfId="15081" xr:uid="{00000000-0005-0000-0000-0000E53A0000}"/>
    <cellStyle name="Normal 19 2 5" xfId="15082" xr:uid="{00000000-0005-0000-0000-0000E63A0000}"/>
    <cellStyle name="Normal 19 2 5 2" xfId="15083" xr:uid="{00000000-0005-0000-0000-0000E73A0000}"/>
    <cellStyle name="Normal 19 2 5 2 2" xfId="15084" xr:uid="{00000000-0005-0000-0000-0000E83A0000}"/>
    <cellStyle name="Normal 19 2 5 2 2 2" xfId="15085" xr:uid="{00000000-0005-0000-0000-0000E93A0000}"/>
    <cellStyle name="Normal 19 2 5 2 3" xfId="15086" xr:uid="{00000000-0005-0000-0000-0000EA3A0000}"/>
    <cellStyle name="Normal 19 2 5 2 3 2" xfId="15087" xr:uid="{00000000-0005-0000-0000-0000EB3A0000}"/>
    <cellStyle name="Normal 19 2 5 2 4" xfId="15088" xr:uid="{00000000-0005-0000-0000-0000EC3A0000}"/>
    <cellStyle name="Normal 19 2 5 3" xfId="15089" xr:uid="{00000000-0005-0000-0000-0000ED3A0000}"/>
    <cellStyle name="Normal 19 2 5 3 2" xfId="15090" xr:uid="{00000000-0005-0000-0000-0000EE3A0000}"/>
    <cellStyle name="Normal 19 2 5 4" xfId="15091" xr:uid="{00000000-0005-0000-0000-0000EF3A0000}"/>
    <cellStyle name="Normal 19 2 5 4 2" xfId="15092" xr:uid="{00000000-0005-0000-0000-0000F03A0000}"/>
    <cellStyle name="Normal 19 2 5 5" xfId="15093" xr:uid="{00000000-0005-0000-0000-0000F13A0000}"/>
    <cellStyle name="Normal 19 2 5 5 2" xfId="15094" xr:uid="{00000000-0005-0000-0000-0000F23A0000}"/>
    <cellStyle name="Normal 19 2 5 6" xfId="15095" xr:uid="{00000000-0005-0000-0000-0000F33A0000}"/>
    <cellStyle name="Normal 19 2 5 6 2" xfId="15096" xr:uid="{00000000-0005-0000-0000-0000F43A0000}"/>
    <cellStyle name="Normal 19 2 5 7" xfId="15097" xr:uid="{00000000-0005-0000-0000-0000F53A0000}"/>
    <cellStyle name="Normal 19 2 6" xfId="15098" xr:uid="{00000000-0005-0000-0000-0000F63A0000}"/>
    <cellStyle name="Normal 19 2 6 2" xfId="15099" xr:uid="{00000000-0005-0000-0000-0000F73A0000}"/>
    <cellStyle name="Normal 19 2 6 2 2" xfId="15100" xr:uid="{00000000-0005-0000-0000-0000F83A0000}"/>
    <cellStyle name="Normal 19 2 6 3" xfId="15101" xr:uid="{00000000-0005-0000-0000-0000F93A0000}"/>
    <cellStyle name="Normal 19 2 6 3 2" xfId="15102" xr:uid="{00000000-0005-0000-0000-0000FA3A0000}"/>
    <cellStyle name="Normal 19 2 6 4" xfId="15103" xr:uid="{00000000-0005-0000-0000-0000FB3A0000}"/>
    <cellStyle name="Normal 19 2 6 4 2" xfId="15104" xr:uid="{00000000-0005-0000-0000-0000FC3A0000}"/>
    <cellStyle name="Normal 19 2 6 5" xfId="15105" xr:uid="{00000000-0005-0000-0000-0000FD3A0000}"/>
    <cellStyle name="Normal 19 2 6 5 2" xfId="15106" xr:uid="{00000000-0005-0000-0000-0000FE3A0000}"/>
    <cellStyle name="Normal 19 2 6 6" xfId="15107" xr:uid="{00000000-0005-0000-0000-0000FF3A0000}"/>
    <cellStyle name="Normal 19 2 7" xfId="15108" xr:uid="{00000000-0005-0000-0000-0000003B0000}"/>
    <cellStyle name="Normal 19 2 7 2" xfId="15109" xr:uid="{00000000-0005-0000-0000-0000013B0000}"/>
    <cellStyle name="Normal 19 2 7 2 2" xfId="15110" xr:uid="{00000000-0005-0000-0000-0000023B0000}"/>
    <cellStyle name="Normal 19 2 7 3" xfId="15111" xr:uid="{00000000-0005-0000-0000-0000033B0000}"/>
    <cellStyle name="Normal 19 2 8" xfId="15112" xr:uid="{00000000-0005-0000-0000-0000043B0000}"/>
    <cellStyle name="Normal 19 2 8 2" xfId="15113" xr:uid="{00000000-0005-0000-0000-0000053B0000}"/>
    <cellStyle name="Normal 19 2 9" xfId="15114" xr:uid="{00000000-0005-0000-0000-0000063B0000}"/>
    <cellStyle name="Normal 19 2 9 2" xfId="15115" xr:uid="{00000000-0005-0000-0000-0000073B0000}"/>
    <cellStyle name="Normal 19 3" xfId="15116" xr:uid="{00000000-0005-0000-0000-0000083B0000}"/>
    <cellStyle name="Normal 19 3 10" xfId="15117" xr:uid="{00000000-0005-0000-0000-0000093B0000}"/>
    <cellStyle name="Normal 19 3 2" xfId="15118" xr:uid="{00000000-0005-0000-0000-00000A3B0000}"/>
    <cellStyle name="Normal 19 3 2 2" xfId="15119" xr:uid="{00000000-0005-0000-0000-00000B3B0000}"/>
    <cellStyle name="Normal 19 3 2 2 2" xfId="15120" xr:uid="{00000000-0005-0000-0000-00000C3B0000}"/>
    <cellStyle name="Normal 19 3 2 2 2 2" xfId="15121" xr:uid="{00000000-0005-0000-0000-00000D3B0000}"/>
    <cellStyle name="Normal 19 3 2 2 2 2 2" xfId="15122" xr:uid="{00000000-0005-0000-0000-00000E3B0000}"/>
    <cellStyle name="Normal 19 3 2 2 2 3" xfId="15123" xr:uid="{00000000-0005-0000-0000-00000F3B0000}"/>
    <cellStyle name="Normal 19 3 2 2 2 3 2" xfId="15124" xr:uid="{00000000-0005-0000-0000-0000103B0000}"/>
    <cellStyle name="Normal 19 3 2 2 2 4" xfId="15125" xr:uid="{00000000-0005-0000-0000-0000113B0000}"/>
    <cellStyle name="Normal 19 3 2 2 3" xfId="15126" xr:uid="{00000000-0005-0000-0000-0000123B0000}"/>
    <cellStyle name="Normal 19 3 2 2 3 2" xfId="15127" xr:uid="{00000000-0005-0000-0000-0000133B0000}"/>
    <cellStyle name="Normal 19 3 2 2 4" xfId="15128" xr:uid="{00000000-0005-0000-0000-0000143B0000}"/>
    <cellStyle name="Normal 19 3 2 2 4 2" xfId="15129" xr:uid="{00000000-0005-0000-0000-0000153B0000}"/>
    <cellStyle name="Normal 19 3 2 2 5" xfId="15130" xr:uid="{00000000-0005-0000-0000-0000163B0000}"/>
    <cellStyle name="Normal 19 3 2 2 5 2" xfId="15131" xr:uid="{00000000-0005-0000-0000-0000173B0000}"/>
    <cellStyle name="Normal 19 3 2 2 6" xfId="15132" xr:uid="{00000000-0005-0000-0000-0000183B0000}"/>
    <cellStyle name="Normal 19 3 2 2 6 2" xfId="15133" xr:uid="{00000000-0005-0000-0000-0000193B0000}"/>
    <cellStyle name="Normal 19 3 2 2 7" xfId="15134" xr:uid="{00000000-0005-0000-0000-00001A3B0000}"/>
    <cellStyle name="Normal 19 3 2 3" xfId="15135" xr:uid="{00000000-0005-0000-0000-00001B3B0000}"/>
    <cellStyle name="Normal 19 3 2 3 2" xfId="15136" xr:uid="{00000000-0005-0000-0000-00001C3B0000}"/>
    <cellStyle name="Normal 19 3 2 3 2 2" xfId="15137" xr:uid="{00000000-0005-0000-0000-00001D3B0000}"/>
    <cellStyle name="Normal 19 3 2 3 3" xfId="15138" xr:uid="{00000000-0005-0000-0000-00001E3B0000}"/>
    <cellStyle name="Normal 19 3 2 3 3 2" xfId="15139" xr:uid="{00000000-0005-0000-0000-00001F3B0000}"/>
    <cellStyle name="Normal 19 3 2 3 4" xfId="15140" xr:uid="{00000000-0005-0000-0000-0000203B0000}"/>
    <cellStyle name="Normal 19 3 2 3 4 2" xfId="15141" xr:uid="{00000000-0005-0000-0000-0000213B0000}"/>
    <cellStyle name="Normal 19 3 2 3 5" xfId="15142" xr:uid="{00000000-0005-0000-0000-0000223B0000}"/>
    <cellStyle name="Normal 19 3 2 3 5 2" xfId="15143" xr:uid="{00000000-0005-0000-0000-0000233B0000}"/>
    <cellStyle name="Normal 19 3 2 3 6" xfId="15144" xr:uid="{00000000-0005-0000-0000-0000243B0000}"/>
    <cellStyle name="Normal 19 3 2 4" xfId="15145" xr:uid="{00000000-0005-0000-0000-0000253B0000}"/>
    <cellStyle name="Normal 19 3 2 4 2" xfId="15146" xr:uid="{00000000-0005-0000-0000-0000263B0000}"/>
    <cellStyle name="Normal 19 3 2 4 2 2" xfId="15147" xr:uid="{00000000-0005-0000-0000-0000273B0000}"/>
    <cellStyle name="Normal 19 3 2 4 3" xfId="15148" xr:uid="{00000000-0005-0000-0000-0000283B0000}"/>
    <cellStyle name="Normal 19 3 2 5" xfId="15149" xr:uid="{00000000-0005-0000-0000-0000293B0000}"/>
    <cellStyle name="Normal 19 3 2 5 2" xfId="15150" xr:uid="{00000000-0005-0000-0000-00002A3B0000}"/>
    <cellStyle name="Normal 19 3 2 6" xfId="15151" xr:uid="{00000000-0005-0000-0000-00002B3B0000}"/>
    <cellStyle name="Normal 19 3 2 6 2" xfId="15152" xr:uid="{00000000-0005-0000-0000-00002C3B0000}"/>
    <cellStyle name="Normal 19 3 2 7" xfId="15153" xr:uid="{00000000-0005-0000-0000-00002D3B0000}"/>
    <cellStyle name="Normal 19 3 2 7 2" xfId="15154" xr:uid="{00000000-0005-0000-0000-00002E3B0000}"/>
    <cellStyle name="Normal 19 3 2 8" xfId="15155" xr:uid="{00000000-0005-0000-0000-00002F3B0000}"/>
    <cellStyle name="Normal 19 3 3" xfId="15156" xr:uid="{00000000-0005-0000-0000-0000303B0000}"/>
    <cellStyle name="Normal 19 3 3 2" xfId="15157" xr:uid="{00000000-0005-0000-0000-0000313B0000}"/>
    <cellStyle name="Normal 19 3 3 2 2" xfId="15158" xr:uid="{00000000-0005-0000-0000-0000323B0000}"/>
    <cellStyle name="Normal 19 3 3 2 2 2" xfId="15159" xr:uid="{00000000-0005-0000-0000-0000333B0000}"/>
    <cellStyle name="Normal 19 3 3 2 2 2 2" xfId="15160" xr:uid="{00000000-0005-0000-0000-0000343B0000}"/>
    <cellStyle name="Normal 19 3 3 2 2 3" xfId="15161" xr:uid="{00000000-0005-0000-0000-0000353B0000}"/>
    <cellStyle name="Normal 19 3 3 2 2 3 2" xfId="15162" xr:uid="{00000000-0005-0000-0000-0000363B0000}"/>
    <cellStyle name="Normal 19 3 3 2 2 4" xfId="15163" xr:uid="{00000000-0005-0000-0000-0000373B0000}"/>
    <cellStyle name="Normal 19 3 3 2 3" xfId="15164" xr:uid="{00000000-0005-0000-0000-0000383B0000}"/>
    <cellStyle name="Normal 19 3 3 2 3 2" xfId="15165" xr:uid="{00000000-0005-0000-0000-0000393B0000}"/>
    <cellStyle name="Normal 19 3 3 2 4" xfId="15166" xr:uid="{00000000-0005-0000-0000-00003A3B0000}"/>
    <cellStyle name="Normal 19 3 3 2 4 2" xfId="15167" xr:uid="{00000000-0005-0000-0000-00003B3B0000}"/>
    <cellStyle name="Normal 19 3 3 2 5" xfId="15168" xr:uid="{00000000-0005-0000-0000-00003C3B0000}"/>
    <cellStyle name="Normal 19 3 3 2 5 2" xfId="15169" xr:uid="{00000000-0005-0000-0000-00003D3B0000}"/>
    <cellStyle name="Normal 19 3 3 2 6" xfId="15170" xr:uid="{00000000-0005-0000-0000-00003E3B0000}"/>
    <cellStyle name="Normal 19 3 3 2 6 2" xfId="15171" xr:uid="{00000000-0005-0000-0000-00003F3B0000}"/>
    <cellStyle name="Normal 19 3 3 2 7" xfId="15172" xr:uid="{00000000-0005-0000-0000-0000403B0000}"/>
    <cellStyle name="Normal 19 3 3 3" xfId="15173" xr:uid="{00000000-0005-0000-0000-0000413B0000}"/>
    <cellStyle name="Normal 19 3 3 3 2" xfId="15174" xr:uid="{00000000-0005-0000-0000-0000423B0000}"/>
    <cellStyle name="Normal 19 3 3 3 2 2" xfId="15175" xr:uid="{00000000-0005-0000-0000-0000433B0000}"/>
    <cellStyle name="Normal 19 3 3 3 3" xfId="15176" xr:uid="{00000000-0005-0000-0000-0000443B0000}"/>
    <cellStyle name="Normal 19 3 3 3 3 2" xfId="15177" xr:uid="{00000000-0005-0000-0000-0000453B0000}"/>
    <cellStyle name="Normal 19 3 3 3 4" xfId="15178" xr:uid="{00000000-0005-0000-0000-0000463B0000}"/>
    <cellStyle name="Normal 19 3 3 3 4 2" xfId="15179" xr:uid="{00000000-0005-0000-0000-0000473B0000}"/>
    <cellStyle name="Normal 19 3 3 3 5" xfId="15180" xr:uid="{00000000-0005-0000-0000-0000483B0000}"/>
    <cellStyle name="Normal 19 3 3 3 5 2" xfId="15181" xr:uid="{00000000-0005-0000-0000-0000493B0000}"/>
    <cellStyle name="Normal 19 3 3 3 6" xfId="15182" xr:uid="{00000000-0005-0000-0000-00004A3B0000}"/>
    <cellStyle name="Normal 19 3 3 4" xfId="15183" xr:uid="{00000000-0005-0000-0000-00004B3B0000}"/>
    <cellStyle name="Normal 19 3 3 4 2" xfId="15184" xr:uid="{00000000-0005-0000-0000-00004C3B0000}"/>
    <cellStyle name="Normal 19 3 3 4 2 2" xfId="15185" xr:uid="{00000000-0005-0000-0000-00004D3B0000}"/>
    <cellStyle name="Normal 19 3 3 4 3" xfId="15186" xr:uid="{00000000-0005-0000-0000-00004E3B0000}"/>
    <cellStyle name="Normal 19 3 3 5" xfId="15187" xr:uid="{00000000-0005-0000-0000-00004F3B0000}"/>
    <cellStyle name="Normal 19 3 3 5 2" xfId="15188" xr:uid="{00000000-0005-0000-0000-0000503B0000}"/>
    <cellStyle name="Normal 19 3 3 6" xfId="15189" xr:uid="{00000000-0005-0000-0000-0000513B0000}"/>
    <cellStyle name="Normal 19 3 3 6 2" xfId="15190" xr:uid="{00000000-0005-0000-0000-0000523B0000}"/>
    <cellStyle name="Normal 19 3 3 7" xfId="15191" xr:uid="{00000000-0005-0000-0000-0000533B0000}"/>
    <cellStyle name="Normal 19 3 3 7 2" xfId="15192" xr:uid="{00000000-0005-0000-0000-0000543B0000}"/>
    <cellStyle name="Normal 19 3 3 8" xfId="15193" xr:uid="{00000000-0005-0000-0000-0000553B0000}"/>
    <cellStyle name="Normal 19 3 4" xfId="15194" xr:uid="{00000000-0005-0000-0000-0000563B0000}"/>
    <cellStyle name="Normal 19 3 4 2" xfId="15195" xr:uid="{00000000-0005-0000-0000-0000573B0000}"/>
    <cellStyle name="Normal 19 3 4 2 2" xfId="15196" xr:uid="{00000000-0005-0000-0000-0000583B0000}"/>
    <cellStyle name="Normal 19 3 4 2 2 2" xfId="15197" xr:uid="{00000000-0005-0000-0000-0000593B0000}"/>
    <cellStyle name="Normal 19 3 4 2 3" xfId="15198" xr:uid="{00000000-0005-0000-0000-00005A3B0000}"/>
    <cellStyle name="Normal 19 3 4 2 3 2" xfId="15199" xr:uid="{00000000-0005-0000-0000-00005B3B0000}"/>
    <cellStyle name="Normal 19 3 4 2 4" xfId="15200" xr:uid="{00000000-0005-0000-0000-00005C3B0000}"/>
    <cellStyle name="Normal 19 3 4 3" xfId="15201" xr:uid="{00000000-0005-0000-0000-00005D3B0000}"/>
    <cellStyle name="Normal 19 3 4 3 2" xfId="15202" xr:uid="{00000000-0005-0000-0000-00005E3B0000}"/>
    <cellStyle name="Normal 19 3 4 4" xfId="15203" xr:uid="{00000000-0005-0000-0000-00005F3B0000}"/>
    <cellStyle name="Normal 19 3 4 4 2" xfId="15204" xr:uid="{00000000-0005-0000-0000-0000603B0000}"/>
    <cellStyle name="Normal 19 3 4 5" xfId="15205" xr:uid="{00000000-0005-0000-0000-0000613B0000}"/>
    <cellStyle name="Normal 19 3 4 5 2" xfId="15206" xr:uid="{00000000-0005-0000-0000-0000623B0000}"/>
    <cellStyle name="Normal 19 3 4 6" xfId="15207" xr:uid="{00000000-0005-0000-0000-0000633B0000}"/>
    <cellStyle name="Normal 19 3 4 6 2" xfId="15208" xr:uid="{00000000-0005-0000-0000-0000643B0000}"/>
    <cellStyle name="Normal 19 3 4 7" xfId="15209" xr:uid="{00000000-0005-0000-0000-0000653B0000}"/>
    <cellStyle name="Normal 19 3 5" xfId="15210" xr:uid="{00000000-0005-0000-0000-0000663B0000}"/>
    <cellStyle name="Normal 19 3 5 2" xfId="15211" xr:uid="{00000000-0005-0000-0000-0000673B0000}"/>
    <cellStyle name="Normal 19 3 5 2 2" xfId="15212" xr:uid="{00000000-0005-0000-0000-0000683B0000}"/>
    <cellStyle name="Normal 19 3 5 3" xfId="15213" xr:uid="{00000000-0005-0000-0000-0000693B0000}"/>
    <cellStyle name="Normal 19 3 5 3 2" xfId="15214" xr:uid="{00000000-0005-0000-0000-00006A3B0000}"/>
    <cellStyle name="Normal 19 3 5 4" xfId="15215" xr:uid="{00000000-0005-0000-0000-00006B3B0000}"/>
    <cellStyle name="Normal 19 3 5 4 2" xfId="15216" xr:uid="{00000000-0005-0000-0000-00006C3B0000}"/>
    <cellStyle name="Normal 19 3 5 5" xfId="15217" xr:uid="{00000000-0005-0000-0000-00006D3B0000}"/>
    <cellStyle name="Normal 19 3 5 5 2" xfId="15218" xr:uid="{00000000-0005-0000-0000-00006E3B0000}"/>
    <cellStyle name="Normal 19 3 5 6" xfId="15219" xr:uid="{00000000-0005-0000-0000-00006F3B0000}"/>
    <cellStyle name="Normal 19 3 6" xfId="15220" xr:uid="{00000000-0005-0000-0000-0000703B0000}"/>
    <cellStyle name="Normal 19 3 6 2" xfId="15221" xr:uid="{00000000-0005-0000-0000-0000713B0000}"/>
    <cellStyle name="Normal 19 3 6 2 2" xfId="15222" xr:uid="{00000000-0005-0000-0000-0000723B0000}"/>
    <cellStyle name="Normal 19 3 6 3" xfId="15223" xr:uid="{00000000-0005-0000-0000-0000733B0000}"/>
    <cellStyle name="Normal 19 3 7" xfId="15224" xr:uid="{00000000-0005-0000-0000-0000743B0000}"/>
    <cellStyle name="Normal 19 3 7 2" xfId="15225" xr:uid="{00000000-0005-0000-0000-0000753B0000}"/>
    <cellStyle name="Normal 19 3 8" xfId="15226" xr:uid="{00000000-0005-0000-0000-0000763B0000}"/>
    <cellStyle name="Normal 19 3 8 2" xfId="15227" xr:uid="{00000000-0005-0000-0000-0000773B0000}"/>
    <cellStyle name="Normal 19 3 9" xfId="15228" xr:uid="{00000000-0005-0000-0000-0000783B0000}"/>
    <cellStyle name="Normal 19 3 9 2" xfId="15229" xr:uid="{00000000-0005-0000-0000-0000793B0000}"/>
    <cellStyle name="Normal 19 4" xfId="15230" xr:uid="{00000000-0005-0000-0000-00007A3B0000}"/>
    <cellStyle name="Normal 19 4 2" xfId="15231" xr:uid="{00000000-0005-0000-0000-00007B3B0000}"/>
    <cellStyle name="Normal 19 4 2 2" xfId="15232" xr:uid="{00000000-0005-0000-0000-00007C3B0000}"/>
    <cellStyle name="Normal 19 4 2 2 2" xfId="15233" xr:uid="{00000000-0005-0000-0000-00007D3B0000}"/>
    <cellStyle name="Normal 19 4 2 2 2 2" xfId="15234" xr:uid="{00000000-0005-0000-0000-00007E3B0000}"/>
    <cellStyle name="Normal 19 4 2 2 3" xfId="15235" xr:uid="{00000000-0005-0000-0000-00007F3B0000}"/>
    <cellStyle name="Normal 19 4 2 2 3 2" xfId="15236" xr:uid="{00000000-0005-0000-0000-0000803B0000}"/>
    <cellStyle name="Normal 19 4 2 2 4" xfId="15237" xr:uid="{00000000-0005-0000-0000-0000813B0000}"/>
    <cellStyle name="Normal 19 4 2 3" xfId="15238" xr:uid="{00000000-0005-0000-0000-0000823B0000}"/>
    <cellStyle name="Normal 19 4 2 3 2" xfId="15239" xr:uid="{00000000-0005-0000-0000-0000833B0000}"/>
    <cellStyle name="Normal 19 4 2 4" xfId="15240" xr:uid="{00000000-0005-0000-0000-0000843B0000}"/>
    <cellStyle name="Normal 19 4 2 4 2" xfId="15241" xr:uid="{00000000-0005-0000-0000-0000853B0000}"/>
    <cellStyle name="Normal 19 4 2 5" xfId="15242" xr:uid="{00000000-0005-0000-0000-0000863B0000}"/>
    <cellStyle name="Normal 19 4 2 5 2" xfId="15243" xr:uid="{00000000-0005-0000-0000-0000873B0000}"/>
    <cellStyle name="Normal 19 4 2 6" xfId="15244" xr:uid="{00000000-0005-0000-0000-0000883B0000}"/>
    <cellStyle name="Normal 19 4 2 6 2" xfId="15245" xr:uid="{00000000-0005-0000-0000-0000893B0000}"/>
    <cellStyle name="Normal 19 4 2 7" xfId="15246" xr:uid="{00000000-0005-0000-0000-00008A3B0000}"/>
    <cellStyle name="Normal 19 4 3" xfId="15247" xr:uid="{00000000-0005-0000-0000-00008B3B0000}"/>
    <cellStyle name="Normal 19 4 3 2" xfId="15248" xr:uid="{00000000-0005-0000-0000-00008C3B0000}"/>
    <cellStyle name="Normal 19 4 3 2 2" xfId="15249" xr:uid="{00000000-0005-0000-0000-00008D3B0000}"/>
    <cellStyle name="Normal 19 4 3 3" xfId="15250" xr:uid="{00000000-0005-0000-0000-00008E3B0000}"/>
    <cellStyle name="Normal 19 4 3 3 2" xfId="15251" xr:uid="{00000000-0005-0000-0000-00008F3B0000}"/>
    <cellStyle name="Normal 19 4 3 4" xfId="15252" xr:uid="{00000000-0005-0000-0000-0000903B0000}"/>
    <cellStyle name="Normal 19 4 3 4 2" xfId="15253" xr:uid="{00000000-0005-0000-0000-0000913B0000}"/>
    <cellStyle name="Normal 19 4 3 5" xfId="15254" xr:uid="{00000000-0005-0000-0000-0000923B0000}"/>
    <cellStyle name="Normal 19 4 3 5 2" xfId="15255" xr:uid="{00000000-0005-0000-0000-0000933B0000}"/>
    <cellStyle name="Normal 19 4 3 6" xfId="15256" xr:uid="{00000000-0005-0000-0000-0000943B0000}"/>
    <cellStyle name="Normal 19 4 4" xfId="15257" xr:uid="{00000000-0005-0000-0000-0000953B0000}"/>
    <cellStyle name="Normal 19 4 4 2" xfId="15258" xr:uid="{00000000-0005-0000-0000-0000963B0000}"/>
    <cellStyle name="Normal 19 4 4 2 2" xfId="15259" xr:uid="{00000000-0005-0000-0000-0000973B0000}"/>
    <cellStyle name="Normal 19 4 4 3" xfId="15260" xr:uid="{00000000-0005-0000-0000-0000983B0000}"/>
    <cellStyle name="Normal 19 4 5" xfId="15261" xr:uid="{00000000-0005-0000-0000-0000993B0000}"/>
    <cellStyle name="Normal 19 4 5 2" xfId="15262" xr:uid="{00000000-0005-0000-0000-00009A3B0000}"/>
    <cellStyle name="Normal 19 4 6" xfId="15263" xr:uid="{00000000-0005-0000-0000-00009B3B0000}"/>
    <cellStyle name="Normal 19 4 6 2" xfId="15264" xr:uid="{00000000-0005-0000-0000-00009C3B0000}"/>
    <cellStyle name="Normal 19 4 7" xfId="15265" xr:uid="{00000000-0005-0000-0000-00009D3B0000}"/>
    <cellStyle name="Normal 19 4 7 2" xfId="15266" xr:uid="{00000000-0005-0000-0000-00009E3B0000}"/>
    <cellStyle name="Normal 19 4 8" xfId="15267" xr:uid="{00000000-0005-0000-0000-00009F3B0000}"/>
    <cellStyle name="Normal 19 5" xfId="15268" xr:uid="{00000000-0005-0000-0000-0000A03B0000}"/>
    <cellStyle name="Normal 19 5 2" xfId="15269" xr:uid="{00000000-0005-0000-0000-0000A13B0000}"/>
    <cellStyle name="Normal 19 5 2 2" xfId="15270" xr:uid="{00000000-0005-0000-0000-0000A23B0000}"/>
    <cellStyle name="Normal 19 5 2 2 2" xfId="15271" xr:uid="{00000000-0005-0000-0000-0000A33B0000}"/>
    <cellStyle name="Normal 19 5 2 2 2 2" xfId="15272" xr:uid="{00000000-0005-0000-0000-0000A43B0000}"/>
    <cellStyle name="Normal 19 5 2 2 3" xfId="15273" xr:uid="{00000000-0005-0000-0000-0000A53B0000}"/>
    <cellStyle name="Normal 19 5 2 2 3 2" xfId="15274" xr:uid="{00000000-0005-0000-0000-0000A63B0000}"/>
    <cellStyle name="Normal 19 5 2 2 4" xfId="15275" xr:uid="{00000000-0005-0000-0000-0000A73B0000}"/>
    <cellStyle name="Normal 19 5 2 3" xfId="15276" xr:uid="{00000000-0005-0000-0000-0000A83B0000}"/>
    <cellStyle name="Normal 19 5 2 3 2" xfId="15277" xr:uid="{00000000-0005-0000-0000-0000A93B0000}"/>
    <cellStyle name="Normal 19 5 2 4" xfId="15278" xr:uid="{00000000-0005-0000-0000-0000AA3B0000}"/>
    <cellStyle name="Normal 19 5 2 4 2" xfId="15279" xr:uid="{00000000-0005-0000-0000-0000AB3B0000}"/>
    <cellStyle name="Normal 19 5 2 5" xfId="15280" xr:uid="{00000000-0005-0000-0000-0000AC3B0000}"/>
    <cellStyle name="Normal 19 5 2 5 2" xfId="15281" xr:uid="{00000000-0005-0000-0000-0000AD3B0000}"/>
    <cellStyle name="Normal 19 5 2 6" xfId="15282" xr:uid="{00000000-0005-0000-0000-0000AE3B0000}"/>
    <cellStyle name="Normal 19 5 2 6 2" xfId="15283" xr:uid="{00000000-0005-0000-0000-0000AF3B0000}"/>
    <cellStyle name="Normal 19 5 2 7" xfId="15284" xr:uid="{00000000-0005-0000-0000-0000B03B0000}"/>
    <cellStyle name="Normal 19 5 3" xfId="15285" xr:uid="{00000000-0005-0000-0000-0000B13B0000}"/>
    <cellStyle name="Normal 19 5 3 2" xfId="15286" xr:uid="{00000000-0005-0000-0000-0000B23B0000}"/>
    <cellStyle name="Normal 19 5 3 2 2" xfId="15287" xr:uid="{00000000-0005-0000-0000-0000B33B0000}"/>
    <cellStyle name="Normal 19 5 3 3" xfId="15288" xr:uid="{00000000-0005-0000-0000-0000B43B0000}"/>
    <cellStyle name="Normal 19 5 3 3 2" xfId="15289" xr:uid="{00000000-0005-0000-0000-0000B53B0000}"/>
    <cellStyle name="Normal 19 5 3 4" xfId="15290" xr:uid="{00000000-0005-0000-0000-0000B63B0000}"/>
    <cellStyle name="Normal 19 5 3 4 2" xfId="15291" xr:uid="{00000000-0005-0000-0000-0000B73B0000}"/>
    <cellStyle name="Normal 19 5 3 5" xfId="15292" xr:uid="{00000000-0005-0000-0000-0000B83B0000}"/>
    <cellStyle name="Normal 19 5 3 5 2" xfId="15293" xr:uid="{00000000-0005-0000-0000-0000B93B0000}"/>
    <cellStyle name="Normal 19 5 3 6" xfId="15294" xr:uid="{00000000-0005-0000-0000-0000BA3B0000}"/>
    <cellStyle name="Normal 19 5 4" xfId="15295" xr:uid="{00000000-0005-0000-0000-0000BB3B0000}"/>
    <cellStyle name="Normal 19 5 4 2" xfId="15296" xr:uid="{00000000-0005-0000-0000-0000BC3B0000}"/>
    <cellStyle name="Normal 19 5 4 2 2" xfId="15297" xr:uid="{00000000-0005-0000-0000-0000BD3B0000}"/>
    <cellStyle name="Normal 19 5 4 3" xfId="15298" xr:uid="{00000000-0005-0000-0000-0000BE3B0000}"/>
    <cellStyle name="Normal 19 5 5" xfId="15299" xr:uid="{00000000-0005-0000-0000-0000BF3B0000}"/>
    <cellStyle name="Normal 19 5 5 2" xfId="15300" xr:uid="{00000000-0005-0000-0000-0000C03B0000}"/>
    <cellStyle name="Normal 19 5 6" xfId="15301" xr:uid="{00000000-0005-0000-0000-0000C13B0000}"/>
    <cellStyle name="Normal 19 5 6 2" xfId="15302" xr:uid="{00000000-0005-0000-0000-0000C23B0000}"/>
    <cellStyle name="Normal 19 5 7" xfId="15303" xr:uid="{00000000-0005-0000-0000-0000C33B0000}"/>
    <cellStyle name="Normal 19 5 7 2" xfId="15304" xr:uid="{00000000-0005-0000-0000-0000C43B0000}"/>
    <cellStyle name="Normal 19 5 8" xfId="15305" xr:uid="{00000000-0005-0000-0000-0000C53B0000}"/>
    <cellStyle name="Normal 19 6" xfId="15306" xr:uid="{00000000-0005-0000-0000-0000C63B0000}"/>
    <cellStyle name="Normal 19 6 2" xfId="15307" xr:uid="{00000000-0005-0000-0000-0000C73B0000}"/>
    <cellStyle name="Normal 19 6 2 2" xfId="15308" xr:uid="{00000000-0005-0000-0000-0000C83B0000}"/>
    <cellStyle name="Normal 19 6 2 2 2" xfId="15309" xr:uid="{00000000-0005-0000-0000-0000C93B0000}"/>
    <cellStyle name="Normal 19 6 2 3" xfId="15310" xr:uid="{00000000-0005-0000-0000-0000CA3B0000}"/>
    <cellStyle name="Normal 19 6 2 3 2" xfId="15311" xr:uid="{00000000-0005-0000-0000-0000CB3B0000}"/>
    <cellStyle name="Normal 19 6 2 4" xfId="15312" xr:uid="{00000000-0005-0000-0000-0000CC3B0000}"/>
    <cellStyle name="Normal 19 6 3" xfId="15313" xr:uid="{00000000-0005-0000-0000-0000CD3B0000}"/>
    <cellStyle name="Normal 19 6 3 2" xfId="15314" xr:uid="{00000000-0005-0000-0000-0000CE3B0000}"/>
    <cellStyle name="Normal 19 6 4" xfId="15315" xr:uid="{00000000-0005-0000-0000-0000CF3B0000}"/>
    <cellStyle name="Normal 19 6 4 2" xfId="15316" xr:uid="{00000000-0005-0000-0000-0000D03B0000}"/>
    <cellStyle name="Normal 19 6 5" xfId="15317" xr:uid="{00000000-0005-0000-0000-0000D13B0000}"/>
    <cellStyle name="Normal 19 6 5 2" xfId="15318" xr:uid="{00000000-0005-0000-0000-0000D23B0000}"/>
    <cellStyle name="Normal 19 6 6" xfId="15319" xr:uid="{00000000-0005-0000-0000-0000D33B0000}"/>
    <cellStyle name="Normal 19 6 6 2" xfId="15320" xr:uid="{00000000-0005-0000-0000-0000D43B0000}"/>
    <cellStyle name="Normal 19 6 7" xfId="15321" xr:uid="{00000000-0005-0000-0000-0000D53B0000}"/>
    <cellStyle name="Normal 19 7" xfId="15322" xr:uid="{00000000-0005-0000-0000-0000D63B0000}"/>
    <cellStyle name="Normal 19 7 2" xfId="15323" xr:uid="{00000000-0005-0000-0000-0000D73B0000}"/>
    <cellStyle name="Normal 19 7 2 2" xfId="15324" xr:uid="{00000000-0005-0000-0000-0000D83B0000}"/>
    <cellStyle name="Normal 19 7 3" xfId="15325" xr:uid="{00000000-0005-0000-0000-0000D93B0000}"/>
    <cellStyle name="Normal 19 7 4" xfId="15326" xr:uid="{00000000-0005-0000-0000-0000DA3B0000}"/>
    <cellStyle name="Normal 19 7 4 2" xfId="15327" xr:uid="{00000000-0005-0000-0000-0000DB3B0000}"/>
    <cellStyle name="Normal 19 7 5" xfId="15328" xr:uid="{00000000-0005-0000-0000-0000DC3B0000}"/>
    <cellStyle name="Normal 19 7 5 2" xfId="15329" xr:uid="{00000000-0005-0000-0000-0000DD3B0000}"/>
    <cellStyle name="Normal 19 7 6" xfId="15330" xr:uid="{00000000-0005-0000-0000-0000DE3B0000}"/>
    <cellStyle name="Normal 19 8" xfId="15331" xr:uid="{00000000-0005-0000-0000-0000DF3B0000}"/>
    <cellStyle name="Normal 19 8 2" xfId="15332" xr:uid="{00000000-0005-0000-0000-0000E03B0000}"/>
    <cellStyle name="Normal 19 8 2 2" xfId="15333" xr:uid="{00000000-0005-0000-0000-0000E13B0000}"/>
    <cellStyle name="Normal 19 8 3" xfId="15334" xr:uid="{00000000-0005-0000-0000-0000E23B0000}"/>
    <cellStyle name="Normal 19 9" xfId="15335" xr:uid="{00000000-0005-0000-0000-0000E33B0000}"/>
    <cellStyle name="Normal 19 9 2" xfId="15336" xr:uid="{00000000-0005-0000-0000-0000E43B0000}"/>
    <cellStyle name="Normal 19 9 2 2" xfId="15337" xr:uid="{00000000-0005-0000-0000-0000E53B0000}"/>
    <cellStyle name="Normal 19 9 3" xfId="15338" xr:uid="{00000000-0005-0000-0000-0000E63B0000}"/>
    <cellStyle name="Normal 2" xfId="5" xr:uid="{00000000-0005-0000-0000-0000E73B0000}"/>
    <cellStyle name="Normal 2 10" xfId="15339" xr:uid="{00000000-0005-0000-0000-0000E83B0000}"/>
    <cellStyle name="Normal 2 11" xfId="15340" xr:uid="{00000000-0005-0000-0000-0000E93B0000}"/>
    <cellStyle name="Normal 2 12" xfId="15341" xr:uid="{00000000-0005-0000-0000-0000EA3B0000}"/>
    <cellStyle name="Normal 2 13" xfId="15342" xr:uid="{00000000-0005-0000-0000-0000EB3B0000}"/>
    <cellStyle name="Normal 2 14" xfId="15343" xr:uid="{00000000-0005-0000-0000-0000EC3B0000}"/>
    <cellStyle name="Normal 2 15" xfId="15344" xr:uid="{00000000-0005-0000-0000-0000ED3B0000}"/>
    <cellStyle name="Normal 2 16" xfId="15345" xr:uid="{00000000-0005-0000-0000-0000EE3B0000}"/>
    <cellStyle name="Normal 2 17" xfId="15346" xr:uid="{00000000-0005-0000-0000-0000EF3B0000}"/>
    <cellStyle name="Normal 2 18" xfId="15347" xr:uid="{00000000-0005-0000-0000-0000F03B0000}"/>
    <cellStyle name="Normal 2 19" xfId="15348" xr:uid="{00000000-0005-0000-0000-0000F13B0000}"/>
    <cellStyle name="Normal 2 2" xfId="2" xr:uid="{00000000-0005-0000-0000-0000F23B0000}"/>
    <cellStyle name="Normal 2 2 10" xfId="15349" xr:uid="{00000000-0005-0000-0000-0000F33B0000}"/>
    <cellStyle name="Normal 2 2 11" xfId="15350" xr:uid="{00000000-0005-0000-0000-0000F43B0000}"/>
    <cellStyle name="Normal 2 2 2" xfId="15351" xr:uid="{00000000-0005-0000-0000-0000F53B0000}"/>
    <cellStyle name="Normal 2 2 2 2" xfId="15352" xr:uid="{00000000-0005-0000-0000-0000F63B0000}"/>
    <cellStyle name="Normal 2 2 3" xfId="15353" xr:uid="{00000000-0005-0000-0000-0000F73B0000}"/>
    <cellStyle name="Normal 2 2 4" xfId="15354" xr:uid="{00000000-0005-0000-0000-0000F83B0000}"/>
    <cellStyle name="Normal 2 2 5" xfId="15355" xr:uid="{00000000-0005-0000-0000-0000F93B0000}"/>
    <cellStyle name="Normal 2 2 6" xfId="15356" xr:uid="{00000000-0005-0000-0000-0000FA3B0000}"/>
    <cellStyle name="Normal 2 2 7" xfId="15357" xr:uid="{00000000-0005-0000-0000-0000FB3B0000}"/>
    <cellStyle name="Normal 2 2 8" xfId="15358" xr:uid="{00000000-0005-0000-0000-0000FC3B0000}"/>
    <cellStyle name="Normal 2 2 9" xfId="15359" xr:uid="{00000000-0005-0000-0000-0000FD3B0000}"/>
    <cellStyle name="Normal 2 2_Sheet1" xfId="15360" xr:uid="{00000000-0005-0000-0000-0000FE3B0000}"/>
    <cellStyle name="Normal 2 20" xfId="15361" xr:uid="{00000000-0005-0000-0000-0000FF3B0000}"/>
    <cellStyle name="Normal 2 21" xfId="15362" xr:uid="{00000000-0005-0000-0000-0000003C0000}"/>
    <cellStyle name="Normal 2 22" xfId="15363" xr:uid="{00000000-0005-0000-0000-0000013C0000}"/>
    <cellStyle name="Normal 2 23" xfId="15364" xr:uid="{00000000-0005-0000-0000-0000023C0000}"/>
    <cellStyle name="Normal 2 24" xfId="15365" xr:uid="{00000000-0005-0000-0000-0000033C0000}"/>
    <cellStyle name="Normal 2 25" xfId="15366" xr:uid="{00000000-0005-0000-0000-0000043C0000}"/>
    <cellStyle name="Normal 2 26" xfId="15367" xr:uid="{00000000-0005-0000-0000-0000053C0000}"/>
    <cellStyle name="Normal 2 27" xfId="15368" xr:uid="{00000000-0005-0000-0000-0000063C0000}"/>
    <cellStyle name="Normal 2 28" xfId="15369" xr:uid="{00000000-0005-0000-0000-0000073C0000}"/>
    <cellStyle name="Normal 2 29" xfId="15370" xr:uid="{00000000-0005-0000-0000-0000083C0000}"/>
    <cellStyle name="Normal 2 3" xfId="15371" xr:uid="{00000000-0005-0000-0000-0000093C0000}"/>
    <cellStyle name="Normal 2 3 2" xfId="15372" xr:uid="{00000000-0005-0000-0000-00000A3C0000}"/>
    <cellStyle name="Normal 2 30" xfId="15373" xr:uid="{00000000-0005-0000-0000-00000B3C0000}"/>
    <cellStyle name="Normal 2 31" xfId="15374" xr:uid="{00000000-0005-0000-0000-00000C3C0000}"/>
    <cellStyle name="Normal 2 32" xfId="15375" xr:uid="{00000000-0005-0000-0000-00000D3C0000}"/>
    <cellStyle name="Normal 2 33" xfId="15376" xr:uid="{00000000-0005-0000-0000-00000E3C0000}"/>
    <cellStyle name="Normal 2 34" xfId="15377" xr:uid="{00000000-0005-0000-0000-00000F3C0000}"/>
    <cellStyle name="Normal 2 35" xfId="15378" xr:uid="{00000000-0005-0000-0000-0000103C0000}"/>
    <cellStyle name="Normal 2 36" xfId="15379" xr:uid="{00000000-0005-0000-0000-0000113C0000}"/>
    <cellStyle name="Normal 2 37" xfId="15380" xr:uid="{00000000-0005-0000-0000-0000123C0000}"/>
    <cellStyle name="Normal 2 38" xfId="15381" xr:uid="{00000000-0005-0000-0000-0000133C0000}"/>
    <cellStyle name="Normal 2 39" xfId="15382" xr:uid="{00000000-0005-0000-0000-0000143C0000}"/>
    <cellStyle name="Normal 2 4" xfId="15383" xr:uid="{00000000-0005-0000-0000-0000153C0000}"/>
    <cellStyle name="Normal 2 4 10" xfId="15384" xr:uid="{00000000-0005-0000-0000-0000163C0000}"/>
    <cellStyle name="Normal 2 4 10 2" xfId="15385" xr:uid="{00000000-0005-0000-0000-0000173C0000}"/>
    <cellStyle name="Normal 2 4 10 2 2" xfId="15386" xr:uid="{00000000-0005-0000-0000-0000183C0000}"/>
    <cellStyle name="Normal 2 4 10 3" xfId="15387" xr:uid="{00000000-0005-0000-0000-0000193C0000}"/>
    <cellStyle name="Normal 2 4 11" xfId="15388" xr:uid="{00000000-0005-0000-0000-00001A3C0000}"/>
    <cellStyle name="Normal 2 4 11 2" xfId="15389" xr:uid="{00000000-0005-0000-0000-00001B3C0000}"/>
    <cellStyle name="Normal 2 4 11 2 2" xfId="15390" xr:uid="{00000000-0005-0000-0000-00001C3C0000}"/>
    <cellStyle name="Normal 2 4 11 3" xfId="15391" xr:uid="{00000000-0005-0000-0000-00001D3C0000}"/>
    <cellStyle name="Normal 2 4 12" xfId="15392" xr:uid="{00000000-0005-0000-0000-00001E3C0000}"/>
    <cellStyle name="Normal 2 4 12 2" xfId="15393" xr:uid="{00000000-0005-0000-0000-00001F3C0000}"/>
    <cellStyle name="Normal 2 4 13" xfId="15394" xr:uid="{00000000-0005-0000-0000-0000203C0000}"/>
    <cellStyle name="Normal 2 4 13 2" xfId="15395" xr:uid="{00000000-0005-0000-0000-0000213C0000}"/>
    <cellStyle name="Normal 2 4 14" xfId="15396" xr:uid="{00000000-0005-0000-0000-0000223C0000}"/>
    <cellStyle name="Normal 2 4 14 2" xfId="15397" xr:uid="{00000000-0005-0000-0000-0000233C0000}"/>
    <cellStyle name="Normal 2 4 15" xfId="15398" xr:uid="{00000000-0005-0000-0000-0000243C0000}"/>
    <cellStyle name="Normal 2 4 2" xfId="15399" xr:uid="{00000000-0005-0000-0000-0000253C0000}"/>
    <cellStyle name="Normal 2 4 2 10" xfId="15400" xr:uid="{00000000-0005-0000-0000-0000263C0000}"/>
    <cellStyle name="Normal 2 4 2 10 2" xfId="15401" xr:uid="{00000000-0005-0000-0000-0000273C0000}"/>
    <cellStyle name="Normal 2 4 2 11" xfId="15402" xr:uid="{00000000-0005-0000-0000-0000283C0000}"/>
    <cellStyle name="Normal 2 4 2 11 2" xfId="15403" xr:uid="{00000000-0005-0000-0000-0000293C0000}"/>
    <cellStyle name="Normal 2 4 2 12" xfId="15404" xr:uid="{00000000-0005-0000-0000-00002A3C0000}"/>
    <cellStyle name="Normal 2 4 2 2" xfId="15405" xr:uid="{00000000-0005-0000-0000-00002B3C0000}"/>
    <cellStyle name="Normal 2 4 2 2 10" xfId="15406" xr:uid="{00000000-0005-0000-0000-00002C3C0000}"/>
    <cellStyle name="Normal 2 4 2 2 10 2" xfId="15407" xr:uid="{00000000-0005-0000-0000-00002D3C0000}"/>
    <cellStyle name="Normal 2 4 2 2 11" xfId="15408" xr:uid="{00000000-0005-0000-0000-00002E3C0000}"/>
    <cellStyle name="Normal 2 4 2 2 2" xfId="15409" xr:uid="{00000000-0005-0000-0000-00002F3C0000}"/>
    <cellStyle name="Normal 2 4 2 2 2 10" xfId="15410" xr:uid="{00000000-0005-0000-0000-0000303C0000}"/>
    <cellStyle name="Normal 2 4 2 2 2 2" xfId="15411" xr:uid="{00000000-0005-0000-0000-0000313C0000}"/>
    <cellStyle name="Normal 2 4 2 2 2 2 2" xfId="15412" xr:uid="{00000000-0005-0000-0000-0000323C0000}"/>
    <cellStyle name="Normal 2 4 2 2 2 2 2 2" xfId="15413" xr:uid="{00000000-0005-0000-0000-0000333C0000}"/>
    <cellStyle name="Normal 2 4 2 2 2 2 2 2 2" xfId="15414" xr:uid="{00000000-0005-0000-0000-0000343C0000}"/>
    <cellStyle name="Normal 2 4 2 2 2 2 2 2 2 2" xfId="15415" xr:uid="{00000000-0005-0000-0000-0000353C0000}"/>
    <cellStyle name="Normal 2 4 2 2 2 2 2 2 3" xfId="15416" xr:uid="{00000000-0005-0000-0000-0000363C0000}"/>
    <cellStyle name="Normal 2 4 2 2 2 2 2 2 3 2" xfId="15417" xr:uid="{00000000-0005-0000-0000-0000373C0000}"/>
    <cellStyle name="Normal 2 4 2 2 2 2 2 2 4" xfId="15418" xr:uid="{00000000-0005-0000-0000-0000383C0000}"/>
    <cellStyle name="Normal 2 4 2 2 2 2 2 3" xfId="15419" xr:uid="{00000000-0005-0000-0000-0000393C0000}"/>
    <cellStyle name="Normal 2 4 2 2 2 2 2 3 2" xfId="15420" xr:uid="{00000000-0005-0000-0000-00003A3C0000}"/>
    <cellStyle name="Normal 2 4 2 2 2 2 2 4" xfId="15421" xr:uid="{00000000-0005-0000-0000-00003B3C0000}"/>
    <cellStyle name="Normal 2 4 2 2 2 2 2 4 2" xfId="15422" xr:uid="{00000000-0005-0000-0000-00003C3C0000}"/>
    <cellStyle name="Normal 2 4 2 2 2 2 2 5" xfId="15423" xr:uid="{00000000-0005-0000-0000-00003D3C0000}"/>
    <cellStyle name="Normal 2 4 2 2 2 2 2 5 2" xfId="15424" xr:uid="{00000000-0005-0000-0000-00003E3C0000}"/>
    <cellStyle name="Normal 2 4 2 2 2 2 2 6" xfId="15425" xr:uid="{00000000-0005-0000-0000-00003F3C0000}"/>
    <cellStyle name="Normal 2 4 2 2 2 2 2 6 2" xfId="15426" xr:uid="{00000000-0005-0000-0000-0000403C0000}"/>
    <cellStyle name="Normal 2 4 2 2 2 2 2 7" xfId="15427" xr:uid="{00000000-0005-0000-0000-0000413C0000}"/>
    <cellStyle name="Normal 2 4 2 2 2 2 3" xfId="15428" xr:uid="{00000000-0005-0000-0000-0000423C0000}"/>
    <cellStyle name="Normal 2 4 2 2 2 2 3 2" xfId="15429" xr:uid="{00000000-0005-0000-0000-0000433C0000}"/>
    <cellStyle name="Normal 2 4 2 2 2 2 3 2 2" xfId="15430" xr:uid="{00000000-0005-0000-0000-0000443C0000}"/>
    <cellStyle name="Normal 2 4 2 2 2 2 3 3" xfId="15431" xr:uid="{00000000-0005-0000-0000-0000453C0000}"/>
    <cellStyle name="Normal 2 4 2 2 2 2 3 3 2" xfId="15432" xr:uid="{00000000-0005-0000-0000-0000463C0000}"/>
    <cellStyle name="Normal 2 4 2 2 2 2 3 4" xfId="15433" xr:uid="{00000000-0005-0000-0000-0000473C0000}"/>
    <cellStyle name="Normal 2 4 2 2 2 2 3 4 2" xfId="15434" xr:uid="{00000000-0005-0000-0000-0000483C0000}"/>
    <cellStyle name="Normal 2 4 2 2 2 2 3 5" xfId="15435" xr:uid="{00000000-0005-0000-0000-0000493C0000}"/>
    <cellStyle name="Normal 2 4 2 2 2 2 3 5 2" xfId="15436" xr:uid="{00000000-0005-0000-0000-00004A3C0000}"/>
    <cellStyle name="Normal 2 4 2 2 2 2 3 6" xfId="15437" xr:uid="{00000000-0005-0000-0000-00004B3C0000}"/>
    <cellStyle name="Normal 2 4 2 2 2 2 4" xfId="15438" xr:uid="{00000000-0005-0000-0000-00004C3C0000}"/>
    <cellStyle name="Normal 2 4 2 2 2 2 4 2" xfId="15439" xr:uid="{00000000-0005-0000-0000-00004D3C0000}"/>
    <cellStyle name="Normal 2 4 2 2 2 2 4 2 2" xfId="15440" xr:uid="{00000000-0005-0000-0000-00004E3C0000}"/>
    <cellStyle name="Normal 2 4 2 2 2 2 4 3" xfId="15441" xr:uid="{00000000-0005-0000-0000-00004F3C0000}"/>
    <cellStyle name="Normal 2 4 2 2 2 2 5" xfId="15442" xr:uid="{00000000-0005-0000-0000-0000503C0000}"/>
    <cellStyle name="Normal 2 4 2 2 2 2 5 2" xfId="15443" xr:uid="{00000000-0005-0000-0000-0000513C0000}"/>
    <cellStyle name="Normal 2 4 2 2 2 2 6" xfId="15444" xr:uid="{00000000-0005-0000-0000-0000523C0000}"/>
    <cellStyle name="Normal 2 4 2 2 2 2 6 2" xfId="15445" xr:uid="{00000000-0005-0000-0000-0000533C0000}"/>
    <cellStyle name="Normal 2 4 2 2 2 2 7" xfId="15446" xr:uid="{00000000-0005-0000-0000-0000543C0000}"/>
    <cellStyle name="Normal 2 4 2 2 2 2 7 2" xfId="15447" xr:uid="{00000000-0005-0000-0000-0000553C0000}"/>
    <cellStyle name="Normal 2 4 2 2 2 2 8" xfId="15448" xr:uid="{00000000-0005-0000-0000-0000563C0000}"/>
    <cellStyle name="Normal 2 4 2 2 2 3" xfId="15449" xr:uid="{00000000-0005-0000-0000-0000573C0000}"/>
    <cellStyle name="Normal 2 4 2 2 2 3 2" xfId="15450" xr:uid="{00000000-0005-0000-0000-0000583C0000}"/>
    <cellStyle name="Normal 2 4 2 2 2 3 2 2" xfId="15451" xr:uid="{00000000-0005-0000-0000-0000593C0000}"/>
    <cellStyle name="Normal 2 4 2 2 2 3 2 2 2" xfId="15452" xr:uid="{00000000-0005-0000-0000-00005A3C0000}"/>
    <cellStyle name="Normal 2 4 2 2 2 3 2 2 2 2" xfId="15453" xr:uid="{00000000-0005-0000-0000-00005B3C0000}"/>
    <cellStyle name="Normal 2 4 2 2 2 3 2 2 3" xfId="15454" xr:uid="{00000000-0005-0000-0000-00005C3C0000}"/>
    <cellStyle name="Normal 2 4 2 2 2 3 2 2 3 2" xfId="15455" xr:uid="{00000000-0005-0000-0000-00005D3C0000}"/>
    <cellStyle name="Normal 2 4 2 2 2 3 2 2 4" xfId="15456" xr:uid="{00000000-0005-0000-0000-00005E3C0000}"/>
    <cellStyle name="Normal 2 4 2 2 2 3 2 3" xfId="15457" xr:uid="{00000000-0005-0000-0000-00005F3C0000}"/>
    <cellStyle name="Normal 2 4 2 2 2 3 2 3 2" xfId="15458" xr:uid="{00000000-0005-0000-0000-0000603C0000}"/>
    <cellStyle name="Normal 2 4 2 2 2 3 2 4" xfId="15459" xr:uid="{00000000-0005-0000-0000-0000613C0000}"/>
    <cellStyle name="Normal 2 4 2 2 2 3 2 4 2" xfId="15460" xr:uid="{00000000-0005-0000-0000-0000623C0000}"/>
    <cellStyle name="Normal 2 4 2 2 2 3 2 5" xfId="15461" xr:uid="{00000000-0005-0000-0000-0000633C0000}"/>
    <cellStyle name="Normal 2 4 2 2 2 3 2 5 2" xfId="15462" xr:uid="{00000000-0005-0000-0000-0000643C0000}"/>
    <cellStyle name="Normal 2 4 2 2 2 3 2 6" xfId="15463" xr:uid="{00000000-0005-0000-0000-0000653C0000}"/>
    <cellStyle name="Normal 2 4 2 2 2 3 2 6 2" xfId="15464" xr:uid="{00000000-0005-0000-0000-0000663C0000}"/>
    <cellStyle name="Normal 2 4 2 2 2 3 2 7" xfId="15465" xr:uid="{00000000-0005-0000-0000-0000673C0000}"/>
    <cellStyle name="Normal 2 4 2 2 2 3 3" xfId="15466" xr:uid="{00000000-0005-0000-0000-0000683C0000}"/>
    <cellStyle name="Normal 2 4 2 2 2 3 3 2" xfId="15467" xr:uid="{00000000-0005-0000-0000-0000693C0000}"/>
    <cellStyle name="Normal 2 4 2 2 2 3 3 2 2" xfId="15468" xr:uid="{00000000-0005-0000-0000-00006A3C0000}"/>
    <cellStyle name="Normal 2 4 2 2 2 3 3 3" xfId="15469" xr:uid="{00000000-0005-0000-0000-00006B3C0000}"/>
    <cellStyle name="Normal 2 4 2 2 2 3 3 3 2" xfId="15470" xr:uid="{00000000-0005-0000-0000-00006C3C0000}"/>
    <cellStyle name="Normal 2 4 2 2 2 3 3 4" xfId="15471" xr:uid="{00000000-0005-0000-0000-00006D3C0000}"/>
    <cellStyle name="Normal 2 4 2 2 2 3 3 4 2" xfId="15472" xr:uid="{00000000-0005-0000-0000-00006E3C0000}"/>
    <cellStyle name="Normal 2 4 2 2 2 3 3 5" xfId="15473" xr:uid="{00000000-0005-0000-0000-00006F3C0000}"/>
    <cellStyle name="Normal 2 4 2 2 2 3 3 5 2" xfId="15474" xr:uid="{00000000-0005-0000-0000-0000703C0000}"/>
    <cellStyle name="Normal 2 4 2 2 2 3 3 6" xfId="15475" xr:uid="{00000000-0005-0000-0000-0000713C0000}"/>
    <cellStyle name="Normal 2 4 2 2 2 3 4" xfId="15476" xr:uid="{00000000-0005-0000-0000-0000723C0000}"/>
    <cellStyle name="Normal 2 4 2 2 2 3 4 2" xfId="15477" xr:uid="{00000000-0005-0000-0000-0000733C0000}"/>
    <cellStyle name="Normal 2 4 2 2 2 3 4 2 2" xfId="15478" xr:uid="{00000000-0005-0000-0000-0000743C0000}"/>
    <cellStyle name="Normal 2 4 2 2 2 3 4 3" xfId="15479" xr:uid="{00000000-0005-0000-0000-0000753C0000}"/>
    <cellStyle name="Normal 2 4 2 2 2 3 5" xfId="15480" xr:uid="{00000000-0005-0000-0000-0000763C0000}"/>
    <cellStyle name="Normal 2 4 2 2 2 3 5 2" xfId="15481" xr:uid="{00000000-0005-0000-0000-0000773C0000}"/>
    <cellStyle name="Normal 2 4 2 2 2 3 6" xfId="15482" xr:uid="{00000000-0005-0000-0000-0000783C0000}"/>
    <cellStyle name="Normal 2 4 2 2 2 3 6 2" xfId="15483" xr:uid="{00000000-0005-0000-0000-0000793C0000}"/>
    <cellStyle name="Normal 2 4 2 2 2 3 7" xfId="15484" xr:uid="{00000000-0005-0000-0000-00007A3C0000}"/>
    <cellStyle name="Normal 2 4 2 2 2 3 7 2" xfId="15485" xr:uid="{00000000-0005-0000-0000-00007B3C0000}"/>
    <cellStyle name="Normal 2 4 2 2 2 3 8" xfId="15486" xr:uid="{00000000-0005-0000-0000-00007C3C0000}"/>
    <cellStyle name="Normal 2 4 2 2 2 4" xfId="15487" xr:uid="{00000000-0005-0000-0000-00007D3C0000}"/>
    <cellStyle name="Normal 2 4 2 2 2 4 2" xfId="15488" xr:uid="{00000000-0005-0000-0000-00007E3C0000}"/>
    <cellStyle name="Normal 2 4 2 2 2 4 2 2" xfId="15489" xr:uid="{00000000-0005-0000-0000-00007F3C0000}"/>
    <cellStyle name="Normal 2 4 2 2 2 4 2 2 2" xfId="15490" xr:uid="{00000000-0005-0000-0000-0000803C0000}"/>
    <cellStyle name="Normal 2 4 2 2 2 4 2 3" xfId="15491" xr:uid="{00000000-0005-0000-0000-0000813C0000}"/>
    <cellStyle name="Normal 2 4 2 2 2 4 2 3 2" xfId="15492" xr:uid="{00000000-0005-0000-0000-0000823C0000}"/>
    <cellStyle name="Normal 2 4 2 2 2 4 2 4" xfId="15493" xr:uid="{00000000-0005-0000-0000-0000833C0000}"/>
    <cellStyle name="Normal 2 4 2 2 2 4 3" xfId="15494" xr:uid="{00000000-0005-0000-0000-0000843C0000}"/>
    <cellStyle name="Normal 2 4 2 2 2 4 3 2" xfId="15495" xr:uid="{00000000-0005-0000-0000-0000853C0000}"/>
    <cellStyle name="Normal 2 4 2 2 2 4 4" xfId="15496" xr:uid="{00000000-0005-0000-0000-0000863C0000}"/>
    <cellStyle name="Normal 2 4 2 2 2 4 4 2" xfId="15497" xr:uid="{00000000-0005-0000-0000-0000873C0000}"/>
    <cellStyle name="Normal 2 4 2 2 2 4 5" xfId="15498" xr:uid="{00000000-0005-0000-0000-0000883C0000}"/>
    <cellStyle name="Normal 2 4 2 2 2 4 5 2" xfId="15499" xr:uid="{00000000-0005-0000-0000-0000893C0000}"/>
    <cellStyle name="Normal 2 4 2 2 2 4 6" xfId="15500" xr:uid="{00000000-0005-0000-0000-00008A3C0000}"/>
    <cellStyle name="Normal 2 4 2 2 2 4 6 2" xfId="15501" xr:uid="{00000000-0005-0000-0000-00008B3C0000}"/>
    <cellStyle name="Normal 2 4 2 2 2 4 7" xfId="15502" xr:uid="{00000000-0005-0000-0000-00008C3C0000}"/>
    <cellStyle name="Normal 2 4 2 2 2 5" xfId="15503" xr:uid="{00000000-0005-0000-0000-00008D3C0000}"/>
    <cellStyle name="Normal 2 4 2 2 2 5 2" xfId="15504" xr:uid="{00000000-0005-0000-0000-00008E3C0000}"/>
    <cellStyle name="Normal 2 4 2 2 2 5 2 2" xfId="15505" xr:uid="{00000000-0005-0000-0000-00008F3C0000}"/>
    <cellStyle name="Normal 2 4 2 2 2 5 3" xfId="15506" xr:uid="{00000000-0005-0000-0000-0000903C0000}"/>
    <cellStyle name="Normal 2 4 2 2 2 5 3 2" xfId="15507" xr:uid="{00000000-0005-0000-0000-0000913C0000}"/>
    <cellStyle name="Normal 2 4 2 2 2 5 4" xfId="15508" xr:uid="{00000000-0005-0000-0000-0000923C0000}"/>
    <cellStyle name="Normal 2 4 2 2 2 5 4 2" xfId="15509" xr:uid="{00000000-0005-0000-0000-0000933C0000}"/>
    <cellStyle name="Normal 2 4 2 2 2 5 5" xfId="15510" xr:uid="{00000000-0005-0000-0000-0000943C0000}"/>
    <cellStyle name="Normal 2 4 2 2 2 5 5 2" xfId="15511" xr:uid="{00000000-0005-0000-0000-0000953C0000}"/>
    <cellStyle name="Normal 2 4 2 2 2 5 6" xfId="15512" xr:uid="{00000000-0005-0000-0000-0000963C0000}"/>
    <cellStyle name="Normal 2 4 2 2 2 6" xfId="15513" xr:uid="{00000000-0005-0000-0000-0000973C0000}"/>
    <cellStyle name="Normal 2 4 2 2 2 6 2" xfId="15514" xr:uid="{00000000-0005-0000-0000-0000983C0000}"/>
    <cellStyle name="Normal 2 4 2 2 2 6 2 2" xfId="15515" xr:uid="{00000000-0005-0000-0000-0000993C0000}"/>
    <cellStyle name="Normal 2 4 2 2 2 6 3" xfId="15516" xr:uid="{00000000-0005-0000-0000-00009A3C0000}"/>
    <cellStyle name="Normal 2 4 2 2 2 7" xfId="15517" xr:uid="{00000000-0005-0000-0000-00009B3C0000}"/>
    <cellStyle name="Normal 2 4 2 2 2 7 2" xfId="15518" xr:uid="{00000000-0005-0000-0000-00009C3C0000}"/>
    <cellStyle name="Normal 2 4 2 2 2 8" xfId="15519" xr:uid="{00000000-0005-0000-0000-00009D3C0000}"/>
    <cellStyle name="Normal 2 4 2 2 2 8 2" xfId="15520" xr:uid="{00000000-0005-0000-0000-00009E3C0000}"/>
    <cellStyle name="Normal 2 4 2 2 2 9" xfId="15521" xr:uid="{00000000-0005-0000-0000-00009F3C0000}"/>
    <cellStyle name="Normal 2 4 2 2 2 9 2" xfId="15522" xr:uid="{00000000-0005-0000-0000-0000A03C0000}"/>
    <cellStyle name="Normal 2 4 2 2 3" xfId="15523" xr:uid="{00000000-0005-0000-0000-0000A13C0000}"/>
    <cellStyle name="Normal 2 4 2 2 3 2" xfId="15524" xr:uid="{00000000-0005-0000-0000-0000A23C0000}"/>
    <cellStyle name="Normal 2 4 2 2 3 2 2" xfId="15525" xr:uid="{00000000-0005-0000-0000-0000A33C0000}"/>
    <cellStyle name="Normal 2 4 2 2 3 2 2 2" xfId="15526" xr:uid="{00000000-0005-0000-0000-0000A43C0000}"/>
    <cellStyle name="Normal 2 4 2 2 3 2 2 2 2" xfId="15527" xr:uid="{00000000-0005-0000-0000-0000A53C0000}"/>
    <cellStyle name="Normal 2 4 2 2 3 2 2 3" xfId="15528" xr:uid="{00000000-0005-0000-0000-0000A63C0000}"/>
    <cellStyle name="Normal 2 4 2 2 3 2 2 3 2" xfId="15529" xr:uid="{00000000-0005-0000-0000-0000A73C0000}"/>
    <cellStyle name="Normal 2 4 2 2 3 2 2 4" xfId="15530" xr:uid="{00000000-0005-0000-0000-0000A83C0000}"/>
    <cellStyle name="Normal 2 4 2 2 3 2 3" xfId="15531" xr:uid="{00000000-0005-0000-0000-0000A93C0000}"/>
    <cellStyle name="Normal 2 4 2 2 3 2 3 2" xfId="15532" xr:uid="{00000000-0005-0000-0000-0000AA3C0000}"/>
    <cellStyle name="Normal 2 4 2 2 3 2 4" xfId="15533" xr:uid="{00000000-0005-0000-0000-0000AB3C0000}"/>
    <cellStyle name="Normal 2 4 2 2 3 2 4 2" xfId="15534" xr:uid="{00000000-0005-0000-0000-0000AC3C0000}"/>
    <cellStyle name="Normal 2 4 2 2 3 2 5" xfId="15535" xr:uid="{00000000-0005-0000-0000-0000AD3C0000}"/>
    <cellStyle name="Normal 2 4 2 2 3 2 5 2" xfId="15536" xr:uid="{00000000-0005-0000-0000-0000AE3C0000}"/>
    <cellStyle name="Normal 2 4 2 2 3 2 6" xfId="15537" xr:uid="{00000000-0005-0000-0000-0000AF3C0000}"/>
    <cellStyle name="Normal 2 4 2 2 3 2 6 2" xfId="15538" xr:uid="{00000000-0005-0000-0000-0000B03C0000}"/>
    <cellStyle name="Normal 2 4 2 2 3 2 7" xfId="15539" xr:uid="{00000000-0005-0000-0000-0000B13C0000}"/>
    <cellStyle name="Normal 2 4 2 2 3 3" xfId="15540" xr:uid="{00000000-0005-0000-0000-0000B23C0000}"/>
    <cellStyle name="Normal 2 4 2 2 3 3 2" xfId="15541" xr:uid="{00000000-0005-0000-0000-0000B33C0000}"/>
    <cellStyle name="Normal 2 4 2 2 3 3 2 2" xfId="15542" xr:uid="{00000000-0005-0000-0000-0000B43C0000}"/>
    <cellStyle name="Normal 2 4 2 2 3 3 3" xfId="15543" xr:uid="{00000000-0005-0000-0000-0000B53C0000}"/>
    <cellStyle name="Normal 2 4 2 2 3 3 3 2" xfId="15544" xr:uid="{00000000-0005-0000-0000-0000B63C0000}"/>
    <cellStyle name="Normal 2 4 2 2 3 3 4" xfId="15545" xr:uid="{00000000-0005-0000-0000-0000B73C0000}"/>
    <cellStyle name="Normal 2 4 2 2 3 3 4 2" xfId="15546" xr:uid="{00000000-0005-0000-0000-0000B83C0000}"/>
    <cellStyle name="Normal 2 4 2 2 3 3 5" xfId="15547" xr:uid="{00000000-0005-0000-0000-0000B93C0000}"/>
    <cellStyle name="Normal 2 4 2 2 3 3 5 2" xfId="15548" xr:uid="{00000000-0005-0000-0000-0000BA3C0000}"/>
    <cellStyle name="Normal 2 4 2 2 3 3 6" xfId="15549" xr:uid="{00000000-0005-0000-0000-0000BB3C0000}"/>
    <cellStyle name="Normal 2 4 2 2 3 4" xfId="15550" xr:uid="{00000000-0005-0000-0000-0000BC3C0000}"/>
    <cellStyle name="Normal 2 4 2 2 3 4 2" xfId="15551" xr:uid="{00000000-0005-0000-0000-0000BD3C0000}"/>
    <cellStyle name="Normal 2 4 2 2 3 4 2 2" xfId="15552" xr:uid="{00000000-0005-0000-0000-0000BE3C0000}"/>
    <cellStyle name="Normal 2 4 2 2 3 4 3" xfId="15553" xr:uid="{00000000-0005-0000-0000-0000BF3C0000}"/>
    <cellStyle name="Normal 2 4 2 2 3 5" xfId="15554" xr:uid="{00000000-0005-0000-0000-0000C03C0000}"/>
    <cellStyle name="Normal 2 4 2 2 3 5 2" xfId="15555" xr:uid="{00000000-0005-0000-0000-0000C13C0000}"/>
    <cellStyle name="Normal 2 4 2 2 3 6" xfId="15556" xr:uid="{00000000-0005-0000-0000-0000C23C0000}"/>
    <cellStyle name="Normal 2 4 2 2 3 6 2" xfId="15557" xr:uid="{00000000-0005-0000-0000-0000C33C0000}"/>
    <cellStyle name="Normal 2 4 2 2 3 7" xfId="15558" xr:uid="{00000000-0005-0000-0000-0000C43C0000}"/>
    <cellStyle name="Normal 2 4 2 2 3 7 2" xfId="15559" xr:uid="{00000000-0005-0000-0000-0000C53C0000}"/>
    <cellStyle name="Normal 2 4 2 2 3 8" xfId="15560" xr:uid="{00000000-0005-0000-0000-0000C63C0000}"/>
    <cellStyle name="Normal 2 4 2 2 4" xfId="15561" xr:uid="{00000000-0005-0000-0000-0000C73C0000}"/>
    <cellStyle name="Normal 2 4 2 2 4 2" xfId="15562" xr:uid="{00000000-0005-0000-0000-0000C83C0000}"/>
    <cellStyle name="Normal 2 4 2 2 4 2 2" xfId="15563" xr:uid="{00000000-0005-0000-0000-0000C93C0000}"/>
    <cellStyle name="Normal 2 4 2 2 4 2 2 2" xfId="15564" xr:uid="{00000000-0005-0000-0000-0000CA3C0000}"/>
    <cellStyle name="Normal 2 4 2 2 4 2 2 2 2" xfId="15565" xr:uid="{00000000-0005-0000-0000-0000CB3C0000}"/>
    <cellStyle name="Normal 2 4 2 2 4 2 2 3" xfId="15566" xr:uid="{00000000-0005-0000-0000-0000CC3C0000}"/>
    <cellStyle name="Normal 2 4 2 2 4 2 2 3 2" xfId="15567" xr:uid="{00000000-0005-0000-0000-0000CD3C0000}"/>
    <cellStyle name="Normal 2 4 2 2 4 2 2 4" xfId="15568" xr:uid="{00000000-0005-0000-0000-0000CE3C0000}"/>
    <cellStyle name="Normal 2 4 2 2 4 2 3" xfId="15569" xr:uid="{00000000-0005-0000-0000-0000CF3C0000}"/>
    <cellStyle name="Normal 2 4 2 2 4 2 3 2" xfId="15570" xr:uid="{00000000-0005-0000-0000-0000D03C0000}"/>
    <cellStyle name="Normal 2 4 2 2 4 2 4" xfId="15571" xr:uid="{00000000-0005-0000-0000-0000D13C0000}"/>
    <cellStyle name="Normal 2 4 2 2 4 2 4 2" xfId="15572" xr:uid="{00000000-0005-0000-0000-0000D23C0000}"/>
    <cellStyle name="Normal 2 4 2 2 4 2 5" xfId="15573" xr:uid="{00000000-0005-0000-0000-0000D33C0000}"/>
    <cellStyle name="Normal 2 4 2 2 4 2 5 2" xfId="15574" xr:uid="{00000000-0005-0000-0000-0000D43C0000}"/>
    <cellStyle name="Normal 2 4 2 2 4 2 6" xfId="15575" xr:uid="{00000000-0005-0000-0000-0000D53C0000}"/>
    <cellStyle name="Normal 2 4 2 2 4 2 6 2" xfId="15576" xr:uid="{00000000-0005-0000-0000-0000D63C0000}"/>
    <cellStyle name="Normal 2 4 2 2 4 2 7" xfId="15577" xr:uid="{00000000-0005-0000-0000-0000D73C0000}"/>
    <cellStyle name="Normal 2 4 2 2 4 3" xfId="15578" xr:uid="{00000000-0005-0000-0000-0000D83C0000}"/>
    <cellStyle name="Normal 2 4 2 2 4 3 2" xfId="15579" xr:uid="{00000000-0005-0000-0000-0000D93C0000}"/>
    <cellStyle name="Normal 2 4 2 2 4 3 2 2" xfId="15580" xr:uid="{00000000-0005-0000-0000-0000DA3C0000}"/>
    <cellStyle name="Normal 2 4 2 2 4 3 3" xfId="15581" xr:uid="{00000000-0005-0000-0000-0000DB3C0000}"/>
    <cellStyle name="Normal 2 4 2 2 4 3 3 2" xfId="15582" xr:uid="{00000000-0005-0000-0000-0000DC3C0000}"/>
    <cellStyle name="Normal 2 4 2 2 4 3 4" xfId="15583" xr:uid="{00000000-0005-0000-0000-0000DD3C0000}"/>
    <cellStyle name="Normal 2 4 2 2 4 3 4 2" xfId="15584" xr:uid="{00000000-0005-0000-0000-0000DE3C0000}"/>
    <cellStyle name="Normal 2 4 2 2 4 3 5" xfId="15585" xr:uid="{00000000-0005-0000-0000-0000DF3C0000}"/>
    <cellStyle name="Normal 2 4 2 2 4 3 5 2" xfId="15586" xr:uid="{00000000-0005-0000-0000-0000E03C0000}"/>
    <cellStyle name="Normal 2 4 2 2 4 3 6" xfId="15587" xr:uid="{00000000-0005-0000-0000-0000E13C0000}"/>
    <cellStyle name="Normal 2 4 2 2 4 4" xfId="15588" xr:uid="{00000000-0005-0000-0000-0000E23C0000}"/>
    <cellStyle name="Normal 2 4 2 2 4 4 2" xfId="15589" xr:uid="{00000000-0005-0000-0000-0000E33C0000}"/>
    <cellStyle name="Normal 2 4 2 2 4 4 2 2" xfId="15590" xr:uid="{00000000-0005-0000-0000-0000E43C0000}"/>
    <cellStyle name="Normal 2 4 2 2 4 4 3" xfId="15591" xr:uid="{00000000-0005-0000-0000-0000E53C0000}"/>
    <cellStyle name="Normal 2 4 2 2 4 5" xfId="15592" xr:uid="{00000000-0005-0000-0000-0000E63C0000}"/>
    <cellStyle name="Normal 2 4 2 2 4 5 2" xfId="15593" xr:uid="{00000000-0005-0000-0000-0000E73C0000}"/>
    <cellStyle name="Normal 2 4 2 2 4 6" xfId="15594" xr:uid="{00000000-0005-0000-0000-0000E83C0000}"/>
    <cellStyle name="Normal 2 4 2 2 4 6 2" xfId="15595" xr:uid="{00000000-0005-0000-0000-0000E93C0000}"/>
    <cellStyle name="Normal 2 4 2 2 4 7" xfId="15596" xr:uid="{00000000-0005-0000-0000-0000EA3C0000}"/>
    <cellStyle name="Normal 2 4 2 2 4 7 2" xfId="15597" xr:uid="{00000000-0005-0000-0000-0000EB3C0000}"/>
    <cellStyle name="Normal 2 4 2 2 4 8" xfId="15598" xr:uid="{00000000-0005-0000-0000-0000EC3C0000}"/>
    <cellStyle name="Normal 2 4 2 2 5" xfId="15599" xr:uid="{00000000-0005-0000-0000-0000ED3C0000}"/>
    <cellStyle name="Normal 2 4 2 2 5 2" xfId="15600" xr:uid="{00000000-0005-0000-0000-0000EE3C0000}"/>
    <cellStyle name="Normal 2 4 2 2 5 2 2" xfId="15601" xr:uid="{00000000-0005-0000-0000-0000EF3C0000}"/>
    <cellStyle name="Normal 2 4 2 2 5 2 2 2" xfId="15602" xr:uid="{00000000-0005-0000-0000-0000F03C0000}"/>
    <cellStyle name="Normal 2 4 2 2 5 2 3" xfId="15603" xr:uid="{00000000-0005-0000-0000-0000F13C0000}"/>
    <cellStyle name="Normal 2 4 2 2 5 2 3 2" xfId="15604" xr:uid="{00000000-0005-0000-0000-0000F23C0000}"/>
    <cellStyle name="Normal 2 4 2 2 5 2 4" xfId="15605" xr:uid="{00000000-0005-0000-0000-0000F33C0000}"/>
    <cellStyle name="Normal 2 4 2 2 5 3" xfId="15606" xr:uid="{00000000-0005-0000-0000-0000F43C0000}"/>
    <cellStyle name="Normal 2 4 2 2 5 3 2" xfId="15607" xr:uid="{00000000-0005-0000-0000-0000F53C0000}"/>
    <cellStyle name="Normal 2 4 2 2 5 4" xfId="15608" xr:uid="{00000000-0005-0000-0000-0000F63C0000}"/>
    <cellStyle name="Normal 2 4 2 2 5 4 2" xfId="15609" xr:uid="{00000000-0005-0000-0000-0000F73C0000}"/>
    <cellStyle name="Normal 2 4 2 2 5 5" xfId="15610" xr:uid="{00000000-0005-0000-0000-0000F83C0000}"/>
    <cellStyle name="Normal 2 4 2 2 5 5 2" xfId="15611" xr:uid="{00000000-0005-0000-0000-0000F93C0000}"/>
    <cellStyle name="Normal 2 4 2 2 5 6" xfId="15612" xr:uid="{00000000-0005-0000-0000-0000FA3C0000}"/>
    <cellStyle name="Normal 2 4 2 2 5 6 2" xfId="15613" xr:uid="{00000000-0005-0000-0000-0000FB3C0000}"/>
    <cellStyle name="Normal 2 4 2 2 5 7" xfId="15614" xr:uid="{00000000-0005-0000-0000-0000FC3C0000}"/>
    <cellStyle name="Normal 2 4 2 2 6" xfId="15615" xr:uid="{00000000-0005-0000-0000-0000FD3C0000}"/>
    <cellStyle name="Normal 2 4 2 2 6 2" xfId="15616" xr:uid="{00000000-0005-0000-0000-0000FE3C0000}"/>
    <cellStyle name="Normal 2 4 2 2 6 2 2" xfId="15617" xr:uid="{00000000-0005-0000-0000-0000FF3C0000}"/>
    <cellStyle name="Normal 2 4 2 2 6 3" xfId="15618" xr:uid="{00000000-0005-0000-0000-0000003D0000}"/>
    <cellStyle name="Normal 2 4 2 2 6 3 2" xfId="15619" xr:uid="{00000000-0005-0000-0000-0000013D0000}"/>
    <cellStyle name="Normal 2 4 2 2 6 4" xfId="15620" xr:uid="{00000000-0005-0000-0000-0000023D0000}"/>
    <cellStyle name="Normal 2 4 2 2 6 4 2" xfId="15621" xr:uid="{00000000-0005-0000-0000-0000033D0000}"/>
    <cellStyle name="Normal 2 4 2 2 6 5" xfId="15622" xr:uid="{00000000-0005-0000-0000-0000043D0000}"/>
    <cellStyle name="Normal 2 4 2 2 6 5 2" xfId="15623" xr:uid="{00000000-0005-0000-0000-0000053D0000}"/>
    <cellStyle name="Normal 2 4 2 2 6 6" xfId="15624" xr:uid="{00000000-0005-0000-0000-0000063D0000}"/>
    <cellStyle name="Normal 2 4 2 2 7" xfId="15625" xr:uid="{00000000-0005-0000-0000-0000073D0000}"/>
    <cellStyle name="Normal 2 4 2 2 7 2" xfId="15626" xr:uid="{00000000-0005-0000-0000-0000083D0000}"/>
    <cellStyle name="Normal 2 4 2 2 7 2 2" xfId="15627" xr:uid="{00000000-0005-0000-0000-0000093D0000}"/>
    <cellStyle name="Normal 2 4 2 2 7 3" xfId="15628" xr:uid="{00000000-0005-0000-0000-00000A3D0000}"/>
    <cellStyle name="Normal 2 4 2 2 8" xfId="15629" xr:uid="{00000000-0005-0000-0000-00000B3D0000}"/>
    <cellStyle name="Normal 2 4 2 2 8 2" xfId="15630" xr:uid="{00000000-0005-0000-0000-00000C3D0000}"/>
    <cellStyle name="Normal 2 4 2 2 9" xfId="15631" xr:uid="{00000000-0005-0000-0000-00000D3D0000}"/>
    <cellStyle name="Normal 2 4 2 2 9 2" xfId="15632" xr:uid="{00000000-0005-0000-0000-00000E3D0000}"/>
    <cellStyle name="Normal 2 4 2 3" xfId="15633" xr:uid="{00000000-0005-0000-0000-00000F3D0000}"/>
    <cellStyle name="Normal 2 4 2 3 10" xfId="15634" xr:uid="{00000000-0005-0000-0000-0000103D0000}"/>
    <cellStyle name="Normal 2 4 2 3 2" xfId="15635" xr:uid="{00000000-0005-0000-0000-0000113D0000}"/>
    <cellStyle name="Normal 2 4 2 3 2 2" xfId="15636" xr:uid="{00000000-0005-0000-0000-0000123D0000}"/>
    <cellStyle name="Normal 2 4 2 3 2 2 2" xfId="15637" xr:uid="{00000000-0005-0000-0000-0000133D0000}"/>
    <cellStyle name="Normal 2 4 2 3 2 2 2 2" xfId="15638" xr:uid="{00000000-0005-0000-0000-0000143D0000}"/>
    <cellStyle name="Normal 2 4 2 3 2 2 2 2 2" xfId="15639" xr:uid="{00000000-0005-0000-0000-0000153D0000}"/>
    <cellStyle name="Normal 2 4 2 3 2 2 2 3" xfId="15640" xr:uid="{00000000-0005-0000-0000-0000163D0000}"/>
    <cellStyle name="Normal 2 4 2 3 2 2 2 3 2" xfId="15641" xr:uid="{00000000-0005-0000-0000-0000173D0000}"/>
    <cellStyle name="Normal 2 4 2 3 2 2 2 4" xfId="15642" xr:uid="{00000000-0005-0000-0000-0000183D0000}"/>
    <cellStyle name="Normal 2 4 2 3 2 2 3" xfId="15643" xr:uid="{00000000-0005-0000-0000-0000193D0000}"/>
    <cellStyle name="Normal 2 4 2 3 2 2 3 2" xfId="15644" xr:uid="{00000000-0005-0000-0000-00001A3D0000}"/>
    <cellStyle name="Normal 2 4 2 3 2 2 4" xfId="15645" xr:uid="{00000000-0005-0000-0000-00001B3D0000}"/>
    <cellStyle name="Normal 2 4 2 3 2 2 4 2" xfId="15646" xr:uid="{00000000-0005-0000-0000-00001C3D0000}"/>
    <cellStyle name="Normal 2 4 2 3 2 2 5" xfId="15647" xr:uid="{00000000-0005-0000-0000-00001D3D0000}"/>
    <cellStyle name="Normal 2 4 2 3 2 2 5 2" xfId="15648" xr:uid="{00000000-0005-0000-0000-00001E3D0000}"/>
    <cellStyle name="Normal 2 4 2 3 2 2 6" xfId="15649" xr:uid="{00000000-0005-0000-0000-00001F3D0000}"/>
    <cellStyle name="Normal 2 4 2 3 2 2 6 2" xfId="15650" xr:uid="{00000000-0005-0000-0000-0000203D0000}"/>
    <cellStyle name="Normal 2 4 2 3 2 2 7" xfId="15651" xr:uid="{00000000-0005-0000-0000-0000213D0000}"/>
    <cellStyle name="Normal 2 4 2 3 2 3" xfId="15652" xr:uid="{00000000-0005-0000-0000-0000223D0000}"/>
    <cellStyle name="Normal 2 4 2 3 2 3 2" xfId="15653" xr:uid="{00000000-0005-0000-0000-0000233D0000}"/>
    <cellStyle name="Normal 2 4 2 3 2 3 2 2" xfId="15654" xr:uid="{00000000-0005-0000-0000-0000243D0000}"/>
    <cellStyle name="Normal 2 4 2 3 2 3 3" xfId="15655" xr:uid="{00000000-0005-0000-0000-0000253D0000}"/>
    <cellStyle name="Normal 2 4 2 3 2 3 3 2" xfId="15656" xr:uid="{00000000-0005-0000-0000-0000263D0000}"/>
    <cellStyle name="Normal 2 4 2 3 2 3 4" xfId="15657" xr:uid="{00000000-0005-0000-0000-0000273D0000}"/>
    <cellStyle name="Normal 2 4 2 3 2 3 4 2" xfId="15658" xr:uid="{00000000-0005-0000-0000-0000283D0000}"/>
    <cellStyle name="Normal 2 4 2 3 2 3 5" xfId="15659" xr:uid="{00000000-0005-0000-0000-0000293D0000}"/>
    <cellStyle name="Normal 2 4 2 3 2 3 5 2" xfId="15660" xr:uid="{00000000-0005-0000-0000-00002A3D0000}"/>
    <cellStyle name="Normal 2 4 2 3 2 3 6" xfId="15661" xr:uid="{00000000-0005-0000-0000-00002B3D0000}"/>
    <cellStyle name="Normal 2 4 2 3 2 4" xfId="15662" xr:uid="{00000000-0005-0000-0000-00002C3D0000}"/>
    <cellStyle name="Normal 2 4 2 3 2 4 2" xfId="15663" xr:uid="{00000000-0005-0000-0000-00002D3D0000}"/>
    <cellStyle name="Normal 2 4 2 3 2 4 2 2" xfId="15664" xr:uid="{00000000-0005-0000-0000-00002E3D0000}"/>
    <cellStyle name="Normal 2 4 2 3 2 4 3" xfId="15665" xr:uid="{00000000-0005-0000-0000-00002F3D0000}"/>
    <cellStyle name="Normal 2 4 2 3 2 5" xfId="15666" xr:uid="{00000000-0005-0000-0000-0000303D0000}"/>
    <cellStyle name="Normal 2 4 2 3 2 5 2" xfId="15667" xr:uid="{00000000-0005-0000-0000-0000313D0000}"/>
    <cellStyle name="Normal 2 4 2 3 2 6" xfId="15668" xr:uid="{00000000-0005-0000-0000-0000323D0000}"/>
    <cellStyle name="Normal 2 4 2 3 2 6 2" xfId="15669" xr:uid="{00000000-0005-0000-0000-0000333D0000}"/>
    <cellStyle name="Normal 2 4 2 3 2 7" xfId="15670" xr:uid="{00000000-0005-0000-0000-0000343D0000}"/>
    <cellStyle name="Normal 2 4 2 3 2 7 2" xfId="15671" xr:uid="{00000000-0005-0000-0000-0000353D0000}"/>
    <cellStyle name="Normal 2 4 2 3 2 8" xfId="15672" xr:uid="{00000000-0005-0000-0000-0000363D0000}"/>
    <cellStyle name="Normal 2 4 2 3 3" xfId="15673" xr:uid="{00000000-0005-0000-0000-0000373D0000}"/>
    <cellStyle name="Normal 2 4 2 3 3 2" xfId="15674" xr:uid="{00000000-0005-0000-0000-0000383D0000}"/>
    <cellStyle name="Normal 2 4 2 3 3 2 2" xfId="15675" xr:uid="{00000000-0005-0000-0000-0000393D0000}"/>
    <cellStyle name="Normal 2 4 2 3 3 2 2 2" xfId="15676" xr:uid="{00000000-0005-0000-0000-00003A3D0000}"/>
    <cellStyle name="Normal 2 4 2 3 3 2 2 2 2" xfId="15677" xr:uid="{00000000-0005-0000-0000-00003B3D0000}"/>
    <cellStyle name="Normal 2 4 2 3 3 2 2 3" xfId="15678" xr:uid="{00000000-0005-0000-0000-00003C3D0000}"/>
    <cellStyle name="Normal 2 4 2 3 3 2 2 3 2" xfId="15679" xr:uid="{00000000-0005-0000-0000-00003D3D0000}"/>
    <cellStyle name="Normal 2 4 2 3 3 2 2 4" xfId="15680" xr:uid="{00000000-0005-0000-0000-00003E3D0000}"/>
    <cellStyle name="Normal 2 4 2 3 3 2 3" xfId="15681" xr:uid="{00000000-0005-0000-0000-00003F3D0000}"/>
    <cellStyle name="Normal 2 4 2 3 3 2 3 2" xfId="15682" xr:uid="{00000000-0005-0000-0000-0000403D0000}"/>
    <cellStyle name="Normal 2 4 2 3 3 2 4" xfId="15683" xr:uid="{00000000-0005-0000-0000-0000413D0000}"/>
    <cellStyle name="Normal 2 4 2 3 3 2 4 2" xfId="15684" xr:uid="{00000000-0005-0000-0000-0000423D0000}"/>
    <cellStyle name="Normal 2 4 2 3 3 2 5" xfId="15685" xr:uid="{00000000-0005-0000-0000-0000433D0000}"/>
    <cellStyle name="Normal 2 4 2 3 3 2 5 2" xfId="15686" xr:uid="{00000000-0005-0000-0000-0000443D0000}"/>
    <cellStyle name="Normal 2 4 2 3 3 2 6" xfId="15687" xr:uid="{00000000-0005-0000-0000-0000453D0000}"/>
    <cellStyle name="Normal 2 4 2 3 3 2 6 2" xfId="15688" xr:uid="{00000000-0005-0000-0000-0000463D0000}"/>
    <cellStyle name="Normal 2 4 2 3 3 2 7" xfId="15689" xr:uid="{00000000-0005-0000-0000-0000473D0000}"/>
    <cellStyle name="Normal 2 4 2 3 3 3" xfId="15690" xr:uid="{00000000-0005-0000-0000-0000483D0000}"/>
    <cellStyle name="Normal 2 4 2 3 3 3 2" xfId="15691" xr:uid="{00000000-0005-0000-0000-0000493D0000}"/>
    <cellStyle name="Normal 2 4 2 3 3 3 2 2" xfId="15692" xr:uid="{00000000-0005-0000-0000-00004A3D0000}"/>
    <cellStyle name="Normal 2 4 2 3 3 3 3" xfId="15693" xr:uid="{00000000-0005-0000-0000-00004B3D0000}"/>
    <cellStyle name="Normal 2 4 2 3 3 3 3 2" xfId="15694" xr:uid="{00000000-0005-0000-0000-00004C3D0000}"/>
    <cellStyle name="Normal 2 4 2 3 3 3 4" xfId="15695" xr:uid="{00000000-0005-0000-0000-00004D3D0000}"/>
    <cellStyle name="Normal 2 4 2 3 3 3 4 2" xfId="15696" xr:uid="{00000000-0005-0000-0000-00004E3D0000}"/>
    <cellStyle name="Normal 2 4 2 3 3 3 5" xfId="15697" xr:uid="{00000000-0005-0000-0000-00004F3D0000}"/>
    <cellStyle name="Normal 2 4 2 3 3 3 5 2" xfId="15698" xr:uid="{00000000-0005-0000-0000-0000503D0000}"/>
    <cellStyle name="Normal 2 4 2 3 3 3 6" xfId="15699" xr:uid="{00000000-0005-0000-0000-0000513D0000}"/>
    <cellStyle name="Normal 2 4 2 3 3 4" xfId="15700" xr:uid="{00000000-0005-0000-0000-0000523D0000}"/>
    <cellStyle name="Normal 2 4 2 3 3 4 2" xfId="15701" xr:uid="{00000000-0005-0000-0000-0000533D0000}"/>
    <cellStyle name="Normal 2 4 2 3 3 4 2 2" xfId="15702" xr:uid="{00000000-0005-0000-0000-0000543D0000}"/>
    <cellStyle name="Normal 2 4 2 3 3 4 3" xfId="15703" xr:uid="{00000000-0005-0000-0000-0000553D0000}"/>
    <cellStyle name="Normal 2 4 2 3 3 5" xfId="15704" xr:uid="{00000000-0005-0000-0000-0000563D0000}"/>
    <cellStyle name="Normal 2 4 2 3 3 5 2" xfId="15705" xr:uid="{00000000-0005-0000-0000-0000573D0000}"/>
    <cellStyle name="Normal 2 4 2 3 3 6" xfId="15706" xr:uid="{00000000-0005-0000-0000-0000583D0000}"/>
    <cellStyle name="Normal 2 4 2 3 3 6 2" xfId="15707" xr:uid="{00000000-0005-0000-0000-0000593D0000}"/>
    <cellStyle name="Normal 2 4 2 3 3 7" xfId="15708" xr:uid="{00000000-0005-0000-0000-00005A3D0000}"/>
    <cellStyle name="Normal 2 4 2 3 3 7 2" xfId="15709" xr:uid="{00000000-0005-0000-0000-00005B3D0000}"/>
    <cellStyle name="Normal 2 4 2 3 3 8" xfId="15710" xr:uid="{00000000-0005-0000-0000-00005C3D0000}"/>
    <cellStyle name="Normal 2 4 2 3 4" xfId="15711" xr:uid="{00000000-0005-0000-0000-00005D3D0000}"/>
    <cellStyle name="Normal 2 4 2 3 4 2" xfId="15712" xr:uid="{00000000-0005-0000-0000-00005E3D0000}"/>
    <cellStyle name="Normal 2 4 2 3 4 2 2" xfId="15713" xr:uid="{00000000-0005-0000-0000-00005F3D0000}"/>
    <cellStyle name="Normal 2 4 2 3 4 2 2 2" xfId="15714" xr:uid="{00000000-0005-0000-0000-0000603D0000}"/>
    <cellStyle name="Normal 2 4 2 3 4 2 3" xfId="15715" xr:uid="{00000000-0005-0000-0000-0000613D0000}"/>
    <cellStyle name="Normal 2 4 2 3 4 2 3 2" xfId="15716" xr:uid="{00000000-0005-0000-0000-0000623D0000}"/>
    <cellStyle name="Normal 2 4 2 3 4 2 4" xfId="15717" xr:uid="{00000000-0005-0000-0000-0000633D0000}"/>
    <cellStyle name="Normal 2 4 2 3 4 3" xfId="15718" xr:uid="{00000000-0005-0000-0000-0000643D0000}"/>
    <cellStyle name="Normal 2 4 2 3 4 3 2" xfId="15719" xr:uid="{00000000-0005-0000-0000-0000653D0000}"/>
    <cellStyle name="Normal 2 4 2 3 4 4" xfId="15720" xr:uid="{00000000-0005-0000-0000-0000663D0000}"/>
    <cellStyle name="Normal 2 4 2 3 4 4 2" xfId="15721" xr:uid="{00000000-0005-0000-0000-0000673D0000}"/>
    <cellStyle name="Normal 2 4 2 3 4 5" xfId="15722" xr:uid="{00000000-0005-0000-0000-0000683D0000}"/>
    <cellStyle name="Normal 2 4 2 3 4 5 2" xfId="15723" xr:uid="{00000000-0005-0000-0000-0000693D0000}"/>
    <cellStyle name="Normal 2 4 2 3 4 6" xfId="15724" xr:uid="{00000000-0005-0000-0000-00006A3D0000}"/>
    <cellStyle name="Normal 2 4 2 3 4 6 2" xfId="15725" xr:uid="{00000000-0005-0000-0000-00006B3D0000}"/>
    <cellStyle name="Normal 2 4 2 3 4 7" xfId="15726" xr:uid="{00000000-0005-0000-0000-00006C3D0000}"/>
    <cellStyle name="Normal 2 4 2 3 5" xfId="15727" xr:uid="{00000000-0005-0000-0000-00006D3D0000}"/>
    <cellStyle name="Normal 2 4 2 3 5 2" xfId="15728" xr:uid="{00000000-0005-0000-0000-00006E3D0000}"/>
    <cellStyle name="Normal 2 4 2 3 5 2 2" xfId="15729" xr:uid="{00000000-0005-0000-0000-00006F3D0000}"/>
    <cellStyle name="Normal 2 4 2 3 5 3" xfId="15730" xr:uid="{00000000-0005-0000-0000-0000703D0000}"/>
    <cellStyle name="Normal 2 4 2 3 5 3 2" xfId="15731" xr:uid="{00000000-0005-0000-0000-0000713D0000}"/>
    <cellStyle name="Normal 2 4 2 3 5 4" xfId="15732" xr:uid="{00000000-0005-0000-0000-0000723D0000}"/>
    <cellStyle name="Normal 2 4 2 3 5 4 2" xfId="15733" xr:uid="{00000000-0005-0000-0000-0000733D0000}"/>
    <cellStyle name="Normal 2 4 2 3 5 5" xfId="15734" xr:uid="{00000000-0005-0000-0000-0000743D0000}"/>
    <cellStyle name="Normal 2 4 2 3 5 5 2" xfId="15735" xr:uid="{00000000-0005-0000-0000-0000753D0000}"/>
    <cellStyle name="Normal 2 4 2 3 5 6" xfId="15736" xr:uid="{00000000-0005-0000-0000-0000763D0000}"/>
    <cellStyle name="Normal 2 4 2 3 6" xfId="15737" xr:uid="{00000000-0005-0000-0000-0000773D0000}"/>
    <cellStyle name="Normal 2 4 2 3 6 2" xfId="15738" xr:uid="{00000000-0005-0000-0000-0000783D0000}"/>
    <cellStyle name="Normal 2 4 2 3 6 2 2" xfId="15739" xr:uid="{00000000-0005-0000-0000-0000793D0000}"/>
    <cellStyle name="Normal 2 4 2 3 6 3" xfId="15740" xr:uid="{00000000-0005-0000-0000-00007A3D0000}"/>
    <cellStyle name="Normal 2 4 2 3 7" xfId="15741" xr:uid="{00000000-0005-0000-0000-00007B3D0000}"/>
    <cellStyle name="Normal 2 4 2 3 7 2" xfId="15742" xr:uid="{00000000-0005-0000-0000-00007C3D0000}"/>
    <cellStyle name="Normal 2 4 2 3 8" xfId="15743" xr:uid="{00000000-0005-0000-0000-00007D3D0000}"/>
    <cellStyle name="Normal 2 4 2 3 8 2" xfId="15744" xr:uid="{00000000-0005-0000-0000-00007E3D0000}"/>
    <cellStyle name="Normal 2 4 2 3 9" xfId="15745" xr:uid="{00000000-0005-0000-0000-00007F3D0000}"/>
    <cellStyle name="Normal 2 4 2 3 9 2" xfId="15746" xr:uid="{00000000-0005-0000-0000-0000803D0000}"/>
    <cellStyle name="Normal 2 4 2 4" xfId="15747" xr:uid="{00000000-0005-0000-0000-0000813D0000}"/>
    <cellStyle name="Normal 2 4 2 4 2" xfId="15748" xr:uid="{00000000-0005-0000-0000-0000823D0000}"/>
    <cellStyle name="Normal 2 4 2 4 2 2" xfId="15749" xr:uid="{00000000-0005-0000-0000-0000833D0000}"/>
    <cellStyle name="Normal 2 4 2 4 2 2 2" xfId="15750" xr:uid="{00000000-0005-0000-0000-0000843D0000}"/>
    <cellStyle name="Normal 2 4 2 4 2 2 2 2" xfId="15751" xr:uid="{00000000-0005-0000-0000-0000853D0000}"/>
    <cellStyle name="Normal 2 4 2 4 2 2 3" xfId="15752" xr:uid="{00000000-0005-0000-0000-0000863D0000}"/>
    <cellStyle name="Normal 2 4 2 4 2 2 3 2" xfId="15753" xr:uid="{00000000-0005-0000-0000-0000873D0000}"/>
    <cellStyle name="Normal 2 4 2 4 2 2 4" xfId="15754" xr:uid="{00000000-0005-0000-0000-0000883D0000}"/>
    <cellStyle name="Normal 2 4 2 4 2 3" xfId="15755" xr:uid="{00000000-0005-0000-0000-0000893D0000}"/>
    <cellStyle name="Normal 2 4 2 4 2 3 2" xfId="15756" xr:uid="{00000000-0005-0000-0000-00008A3D0000}"/>
    <cellStyle name="Normal 2 4 2 4 2 4" xfId="15757" xr:uid="{00000000-0005-0000-0000-00008B3D0000}"/>
    <cellStyle name="Normal 2 4 2 4 2 4 2" xfId="15758" xr:uid="{00000000-0005-0000-0000-00008C3D0000}"/>
    <cellStyle name="Normal 2 4 2 4 2 5" xfId="15759" xr:uid="{00000000-0005-0000-0000-00008D3D0000}"/>
    <cellStyle name="Normal 2 4 2 4 2 5 2" xfId="15760" xr:uid="{00000000-0005-0000-0000-00008E3D0000}"/>
    <cellStyle name="Normal 2 4 2 4 2 6" xfId="15761" xr:uid="{00000000-0005-0000-0000-00008F3D0000}"/>
    <cellStyle name="Normal 2 4 2 4 2 6 2" xfId="15762" xr:uid="{00000000-0005-0000-0000-0000903D0000}"/>
    <cellStyle name="Normal 2 4 2 4 2 7" xfId="15763" xr:uid="{00000000-0005-0000-0000-0000913D0000}"/>
    <cellStyle name="Normal 2 4 2 4 3" xfId="15764" xr:uid="{00000000-0005-0000-0000-0000923D0000}"/>
    <cellStyle name="Normal 2 4 2 4 3 2" xfId="15765" xr:uid="{00000000-0005-0000-0000-0000933D0000}"/>
    <cellStyle name="Normal 2 4 2 4 3 2 2" xfId="15766" xr:uid="{00000000-0005-0000-0000-0000943D0000}"/>
    <cellStyle name="Normal 2 4 2 4 3 3" xfId="15767" xr:uid="{00000000-0005-0000-0000-0000953D0000}"/>
    <cellStyle name="Normal 2 4 2 4 3 3 2" xfId="15768" xr:uid="{00000000-0005-0000-0000-0000963D0000}"/>
    <cellStyle name="Normal 2 4 2 4 3 4" xfId="15769" xr:uid="{00000000-0005-0000-0000-0000973D0000}"/>
    <cellStyle name="Normal 2 4 2 4 3 4 2" xfId="15770" xr:uid="{00000000-0005-0000-0000-0000983D0000}"/>
    <cellStyle name="Normal 2 4 2 4 3 5" xfId="15771" xr:uid="{00000000-0005-0000-0000-0000993D0000}"/>
    <cellStyle name="Normal 2 4 2 4 3 5 2" xfId="15772" xr:uid="{00000000-0005-0000-0000-00009A3D0000}"/>
    <cellStyle name="Normal 2 4 2 4 3 6" xfId="15773" xr:uid="{00000000-0005-0000-0000-00009B3D0000}"/>
    <cellStyle name="Normal 2 4 2 4 4" xfId="15774" xr:uid="{00000000-0005-0000-0000-00009C3D0000}"/>
    <cellStyle name="Normal 2 4 2 4 4 2" xfId="15775" xr:uid="{00000000-0005-0000-0000-00009D3D0000}"/>
    <cellStyle name="Normal 2 4 2 4 4 2 2" xfId="15776" xr:uid="{00000000-0005-0000-0000-00009E3D0000}"/>
    <cellStyle name="Normal 2 4 2 4 4 3" xfId="15777" xr:uid="{00000000-0005-0000-0000-00009F3D0000}"/>
    <cellStyle name="Normal 2 4 2 4 5" xfId="15778" xr:uid="{00000000-0005-0000-0000-0000A03D0000}"/>
    <cellStyle name="Normal 2 4 2 4 5 2" xfId="15779" xr:uid="{00000000-0005-0000-0000-0000A13D0000}"/>
    <cellStyle name="Normal 2 4 2 4 6" xfId="15780" xr:uid="{00000000-0005-0000-0000-0000A23D0000}"/>
    <cellStyle name="Normal 2 4 2 4 6 2" xfId="15781" xr:uid="{00000000-0005-0000-0000-0000A33D0000}"/>
    <cellStyle name="Normal 2 4 2 4 7" xfId="15782" xr:uid="{00000000-0005-0000-0000-0000A43D0000}"/>
    <cellStyle name="Normal 2 4 2 4 7 2" xfId="15783" xr:uid="{00000000-0005-0000-0000-0000A53D0000}"/>
    <cellStyle name="Normal 2 4 2 4 8" xfId="15784" xr:uid="{00000000-0005-0000-0000-0000A63D0000}"/>
    <cellStyle name="Normal 2 4 2 5" xfId="15785" xr:uid="{00000000-0005-0000-0000-0000A73D0000}"/>
    <cellStyle name="Normal 2 4 2 5 2" xfId="15786" xr:uid="{00000000-0005-0000-0000-0000A83D0000}"/>
    <cellStyle name="Normal 2 4 2 5 2 2" xfId="15787" xr:uid="{00000000-0005-0000-0000-0000A93D0000}"/>
    <cellStyle name="Normal 2 4 2 5 2 2 2" xfId="15788" xr:uid="{00000000-0005-0000-0000-0000AA3D0000}"/>
    <cellStyle name="Normal 2 4 2 5 2 2 2 2" xfId="15789" xr:uid="{00000000-0005-0000-0000-0000AB3D0000}"/>
    <cellStyle name="Normal 2 4 2 5 2 2 3" xfId="15790" xr:uid="{00000000-0005-0000-0000-0000AC3D0000}"/>
    <cellStyle name="Normal 2 4 2 5 2 2 3 2" xfId="15791" xr:uid="{00000000-0005-0000-0000-0000AD3D0000}"/>
    <cellStyle name="Normal 2 4 2 5 2 2 4" xfId="15792" xr:uid="{00000000-0005-0000-0000-0000AE3D0000}"/>
    <cellStyle name="Normal 2 4 2 5 2 3" xfId="15793" xr:uid="{00000000-0005-0000-0000-0000AF3D0000}"/>
    <cellStyle name="Normal 2 4 2 5 2 3 2" xfId="15794" xr:uid="{00000000-0005-0000-0000-0000B03D0000}"/>
    <cellStyle name="Normal 2 4 2 5 2 4" xfId="15795" xr:uid="{00000000-0005-0000-0000-0000B13D0000}"/>
    <cellStyle name="Normal 2 4 2 5 2 4 2" xfId="15796" xr:uid="{00000000-0005-0000-0000-0000B23D0000}"/>
    <cellStyle name="Normal 2 4 2 5 2 5" xfId="15797" xr:uid="{00000000-0005-0000-0000-0000B33D0000}"/>
    <cellStyle name="Normal 2 4 2 5 2 5 2" xfId="15798" xr:uid="{00000000-0005-0000-0000-0000B43D0000}"/>
    <cellStyle name="Normal 2 4 2 5 2 6" xfId="15799" xr:uid="{00000000-0005-0000-0000-0000B53D0000}"/>
    <cellStyle name="Normal 2 4 2 5 2 6 2" xfId="15800" xr:uid="{00000000-0005-0000-0000-0000B63D0000}"/>
    <cellStyle name="Normal 2 4 2 5 2 7" xfId="15801" xr:uid="{00000000-0005-0000-0000-0000B73D0000}"/>
    <cellStyle name="Normal 2 4 2 5 3" xfId="15802" xr:uid="{00000000-0005-0000-0000-0000B83D0000}"/>
    <cellStyle name="Normal 2 4 2 5 3 2" xfId="15803" xr:uid="{00000000-0005-0000-0000-0000B93D0000}"/>
    <cellStyle name="Normal 2 4 2 5 3 2 2" xfId="15804" xr:uid="{00000000-0005-0000-0000-0000BA3D0000}"/>
    <cellStyle name="Normal 2 4 2 5 3 3" xfId="15805" xr:uid="{00000000-0005-0000-0000-0000BB3D0000}"/>
    <cellStyle name="Normal 2 4 2 5 3 3 2" xfId="15806" xr:uid="{00000000-0005-0000-0000-0000BC3D0000}"/>
    <cellStyle name="Normal 2 4 2 5 3 4" xfId="15807" xr:uid="{00000000-0005-0000-0000-0000BD3D0000}"/>
    <cellStyle name="Normal 2 4 2 5 3 4 2" xfId="15808" xr:uid="{00000000-0005-0000-0000-0000BE3D0000}"/>
    <cellStyle name="Normal 2 4 2 5 3 5" xfId="15809" xr:uid="{00000000-0005-0000-0000-0000BF3D0000}"/>
    <cellStyle name="Normal 2 4 2 5 3 5 2" xfId="15810" xr:uid="{00000000-0005-0000-0000-0000C03D0000}"/>
    <cellStyle name="Normal 2 4 2 5 3 6" xfId="15811" xr:uid="{00000000-0005-0000-0000-0000C13D0000}"/>
    <cellStyle name="Normal 2 4 2 5 4" xfId="15812" xr:uid="{00000000-0005-0000-0000-0000C23D0000}"/>
    <cellStyle name="Normal 2 4 2 5 4 2" xfId="15813" xr:uid="{00000000-0005-0000-0000-0000C33D0000}"/>
    <cellStyle name="Normal 2 4 2 5 4 2 2" xfId="15814" xr:uid="{00000000-0005-0000-0000-0000C43D0000}"/>
    <cellStyle name="Normal 2 4 2 5 4 3" xfId="15815" xr:uid="{00000000-0005-0000-0000-0000C53D0000}"/>
    <cellStyle name="Normal 2 4 2 5 5" xfId="15816" xr:uid="{00000000-0005-0000-0000-0000C63D0000}"/>
    <cellStyle name="Normal 2 4 2 5 5 2" xfId="15817" xr:uid="{00000000-0005-0000-0000-0000C73D0000}"/>
    <cellStyle name="Normal 2 4 2 5 6" xfId="15818" xr:uid="{00000000-0005-0000-0000-0000C83D0000}"/>
    <cellStyle name="Normal 2 4 2 5 6 2" xfId="15819" xr:uid="{00000000-0005-0000-0000-0000C93D0000}"/>
    <cellStyle name="Normal 2 4 2 5 7" xfId="15820" xr:uid="{00000000-0005-0000-0000-0000CA3D0000}"/>
    <cellStyle name="Normal 2 4 2 5 7 2" xfId="15821" xr:uid="{00000000-0005-0000-0000-0000CB3D0000}"/>
    <cellStyle name="Normal 2 4 2 5 8" xfId="15822" xr:uid="{00000000-0005-0000-0000-0000CC3D0000}"/>
    <cellStyle name="Normal 2 4 2 6" xfId="15823" xr:uid="{00000000-0005-0000-0000-0000CD3D0000}"/>
    <cellStyle name="Normal 2 4 2 6 2" xfId="15824" xr:uid="{00000000-0005-0000-0000-0000CE3D0000}"/>
    <cellStyle name="Normal 2 4 2 6 2 2" xfId="15825" xr:uid="{00000000-0005-0000-0000-0000CF3D0000}"/>
    <cellStyle name="Normal 2 4 2 6 2 2 2" xfId="15826" xr:uid="{00000000-0005-0000-0000-0000D03D0000}"/>
    <cellStyle name="Normal 2 4 2 6 2 3" xfId="15827" xr:uid="{00000000-0005-0000-0000-0000D13D0000}"/>
    <cellStyle name="Normal 2 4 2 6 2 3 2" xfId="15828" xr:uid="{00000000-0005-0000-0000-0000D23D0000}"/>
    <cellStyle name="Normal 2 4 2 6 2 4" xfId="15829" xr:uid="{00000000-0005-0000-0000-0000D33D0000}"/>
    <cellStyle name="Normal 2 4 2 6 3" xfId="15830" xr:uid="{00000000-0005-0000-0000-0000D43D0000}"/>
    <cellStyle name="Normal 2 4 2 6 3 2" xfId="15831" xr:uid="{00000000-0005-0000-0000-0000D53D0000}"/>
    <cellStyle name="Normal 2 4 2 6 4" xfId="15832" xr:uid="{00000000-0005-0000-0000-0000D63D0000}"/>
    <cellStyle name="Normal 2 4 2 6 4 2" xfId="15833" xr:uid="{00000000-0005-0000-0000-0000D73D0000}"/>
    <cellStyle name="Normal 2 4 2 6 5" xfId="15834" xr:uid="{00000000-0005-0000-0000-0000D83D0000}"/>
    <cellStyle name="Normal 2 4 2 6 5 2" xfId="15835" xr:uid="{00000000-0005-0000-0000-0000D93D0000}"/>
    <cellStyle name="Normal 2 4 2 6 6" xfId="15836" xr:uid="{00000000-0005-0000-0000-0000DA3D0000}"/>
    <cellStyle name="Normal 2 4 2 6 6 2" xfId="15837" xr:uid="{00000000-0005-0000-0000-0000DB3D0000}"/>
    <cellStyle name="Normal 2 4 2 6 7" xfId="15838" xr:uid="{00000000-0005-0000-0000-0000DC3D0000}"/>
    <cellStyle name="Normal 2 4 2 7" xfId="15839" xr:uid="{00000000-0005-0000-0000-0000DD3D0000}"/>
    <cellStyle name="Normal 2 4 2 7 2" xfId="15840" xr:uid="{00000000-0005-0000-0000-0000DE3D0000}"/>
    <cellStyle name="Normal 2 4 2 7 2 2" xfId="15841" xr:uid="{00000000-0005-0000-0000-0000DF3D0000}"/>
    <cellStyle name="Normal 2 4 2 7 3" xfId="15842" xr:uid="{00000000-0005-0000-0000-0000E03D0000}"/>
    <cellStyle name="Normal 2 4 2 7 3 2" xfId="15843" xr:uid="{00000000-0005-0000-0000-0000E13D0000}"/>
    <cellStyle name="Normal 2 4 2 7 4" xfId="15844" xr:uid="{00000000-0005-0000-0000-0000E23D0000}"/>
    <cellStyle name="Normal 2 4 2 7 4 2" xfId="15845" xr:uid="{00000000-0005-0000-0000-0000E33D0000}"/>
    <cellStyle name="Normal 2 4 2 7 5" xfId="15846" xr:uid="{00000000-0005-0000-0000-0000E43D0000}"/>
    <cellStyle name="Normal 2 4 2 7 5 2" xfId="15847" xr:uid="{00000000-0005-0000-0000-0000E53D0000}"/>
    <cellStyle name="Normal 2 4 2 7 6" xfId="15848" xr:uid="{00000000-0005-0000-0000-0000E63D0000}"/>
    <cellStyle name="Normal 2 4 2 8" xfId="15849" xr:uid="{00000000-0005-0000-0000-0000E73D0000}"/>
    <cellStyle name="Normal 2 4 2 8 2" xfId="15850" xr:uid="{00000000-0005-0000-0000-0000E83D0000}"/>
    <cellStyle name="Normal 2 4 2 8 2 2" xfId="15851" xr:uid="{00000000-0005-0000-0000-0000E93D0000}"/>
    <cellStyle name="Normal 2 4 2 8 3" xfId="15852" xr:uid="{00000000-0005-0000-0000-0000EA3D0000}"/>
    <cellStyle name="Normal 2 4 2 9" xfId="15853" xr:uid="{00000000-0005-0000-0000-0000EB3D0000}"/>
    <cellStyle name="Normal 2 4 2 9 2" xfId="15854" xr:uid="{00000000-0005-0000-0000-0000EC3D0000}"/>
    <cellStyle name="Normal 2 4 3" xfId="15855" xr:uid="{00000000-0005-0000-0000-0000ED3D0000}"/>
    <cellStyle name="Normal 2 4 3 2" xfId="15856" xr:uid="{00000000-0005-0000-0000-0000EE3D0000}"/>
    <cellStyle name="Normal 2 4 4" xfId="15857" xr:uid="{00000000-0005-0000-0000-0000EF3D0000}"/>
    <cellStyle name="Normal 2 4 4 10" xfId="15858" xr:uid="{00000000-0005-0000-0000-0000F03D0000}"/>
    <cellStyle name="Normal 2 4 4 10 2" xfId="15859" xr:uid="{00000000-0005-0000-0000-0000F13D0000}"/>
    <cellStyle name="Normal 2 4 4 11" xfId="15860" xr:uid="{00000000-0005-0000-0000-0000F23D0000}"/>
    <cellStyle name="Normal 2 4 4 2" xfId="15861" xr:uid="{00000000-0005-0000-0000-0000F33D0000}"/>
    <cellStyle name="Normal 2 4 4 2 10" xfId="15862" xr:uid="{00000000-0005-0000-0000-0000F43D0000}"/>
    <cellStyle name="Normal 2 4 4 2 2" xfId="15863" xr:uid="{00000000-0005-0000-0000-0000F53D0000}"/>
    <cellStyle name="Normal 2 4 4 2 2 2" xfId="15864" xr:uid="{00000000-0005-0000-0000-0000F63D0000}"/>
    <cellStyle name="Normal 2 4 4 2 2 2 2" xfId="15865" xr:uid="{00000000-0005-0000-0000-0000F73D0000}"/>
    <cellStyle name="Normal 2 4 4 2 2 2 2 2" xfId="15866" xr:uid="{00000000-0005-0000-0000-0000F83D0000}"/>
    <cellStyle name="Normal 2 4 4 2 2 2 2 2 2" xfId="15867" xr:uid="{00000000-0005-0000-0000-0000F93D0000}"/>
    <cellStyle name="Normal 2 4 4 2 2 2 2 3" xfId="15868" xr:uid="{00000000-0005-0000-0000-0000FA3D0000}"/>
    <cellStyle name="Normal 2 4 4 2 2 2 2 3 2" xfId="15869" xr:uid="{00000000-0005-0000-0000-0000FB3D0000}"/>
    <cellStyle name="Normal 2 4 4 2 2 2 2 4" xfId="15870" xr:uid="{00000000-0005-0000-0000-0000FC3D0000}"/>
    <cellStyle name="Normal 2 4 4 2 2 2 3" xfId="15871" xr:uid="{00000000-0005-0000-0000-0000FD3D0000}"/>
    <cellStyle name="Normal 2 4 4 2 2 2 3 2" xfId="15872" xr:uid="{00000000-0005-0000-0000-0000FE3D0000}"/>
    <cellStyle name="Normal 2 4 4 2 2 2 4" xfId="15873" xr:uid="{00000000-0005-0000-0000-0000FF3D0000}"/>
    <cellStyle name="Normal 2 4 4 2 2 2 4 2" xfId="15874" xr:uid="{00000000-0005-0000-0000-0000003E0000}"/>
    <cellStyle name="Normal 2 4 4 2 2 2 5" xfId="15875" xr:uid="{00000000-0005-0000-0000-0000013E0000}"/>
    <cellStyle name="Normal 2 4 4 2 2 2 5 2" xfId="15876" xr:uid="{00000000-0005-0000-0000-0000023E0000}"/>
    <cellStyle name="Normal 2 4 4 2 2 2 6" xfId="15877" xr:uid="{00000000-0005-0000-0000-0000033E0000}"/>
    <cellStyle name="Normal 2 4 4 2 2 2 6 2" xfId="15878" xr:uid="{00000000-0005-0000-0000-0000043E0000}"/>
    <cellStyle name="Normal 2 4 4 2 2 2 7" xfId="15879" xr:uid="{00000000-0005-0000-0000-0000053E0000}"/>
    <cellStyle name="Normal 2 4 4 2 2 3" xfId="15880" xr:uid="{00000000-0005-0000-0000-0000063E0000}"/>
    <cellStyle name="Normal 2 4 4 2 2 3 2" xfId="15881" xr:uid="{00000000-0005-0000-0000-0000073E0000}"/>
    <cellStyle name="Normal 2 4 4 2 2 3 2 2" xfId="15882" xr:uid="{00000000-0005-0000-0000-0000083E0000}"/>
    <cellStyle name="Normal 2 4 4 2 2 3 3" xfId="15883" xr:uid="{00000000-0005-0000-0000-0000093E0000}"/>
    <cellStyle name="Normal 2 4 4 2 2 3 3 2" xfId="15884" xr:uid="{00000000-0005-0000-0000-00000A3E0000}"/>
    <cellStyle name="Normal 2 4 4 2 2 3 4" xfId="15885" xr:uid="{00000000-0005-0000-0000-00000B3E0000}"/>
    <cellStyle name="Normal 2 4 4 2 2 3 4 2" xfId="15886" xr:uid="{00000000-0005-0000-0000-00000C3E0000}"/>
    <cellStyle name="Normal 2 4 4 2 2 3 5" xfId="15887" xr:uid="{00000000-0005-0000-0000-00000D3E0000}"/>
    <cellStyle name="Normal 2 4 4 2 2 3 5 2" xfId="15888" xr:uid="{00000000-0005-0000-0000-00000E3E0000}"/>
    <cellStyle name="Normal 2 4 4 2 2 3 6" xfId="15889" xr:uid="{00000000-0005-0000-0000-00000F3E0000}"/>
    <cellStyle name="Normal 2 4 4 2 2 4" xfId="15890" xr:uid="{00000000-0005-0000-0000-0000103E0000}"/>
    <cellStyle name="Normal 2 4 4 2 2 4 2" xfId="15891" xr:uid="{00000000-0005-0000-0000-0000113E0000}"/>
    <cellStyle name="Normal 2 4 4 2 2 4 2 2" xfId="15892" xr:uid="{00000000-0005-0000-0000-0000123E0000}"/>
    <cellStyle name="Normal 2 4 4 2 2 4 3" xfId="15893" xr:uid="{00000000-0005-0000-0000-0000133E0000}"/>
    <cellStyle name="Normal 2 4 4 2 2 5" xfId="15894" xr:uid="{00000000-0005-0000-0000-0000143E0000}"/>
    <cellStyle name="Normal 2 4 4 2 2 5 2" xfId="15895" xr:uid="{00000000-0005-0000-0000-0000153E0000}"/>
    <cellStyle name="Normal 2 4 4 2 2 6" xfId="15896" xr:uid="{00000000-0005-0000-0000-0000163E0000}"/>
    <cellStyle name="Normal 2 4 4 2 2 6 2" xfId="15897" xr:uid="{00000000-0005-0000-0000-0000173E0000}"/>
    <cellStyle name="Normal 2 4 4 2 2 7" xfId="15898" xr:uid="{00000000-0005-0000-0000-0000183E0000}"/>
    <cellStyle name="Normal 2 4 4 2 2 7 2" xfId="15899" xr:uid="{00000000-0005-0000-0000-0000193E0000}"/>
    <cellStyle name="Normal 2 4 4 2 2 8" xfId="15900" xr:uid="{00000000-0005-0000-0000-00001A3E0000}"/>
    <cellStyle name="Normal 2 4 4 2 3" xfId="15901" xr:uid="{00000000-0005-0000-0000-00001B3E0000}"/>
    <cellStyle name="Normal 2 4 4 2 3 2" xfId="15902" xr:uid="{00000000-0005-0000-0000-00001C3E0000}"/>
    <cellStyle name="Normal 2 4 4 2 3 2 2" xfId="15903" xr:uid="{00000000-0005-0000-0000-00001D3E0000}"/>
    <cellStyle name="Normal 2 4 4 2 3 2 2 2" xfId="15904" xr:uid="{00000000-0005-0000-0000-00001E3E0000}"/>
    <cellStyle name="Normal 2 4 4 2 3 2 2 2 2" xfId="15905" xr:uid="{00000000-0005-0000-0000-00001F3E0000}"/>
    <cellStyle name="Normal 2 4 4 2 3 2 2 3" xfId="15906" xr:uid="{00000000-0005-0000-0000-0000203E0000}"/>
    <cellStyle name="Normal 2 4 4 2 3 2 2 3 2" xfId="15907" xr:uid="{00000000-0005-0000-0000-0000213E0000}"/>
    <cellStyle name="Normal 2 4 4 2 3 2 2 4" xfId="15908" xr:uid="{00000000-0005-0000-0000-0000223E0000}"/>
    <cellStyle name="Normal 2 4 4 2 3 2 3" xfId="15909" xr:uid="{00000000-0005-0000-0000-0000233E0000}"/>
    <cellStyle name="Normal 2 4 4 2 3 2 3 2" xfId="15910" xr:uid="{00000000-0005-0000-0000-0000243E0000}"/>
    <cellStyle name="Normal 2 4 4 2 3 2 4" xfId="15911" xr:uid="{00000000-0005-0000-0000-0000253E0000}"/>
    <cellStyle name="Normal 2 4 4 2 3 2 4 2" xfId="15912" xr:uid="{00000000-0005-0000-0000-0000263E0000}"/>
    <cellStyle name="Normal 2 4 4 2 3 2 5" xfId="15913" xr:uid="{00000000-0005-0000-0000-0000273E0000}"/>
    <cellStyle name="Normal 2 4 4 2 3 2 5 2" xfId="15914" xr:uid="{00000000-0005-0000-0000-0000283E0000}"/>
    <cellStyle name="Normal 2 4 4 2 3 2 6" xfId="15915" xr:uid="{00000000-0005-0000-0000-0000293E0000}"/>
    <cellStyle name="Normal 2 4 4 2 3 2 6 2" xfId="15916" xr:uid="{00000000-0005-0000-0000-00002A3E0000}"/>
    <cellStyle name="Normal 2 4 4 2 3 2 7" xfId="15917" xr:uid="{00000000-0005-0000-0000-00002B3E0000}"/>
    <cellStyle name="Normal 2 4 4 2 3 3" xfId="15918" xr:uid="{00000000-0005-0000-0000-00002C3E0000}"/>
    <cellStyle name="Normal 2 4 4 2 3 3 2" xfId="15919" xr:uid="{00000000-0005-0000-0000-00002D3E0000}"/>
    <cellStyle name="Normal 2 4 4 2 3 3 2 2" xfId="15920" xr:uid="{00000000-0005-0000-0000-00002E3E0000}"/>
    <cellStyle name="Normal 2 4 4 2 3 3 3" xfId="15921" xr:uid="{00000000-0005-0000-0000-00002F3E0000}"/>
    <cellStyle name="Normal 2 4 4 2 3 3 3 2" xfId="15922" xr:uid="{00000000-0005-0000-0000-0000303E0000}"/>
    <cellStyle name="Normal 2 4 4 2 3 3 4" xfId="15923" xr:uid="{00000000-0005-0000-0000-0000313E0000}"/>
    <cellStyle name="Normal 2 4 4 2 3 3 4 2" xfId="15924" xr:uid="{00000000-0005-0000-0000-0000323E0000}"/>
    <cellStyle name="Normal 2 4 4 2 3 3 5" xfId="15925" xr:uid="{00000000-0005-0000-0000-0000333E0000}"/>
    <cellStyle name="Normal 2 4 4 2 3 3 5 2" xfId="15926" xr:uid="{00000000-0005-0000-0000-0000343E0000}"/>
    <cellStyle name="Normal 2 4 4 2 3 3 6" xfId="15927" xr:uid="{00000000-0005-0000-0000-0000353E0000}"/>
    <cellStyle name="Normal 2 4 4 2 3 4" xfId="15928" xr:uid="{00000000-0005-0000-0000-0000363E0000}"/>
    <cellStyle name="Normal 2 4 4 2 3 4 2" xfId="15929" xr:uid="{00000000-0005-0000-0000-0000373E0000}"/>
    <cellStyle name="Normal 2 4 4 2 3 4 2 2" xfId="15930" xr:uid="{00000000-0005-0000-0000-0000383E0000}"/>
    <cellStyle name="Normal 2 4 4 2 3 4 3" xfId="15931" xr:uid="{00000000-0005-0000-0000-0000393E0000}"/>
    <cellStyle name="Normal 2 4 4 2 3 5" xfId="15932" xr:uid="{00000000-0005-0000-0000-00003A3E0000}"/>
    <cellStyle name="Normal 2 4 4 2 3 5 2" xfId="15933" xr:uid="{00000000-0005-0000-0000-00003B3E0000}"/>
    <cellStyle name="Normal 2 4 4 2 3 6" xfId="15934" xr:uid="{00000000-0005-0000-0000-00003C3E0000}"/>
    <cellStyle name="Normal 2 4 4 2 3 6 2" xfId="15935" xr:uid="{00000000-0005-0000-0000-00003D3E0000}"/>
    <cellStyle name="Normal 2 4 4 2 3 7" xfId="15936" xr:uid="{00000000-0005-0000-0000-00003E3E0000}"/>
    <cellStyle name="Normal 2 4 4 2 3 7 2" xfId="15937" xr:uid="{00000000-0005-0000-0000-00003F3E0000}"/>
    <cellStyle name="Normal 2 4 4 2 3 8" xfId="15938" xr:uid="{00000000-0005-0000-0000-0000403E0000}"/>
    <cellStyle name="Normal 2 4 4 2 4" xfId="15939" xr:uid="{00000000-0005-0000-0000-0000413E0000}"/>
    <cellStyle name="Normal 2 4 4 2 4 2" xfId="15940" xr:uid="{00000000-0005-0000-0000-0000423E0000}"/>
    <cellStyle name="Normal 2 4 4 2 4 2 2" xfId="15941" xr:uid="{00000000-0005-0000-0000-0000433E0000}"/>
    <cellStyle name="Normal 2 4 4 2 4 2 2 2" xfId="15942" xr:uid="{00000000-0005-0000-0000-0000443E0000}"/>
    <cellStyle name="Normal 2 4 4 2 4 2 3" xfId="15943" xr:uid="{00000000-0005-0000-0000-0000453E0000}"/>
    <cellStyle name="Normal 2 4 4 2 4 2 3 2" xfId="15944" xr:uid="{00000000-0005-0000-0000-0000463E0000}"/>
    <cellStyle name="Normal 2 4 4 2 4 2 4" xfId="15945" xr:uid="{00000000-0005-0000-0000-0000473E0000}"/>
    <cellStyle name="Normal 2 4 4 2 4 3" xfId="15946" xr:uid="{00000000-0005-0000-0000-0000483E0000}"/>
    <cellStyle name="Normal 2 4 4 2 4 3 2" xfId="15947" xr:uid="{00000000-0005-0000-0000-0000493E0000}"/>
    <cellStyle name="Normal 2 4 4 2 4 4" xfId="15948" xr:uid="{00000000-0005-0000-0000-00004A3E0000}"/>
    <cellStyle name="Normal 2 4 4 2 4 4 2" xfId="15949" xr:uid="{00000000-0005-0000-0000-00004B3E0000}"/>
    <cellStyle name="Normal 2 4 4 2 4 5" xfId="15950" xr:uid="{00000000-0005-0000-0000-00004C3E0000}"/>
    <cellStyle name="Normal 2 4 4 2 4 5 2" xfId="15951" xr:uid="{00000000-0005-0000-0000-00004D3E0000}"/>
    <cellStyle name="Normal 2 4 4 2 4 6" xfId="15952" xr:uid="{00000000-0005-0000-0000-00004E3E0000}"/>
    <cellStyle name="Normal 2 4 4 2 4 6 2" xfId="15953" xr:uid="{00000000-0005-0000-0000-00004F3E0000}"/>
    <cellStyle name="Normal 2 4 4 2 4 7" xfId="15954" xr:uid="{00000000-0005-0000-0000-0000503E0000}"/>
    <cellStyle name="Normal 2 4 4 2 5" xfId="15955" xr:uid="{00000000-0005-0000-0000-0000513E0000}"/>
    <cellStyle name="Normal 2 4 4 2 5 2" xfId="15956" xr:uid="{00000000-0005-0000-0000-0000523E0000}"/>
    <cellStyle name="Normal 2 4 4 2 5 2 2" xfId="15957" xr:uid="{00000000-0005-0000-0000-0000533E0000}"/>
    <cellStyle name="Normal 2 4 4 2 5 3" xfId="15958" xr:uid="{00000000-0005-0000-0000-0000543E0000}"/>
    <cellStyle name="Normal 2 4 4 2 5 3 2" xfId="15959" xr:uid="{00000000-0005-0000-0000-0000553E0000}"/>
    <cellStyle name="Normal 2 4 4 2 5 4" xfId="15960" xr:uid="{00000000-0005-0000-0000-0000563E0000}"/>
    <cellStyle name="Normal 2 4 4 2 5 4 2" xfId="15961" xr:uid="{00000000-0005-0000-0000-0000573E0000}"/>
    <cellStyle name="Normal 2 4 4 2 5 5" xfId="15962" xr:uid="{00000000-0005-0000-0000-0000583E0000}"/>
    <cellStyle name="Normal 2 4 4 2 5 5 2" xfId="15963" xr:uid="{00000000-0005-0000-0000-0000593E0000}"/>
    <cellStyle name="Normal 2 4 4 2 5 6" xfId="15964" xr:uid="{00000000-0005-0000-0000-00005A3E0000}"/>
    <cellStyle name="Normal 2 4 4 2 6" xfId="15965" xr:uid="{00000000-0005-0000-0000-00005B3E0000}"/>
    <cellStyle name="Normal 2 4 4 2 6 2" xfId="15966" xr:uid="{00000000-0005-0000-0000-00005C3E0000}"/>
    <cellStyle name="Normal 2 4 4 2 6 2 2" xfId="15967" xr:uid="{00000000-0005-0000-0000-00005D3E0000}"/>
    <cellStyle name="Normal 2 4 4 2 6 3" xfId="15968" xr:uid="{00000000-0005-0000-0000-00005E3E0000}"/>
    <cellStyle name="Normal 2 4 4 2 7" xfId="15969" xr:uid="{00000000-0005-0000-0000-00005F3E0000}"/>
    <cellStyle name="Normal 2 4 4 2 7 2" xfId="15970" xr:uid="{00000000-0005-0000-0000-0000603E0000}"/>
    <cellStyle name="Normal 2 4 4 2 8" xfId="15971" xr:uid="{00000000-0005-0000-0000-0000613E0000}"/>
    <cellStyle name="Normal 2 4 4 2 8 2" xfId="15972" xr:uid="{00000000-0005-0000-0000-0000623E0000}"/>
    <cellStyle name="Normal 2 4 4 2 9" xfId="15973" xr:uid="{00000000-0005-0000-0000-0000633E0000}"/>
    <cellStyle name="Normal 2 4 4 2 9 2" xfId="15974" xr:uid="{00000000-0005-0000-0000-0000643E0000}"/>
    <cellStyle name="Normal 2 4 4 3" xfId="15975" xr:uid="{00000000-0005-0000-0000-0000653E0000}"/>
    <cellStyle name="Normal 2 4 4 3 2" xfId="15976" xr:uid="{00000000-0005-0000-0000-0000663E0000}"/>
    <cellStyle name="Normal 2 4 4 3 2 2" xfId="15977" xr:uid="{00000000-0005-0000-0000-0000673E0000}"/>
    <cellStyle name="Normal 2 4 4 3 2 2 2" xfId="15978" xr:uid="{00000000-0005-0000-0000-0000683E0000}"/>
    <cellStyle name="Normal 2 4 4 3 2 2 2 2" xfId="15979" xr:uid="{00000000-0005-0000-0000-0000693E0000}"/>
    <cellStyle name="Normal 2 4 4 3 2 2 3" xfId="15980" xr:uid="{00000000-0005-0000-0000-00006A3E0000}"/>
    <cellStyle name="Normal 2 4 4 3 2 2 3 2" xfId="15981" xr:uid="{00000000-0005-0000-0000-00006B3E0000}"/>
    <cellStyle name="Normal 2 4 4 3 2 2 4" xfId="15982" xr:uid="{00000000-0005-0000-0000-00006C3E0000}"/>
    <cellStyle name="Normal 2 4 4 3 2 3" xfId="15983" xr:uid="{00000000-0005-0000-0000-00006D3E0000}"/>
    <cellStyle name="Normal 2 4 4 3 2 3 2" xfId="15984" xr:uid="{00000000-0005-0000-0000-00006E3E0000}"/>
    <cellStyle name="Normal 2 4 4 3 2 4" xfId="15985" xr:uid="{00000000-0005-0000-0000-00006F3E0000}"/>
    <cellStyle name="Normal 2 4 4 3 2 4 2" xfId="15986" xr:uid="{00000000-0005-0000-0000-0000703E0000}"/>
    <cellStyle name="Normal 2 4 4 3 2 5" xfId="15987" xr:uid="{00000000-0005-0000-0000-0000713E0000}"/>
    <cellStyle name="Normal 2 4 4 3 2 5 2" xfId="15988" xr:uid="{00000000-0005-0000-0000-0000723E0000}"/>
    <cellStyle name="Normal 2 4 4 3 2 6" xfId="15989" xr:uid="{00000000-0005-0000-0000-0000733E0000}"/>
    <cellStyle name="Normal 2 4 4 3 2 6 2" xfId="15990" xr:uid="{00000000-0005-0000-0000-0000743E0000}"/>
    <cellStyle name="Normal 2 4 4 3 2 7" xfId="15991" xr:uid="{00000000-0005-0000-0000-0000753E0000}"/>
    <cellStyle name="Normal 2 4 4 3 3" xfId="15992" xr:uid="{00000000-0005-0000-0000-0000763E0000}"/>
    <cellStyle name="Normal 2 4 4 3 3 2" xfId="15993" xr:uid="{00000000-0005-0000-0000-0000773E0000}"/>
    <cellStyle name="Normal 2 4 4 3 3 2 2" xfId="15994" xr:uid="{00000000-0005-0000-0000-0000783E0000}"/>
    <cellStyle name="Normal 2 4 4 3 3 3" xfId="15995" xr:uid="{00000000-0005-0000-0000-0000793E0000}"/>
    <cellStyle name="Normal 2 4 4 3 3 3 2" xfId="15996" xr:uid="{00000000-0005-0000-0000-00007A3E0000}"/>
    <cellStyle name="Normal 2 4 4 3 3 4" xfId="15997" xr:uid="{00000000-0005-0000-0000-00007B3E0000}"/>
    <cellStyle name="Normal 2 4 4 3 3 4 2" xfId="15998" xr:uid="{00000000-0005-0000-0000-00007C3E0000}"/>
    <cellStyle name="Normal 2 4 4 3 3 5" xfId="15999" xr:uid="{00000000-0005-0000-0000-00007D3E0000}"/>
    <cellStyle name="Normal 2 4 4 3 3 5 2" xfId="16000" xr:uid="{00000000-0005-0000-0000-00007E3E0000}"/>
    <cellStyle name="Normal 2 4 4 3 3 6" xfId="16001" xr:uid="{00000000-0005-0000-0000-00007F3E0000}"/>
    <cellStyle name="Normal 2 4 4 3 4" xfId="16002" xr:uid="{00000000-0005-0000-0000-0000803E0000}"/>
    <cellStyle name="Normal 2 4 4 3 4 2" xfId="16003" xr:uid="{00000000-0005-0000-0000-0000813E0000}"/>
    <cellStyle name="Normal 2 4 4 3 4 2 2" xfId="16004" xr:uid="{00000000-0005-0000-0000-0000823E0000}"/>
    <cellStyle name="Normal 2 4 4 3 4 3" xfId="16005" xr:uid="{00000000-0005-0000-0000-0000833E0000}"/>
    <cellStyle name="Normal 2 4 4 3 5" xfId="16006" xr:uid="{00000000-0005-0000-0000-0000843E0000}"/>
    <cellStyle name="Normal 2 4 4 3 5 2" xfId="16007" xr:uid="{00000000-0005-0000-0000-0000853E0000}"/>
    <cellStyle name="Normal 2 4 4 3 6" xfId="16008" xr:uid="{00000000-0005-0000-0000-0000863E0000}"/>
    <cellStyle name="Normal 2 4 4 3 6 2" xfId="16009" xr:uid="{00000000-0005-0000-0000-0000873E0000}"/>
    <cellStyle name="Normal 2 4 4 3 7" xfId="16010" xr:uid="{00000000-0005-0000-0000-0000883E0000}"/>
    <cellStyle name="Normal 2 4 4 3 7 2" xfId="16011" xr:uid="{00000000-0005-0000-0000-0000893E0000}"/>
    <cellStyle name="Normal 2 4 4 3 8" xfId="16012" xr:uid="{00000000-0005-0000-0000-00008A3E0000}"/>
    <cellStyle name="Normal 2 4 4 4" xfId="16013" xr:uid="{00000000-0005-0000-0000-00008B3E0000}"/>
    <cellStyle name="Normal 2 4 4 4 2" xfId="16014" xr:uid="{00000000-0005-0000-0000-00008C3E0000}"/>
    <cellStyle name="Normal 2 4 4 4 2 2" xfId="16015" xr:uid="{00000000-0005-0000-0000-00008D3E0000}"/>
    <cellStyle name="Normal 2 4 4 4 2 2 2" xfId="16016" xr:uid="{00000000-0005-0000-0000-00008E3E0000}"/>
    <cellStyle name="Normal 2 4 4 4 2 2 2 2" xfId="16017" xr:uid="{00000000-0005-0000-0000-00008F3E0000}"/>
    <cellStyle name="Normal 2 4 4 4 2 2 3" xfId="16018" xr:uid="{00000000-0005-0000-0000-0000903E0000}"/>
    <cellStyle name="Normal 2 4 4 4 2 2 3 2" xfId="16019" xr:uid="{00000000-0005-0000-0000-0000913E0000}"/>
    <cellStyle name="Normal 2 4 4 4 2 2 4" xfId="16020" xr:uid="{00000000-0005-0000-0000-0000923E0000}"/>
    <cellStyle name="Normal 2 4 4 4 2 3" xfId="16021" xr:uid="{00000000-0005-0000-0000-0000933E0000}"/>
    <cellStyle name="Normal 2 4 4 4 2 3 2" xfId="16022" xr:uid="{00000000-0005-0000-0000-0000943E0000}"/>
    <cellStyle name="Normal 2 4 4 4 2 4" xfId="16023" xr:uid="{00000000-0005-0000-0000-0000953E0000}"/>
    <cellStyle name="Normal 2 4 4 4 2 4 2" xfId="16024" xr:uid="{00000000-0005-0000-0000-0000963E0000}"/>
    <cellStyle name="Normal 2 4 4 4 2 5" xfId="16025" xr:uid="{00000000-0005-0000-0000-0000973E0000}"/>
    <cellStyle name="Normal 2 4 4 4 2 5 2" xfId="16026" xr:uid="{00000000-0005-0000-0000-0000983E0000}"/>
    <cellStyle name="Normal 2 4 4 4 2 6" xfId="16027" xr:uid="{00000000-0005-0000-0000-0000993E0000}"/>
    <cellStyle name="Normal 2 4 4 4 2 6 2" xfId="16028" xr:uid="{00000000-0005-0000-0000-00009A3E0000}"/>
    <cellStyle name="Normal 2 4 4 4 2 7" xfId="16029" xr:uid="{00000000-0005-0000-0000-00009B3E0000}"/>
    <cellStyle name="Normal 2 4 4 4 3" xfId="16030" xr:uid="{00000000-0005-0000-0000-00009C3E0000}"/>
    <cellStyle name="Normal 2 4 4 4 3 2" xfId="16031" xr:uid="{00000000-0005-0000-0000-00009D3E0000}"/>
    <cellStyle name="Normal 2 4 4 4 3 2 2" xfId="16032" xr:uid="{00000000-0005-0000-0000-00009E3E0000}"/>
    <cellStyle name="Normal 2 4 4 4 3 3" xfId="16033" xr:uid="{00000000-0005-0000-0000-00009F3E0000}"/>
    <cellStyle name="Normal 2 4 4 4 3 3 2" xfId="16034" xr:uid="{00000000-0005-0000-0000-0000A03E0000}"/>
    <cellStyle name="Normal 2 4 4 4 3 4" xfId="16035" xr:uid="{00000000-0005-0000-0000-0000A13E0000}"/>
    <cellStyle name="Normal 2 4 4 4 3 4 2" xfId="16036" xr:uid="{00000000-0005-0000-0000-0000A23E0000}"/>
    <cellStyle name="Normal 2 4 4 4 3 5" xfId="16037" xr:uid="{00000000-0005-0000-0000-0000A33E0000}"/>
    <cellStyle name="Normal 2 4 4 4 3 5 2" xfId="16038" xr:uid="{00000000-0005-0000-0000-0000A43E0000}"/>
    <cellStyle name="Normal 2 4 4 4 3 6" xfId="16039" xr:uid="{00000000-0005-0000-0000-0000A53E0000}"/>
    <cellStyle name="Normal 2 4 4 4 4" xfId="16040" xr:uid="{00000000-0005-0000-0000-0000A63E0000}"/>
    <cellStyle name="Normal 2 4 4 4 4 2" xfId="16041" xr:uid="{00000000-0005-0000-0000-0000A73E0000}"/>
    <cellStyle name="Normal 2 4 4 4 4 2 2" xfId="16042" xr:uid="{00000000-0005-0000-0000-0000A83E0000}"/>
    <cellStyle name="Normal 2 4 4 4 4 3" xfId="16043" xr:uid="{00000000-0005-0000-0000-0000A93E0000}"/>
    <cellStyle name="Normal 2 4 4 4 5" xfId="16044" xr:uid="{00000000-0005-0000-0000-0000AA3E0000}"/>
    <cellStyle name="Normal 2 4 4 4 5 2" xfId="16045" xr:uid="{00000000-0005-0000-0000-0000AB3E0000}"/>
    <cellStyle name="Normal 2 4 4 4 6" xfId="16046" xr:uid="{00000000-0005-0000-0000-0000AC3E0000}"/>
    <cellStyle name="Normal 2 4 4 4 6 2" xfId="16047" xr:uid="{00000000-0005-0000-0000-0000AD3E0000}"/>
    <cellStyle name="Normal 2 4 4 4 7" xfId="16048" xr:uid="{00000000-0005-0000-0000-0000AE3E0000}"/>
    <cellStyle name="Normal 2 4 4 4 7 2" xfId="16049" xr:uid="{00000000-0005-0000-0000-0000AF3E0000}"/>
    <cellStyle name="Normal 2 4 4 4 8" xfId="16050" xr:uid="{00000000-0005-0000-0000-0000B03E0000}"/>
    <cellStyle name="Normal 2 4 4 5" xfId="16051" xr:uid="{00000000-0005-0000-0000-0000B13E0000}"/>
    <cellStyle name="Normal 2 4 4 5 2" xfId="16052" xr:uid="{00000000-0005-0000-0000-0000B23E0000}"/>
    <cellStyle name="Normal 2 4 4 5 2 2" xfId="16053" xr:uid="{00000000-0005-0000-0000-0000B33E0000}"/>
    <cellStyle name="Normal 2 4 4 5 2 2 2" xfId="16054" xr:uid="{00000000-0005-0000-0000-0000B43E0000}"/>
    <cellStyle name="Normal 2 4 4 5 2 3" xfId="16055" xr:uid="{00000000-0005-0000-0000-0000B53E0000}"/>
    <cellStyle name="Normal 2 4 4 5 2 3 2" xfId="16056" xr:uid="{00000000-0005-0000-0000-0000B63E0000}"/>
    <cellStyle name="Normal 2 4 4 5 2 4" xfId="16057" xr:uid="{00000000-0005-0000-0000-0000B73E0000}"/>
    <cellStyle name="Normal 2 4 4 5 3" xfId="16058" xr:uid="{00000000-0005-0000-0000-0000B83E0000}"/>
    <cellStyle name="Normal 2 4 4 5 3 2" xfId="16059" xr:uid="{00000000-0005-0000-0000-0000B93E0000}"/>
    <cellStyle name="Normal 2 4 4 5 4" xfId="16060" xr:uid="{00000000-0005-0000-0000-0000BA3E0000}"/>
    <cellStyle name="Normal 2 4 4 5 4 2" xfId="16061" xr:uid="{00000000-0005-0000-0000-0000BB3E0000}"/>
    <cellStyle name="Normal 2 4 4 5 5" xfId="16062" xr:uid="{00000000-0005-0000-0000-0000BC3E0000}"/>
    <cellStyle name="Normal 2 4 4 5 5 2" xfId="16063" xr:uid="{00000000-0005-0000-0000-0000BD3E0000}"/>
    <cellStyle name="Normal 2 4 4 5 6" xfId="16064" xr:uid="{00000000-0005-0000-0000-0000BE3E0000}"/>
    <cellStyle name="Normal 2 4 4 5 6 2" xfId="16065" xr:uid="{00000000-0005-0000-0000-0000BF3E0000}"/>
    <cellStyle name="Normal 2 4 4 5 7" xfId="16066" xr:uid="{00000000-0005-0000-0000-0000C03E0000}"/>
    <cellStyle name="Normal 2 4 4 6" xfId="16067" xr:uid="{00000000-0005-0000-0000-0000C13E0000}"/>
    <cellStyle name="Normal 2 4 4 6 2" xfId="16068" xr:uid="{00000000-0005-0000-0000-0000C23E0000}"/>
    <cellStyle name="Normal 2 4 4 6 2 2" xfId="16069" xr:uid="{00000000-0005-0000-0000-0000C33E0000}"/>
    <cellStyle name="Normal 2 4 4 6 3" xfId="16070" xr:uid="{00000000-0005-0000-0000-0000C43E0000}"/>
    <cellStyle name="Normal 2 4 4 6 3 2" xfId="16071" xr:uid="{00000000-0005-0000-0000-0000C53E0000}"/>
    <cellStyle name="Normal 2 4 4 6 4" xfId="16072" xr:uid="{00000000-0005-0000-0000-0000C63E0000}"/>
    <cellStyle name="Normal 2 4 4 6 4 2" xfId="16073" xr:uid="{00000000-0005-0000-0000-0000C73E0000}"/>
    <cellStyle name="Normal 2 4 4 6 5" xfId="16074" xr:uid="{00000000-0005-0000-0000-0000C83E0000}"/>
    <cellStyle name="Normal 2 4 4 6 5 2" xfId="16075" xr:uid="{00000000-0005-0000-0000-0000C93E0000}"/>
    <cellStyle name="Normal 2 4 4 6 6" xfId="16076" xr:uid="{00000000-0005-0000-0000-0000CA3E0000}"/>
    <cellStyle name="Normal 2 4 4 7" xfId="16077" xr:uid="{00000000-0005-0000-0000-0000CB3E0000}"/>
    <cellStyle name="Normal 2 4 4 7 2" xfId="16078" xr:uid="{00000000-0005-0000-0000-0000CC3E0000}"/>
    <cellStyle name="Normal 2 4 4 7 2 2" xfId="16079" xr:uid="{00000000-0005-0000-0000-0000CD3E0000}"/>
    <cellStyle name="Normal 2 4 4 7 3" xfId="16080" xr:uid="{00000000-0005-0000-0000-0000CE3E0000}"/>
    <cellStyle name="Normal 2 4 4 8" xfId="16081" xr:uid="{00000000-0005-0000-0000-0000CF3E0000}"/>
    <cellStyle name="Normal 2 4 4 8 2" xfId="16082" xr:uid="{00000000-0005-0000-0000-0000D03E0000}"/>
    <cellStyle name="Normal 2 4 4 9" xfId="16083" xr:uid="{00000000-0005-0000-0000-0000D13E0000}"/>
    <cellStyle name="Normal 2 4 4 9 2" xfId="16084" xr:uid="{00000000-0005-0000-0000-0000D23E0000}"/>
    <cellStyle name="Normal 2 4 5" xfId="16085" xr:uid="{00000000-0005-0000-0000-0000D33E0000}"/>
    <cellStyle name="Normal 2 4 5 10" xfId="16086" xr:uid="{00000000-0005-0000-0000-0000D43E0000}"/>
    <cellStyle name="Normal 2 4 5 2" xfId="16087" xr:uid="{00000000-0005-0000-0000-0000D53E0000}"/>
    <cellStyle name="Normal 2 4 5 2 2" xfId="16088" xr:uid="{00000000-0005-0000-0000-0000D63E0000}"/>
    <cellStyle name="Normal 2 4 5 2 2 2" xfId="16089" xr:uid="{00000000-0005-0000-0000-0000D73E0000}"/>
    <cellStyle name="Normal 2 4 5 2 2 2 2" xfId="16090" xr:uid="{00000000-0005-0000-0000-0000D83E0000}"/>
    <cellStyle name="Normal 2 4 5 2 2 2 2 2" xfId="16091" xr:uid="{00000000-0005-0000-0000-0000D93E0000}"/>
    <cellStyle name="Normal 2 4 5 2 2 2 3" xfId="16092" xr:uid="{00000000-0005-0000-0000-0000DA3E0000}"/>
    <cellStyle name="Normal 2 4 5 2 2 2 3 2" xfId="16093" xr:uid="{00000000-0005-0000-0000-0000DB3E0000}"/>
    <cellStyle name="Normal 2 4 5 2 2 2 4" xfId="16094" xr:uid="{00000000-0005-0000-0000-0000DC3E0000}"/>
    <cellStyle name="Normal 2 4 5 2 2 3" xfId="16095" xr:uid="{00000000-0005-0000-0000-0000DD3E0000}"/>
    <cellStyle name="Normal 2 4 5 2 2 3 2" xfId="16096" xr:uid="{00000000-0005-0000-0000-0000DE3E0000}"/>
    <cellStyle name="Normal 2 4 5 2 2 4" xfId="16097" xr:uid="{00000000-0005-0000-0000-0000DF3E0000}"/>
    <cellStyle name="Normal 2 4 5 2 2 4 2" xfId="16098" xr:uid="{00000000-0005-0000-0000-0000E03E0000}"/>
    <cellStyle name="Normal 2 4 5 2 2 5" xfId="16099" xr:uid="{00000000-0005-0000-0000-0000E13E0000}"/>
    <cellStyle name="Normal 2 4 5 2 2 5 2" xfId="16100" xr:uid="{00000000-0005-0000-0000-0000E23E0000}"/>
    <cellStyle name="Normal 2 4 5 2 2 6" xfId="16101" xr:uid="{00000000-0005-0000-0000-0000E33E0000}"/>
    <cellStyle name="Normal 2 4 5 2 2 6 2" xfId="16102" xr:uid="{00000000-0005-0000-0000-0000E43E0000}"/>
    <cellStyle name="Normal 2 4 5 2 2 7" xfId="16103" xr:uid="{00000000-0005-0000-0000-0000E53E0000}"/>
    <cellStyle name="Normal 2 4 5 2 3" xfId="16104" xr:uid="{00000000-0005-0000-0000-0000E63E0000}"/>
    <cellStyle name="Normal 2 4 5 2 3 2" xfId="16105" xr:uid="{00000000-0005-0000-0000-0000E73E0000}"/>
    <cellStyle name="Normal 2 4 5 2 3 2 2" xfId="16106" xr:uid="{00000000-0005-0000-0000-0000E83E0000}"/>
    <cellStyle name="Normal 2 4 5 2 3 3" xfId="16107" xr:uid="{00000000-0005-0000-0000-0000E93E0000}"/>
    <cellStyle name="Normal 2 4 5 2 3 3 2" xfId="16108" xr:uid="{00000000-0005-0000-0000-0000EA3E0000}"/>
    <cellStyle name="Normal 2 4 5 2 3 4" xfId="16109" xr:uid="{00000000-0005-0000-0000-0000EB3E0000}"/>
    <cellStyle name="Normal 2 4 5 2 3 4 2" xfId="16110" xr:uid="{00000000-0005-0000-0000-0000EC3E0000}"/>
    <cellStyle name="Normal 2 4 5 2 3 5" xfId="16111" xr:uid="{00000000-0005-0000-0000-0000ED3E0000}"/>
    <cellStyle name="Normal 2 4 5 2 3 5 2" xfId="16112" xr:uid="{00000000-0005-0000-0000-0000EE3E0000}"/>
    <cellStyle name="Normal 2 4 5 2 3 6" xfId="16113" xr:uid="{00000000-0005-0000-0000-0000EF3E0000}"/>
    <cellStyle name="Normal 2 4 5 2 4" xfId="16114" xr:uid="{00000000-0005-0000-0000-0000F03E0000}"/>
    <cellStyle name="Normal 2 4 5 2 4 2" xfId="16115" xr:uid="{00000000-0005-0000-0000-0000F13E0000}"/>
    <cellStyle name="Normal 2 4 5 2 4 2 2" xfId="16116" xr:uid="{00000000-0005-0000-0000-0000F23E0000}"/>
    <cellStyle name="Normal 2 4 5 2 4 3" xfId="16117" xr:uid="{00000000-0005-0000-0000-0000F33E0000}"/>
    <cellStyle name="Normal 2 4 5 2 5" xfId="16118" xr:uid="{00000000-0005-0000-0000-0000F43E0000}"/>
    <cellStyle name="Normal 2 4 5 2 5 2" xfId="16119" xr:uid="{00000000-0005-0000-0000-0000F53E0000}"/>
    <cellStyle name="Normal 2 4 5 2 6" xfId="16120" xr:uid="{00000000-0005-0000-0000-0000F63E0000}"/>
    <cellStyle name="Normal 2 4 5 2 6 2" xfId="16121" xr:uid="{00000000-0005-0000-0000-0000F73E0000}"/>
    <cellStyle name="Normal 2 4 5 2 7" xfId="16122" xr:uid="{00000000-0005-0000-0000-0000F83E0000}"/>
    <cellStyle name="Normal 2 4 5 2 7 2" xfId="16123" xr:uid="{00000000-0005-0000-0000-0000F93E0000}"/>
    <cellStyle name="Normal 2 4 5 2 8" xfId="16124" xr:uid="{00000000-0005-0000-0000-0000FA3E0000}"/>
    <cellStyle name="Normal 2 4 5 3" xfId="16125" xr:uid="{00000000-0005-0000-0000-0000FB3E0000}"/>
    <cellStyle name="Normal 2 4 5 3 2" xfId="16126" xr:uid="{00000000-0005-0000-0000-0000FC3E0000}"/>
    <cellStyle name="Normal 2 4 5 3 2 2" xfId="16127" xr:uid="{00000000-0005-0000-0000-0000FD3E0000}"/>
    <cellStyle name="Normal 2 4 5 3 2 2 2" xfId="16128" xr:uid="{00000000-0005-0000-0000-0000FE3E0000}"/>
    <cellStyle name="Normal 2 4 5 3 2 2 2 2" xfId="16129" xr:uid="{00000000-0005-0000-0000-0000FF3E0000}"/>
    <cellStyle name="Normal 2 4 5 3 2 2 3" xfId="16130" xr:uid="{00000000-0005-0000-0000-0000003F0000}"/>
    <cellStyle name="Normal 2 4 5 3 2 2 3 2" xfId="16131" xr:uid="{00000000-0005-0000-0000-0000013F0000}"/>
    <cellStyle name="Normal 2 4 5 3 2 2 4" xfId="16132" xr:uid="{00000000-0005-0000-0000-0000023F0000}"/>
    <cellStyle name="Normal 2 4 5 3 2 3" xfId="16133" xr:uid="{00000000-0005-0000-0000-0000033F0000}"/>
    <cellStyle name="Normal 2 4 5 3 2 3 2" xfId="16134" xr:uid="{00000000-0005-0000-0000-0000043F0000}"/>
    <cellStyle name="Normal 2 4 5 3 2 4" xfId="16135" xr:uid="{00000000-0005-0000-0000-0000053F0000}"/>
    <cellStyle name="Normal 2 4 5 3 2 4 2" xfId="16136" xr:uid="{00000000-0005-0000-0000-0000063F0000}"/>
    <cellStyle name="Normal 2 4 5 3 2 5" xfId="16137" xr:uid="{00000000-0005-0000-0000-0000073F0000}"/>
    <cellStyle name="Normal 2 4 5 3 2 5 2" xfId="16138" xr:uid="{00000000-0005-0000-0000-0000083F0000}"/>
    <cellStyle name="Normal 2 4 5 3 2 6" xfId="16139" xr:uid="{00000000-0005-0000-0000-0000093F0000}"/>
    <cellStyle name="Normal 2 4 5 3 2 6 2" xfId="16140" xr:uid="{00000000-0005-0000-0000-00000A3F0000}"/>
    <cellStyle name="Normal 2 4 5 3 2 7" xfId="16141" xr:uid="{00000000-0005-0000-0000-00000B3F0000}"/>
    <cellStyle name="Normal 2 4 5 3 3" xfId="16142" xr:uid="{00000000-0005-0000-0000-00000C3F0000}"/>
    <cellStyle name="Normal 2 4 5 3 3 2" xfId="16143" xr:uid="{00000000-0005-0000-0000-00000D3F0000}"/>
    <cellStyle name="Normal 2 4 5 3 3 2 2" xfId="16144" xr:uid="{00000000-0005-0000-0000-00000E3F0000}"/>
    <cellStyle name="Normal 2 4 5 3 3 3" xfId="16145" xr:uid="{00000000-0005-0000-0000-00000F3F0000}"/>
    <cellStyle name="Normal 2 4 5 3 3 3 2" xfId="16146" xr:uid="{00000000-0005-0000-0000-0000103F0000}"/>
    <cellStyle name="Normal 2 4 5 3 3 4" xfId="16147" xr:uid="{00000000-0005-0000-0000-0000113F0000}"/>
    <cellStyle name="Normal 2 4 5 3 3 4 2" xfId="16148" xr:uid="{00000000-0005-0000-0000-0000123F0000}"/>
    <cellStyle name="Normal 2 4 5 3 3 5" xfId="16149" xr:uid="{00000000-0005-0000-0000-0000133F0000}"/>
    <cellStyle name="Normal 2 4 5 3 3 5 2" xfId="16150" xr:uid="{00000000-0005-0000-0000-0000143F0000}"/>
    <cellStyle name="Normal 2 4 5 3 3 6" xfId="16151" xr:uid="{00000000-0005-0000-0000-0000153F0000}"/>
    <cellStyle name="Normal 2 4 5 3 4" xfId="16152" xr:uid="{00000000-0005-0000-0000-0000163F0000}"/>
    <cellStyle name="Normal 2 4 5 3 4 2" xfId="16153" xr:uid="{00000000-0005-0000-0000-0000173F0000}"/>
    <cellStyle name="Normal 2 4 5 3 4 2 2" xfId="16154" xr:uid="{00000000-0005-0000-0000-0000183F0000}"/>
    <cellStyle name="Normal 2 4 5 3 4 3" xfId="16155" xr:uid="{00000000-0005-0000-0000-0000193F0000}"/>
    <cellStyle name="Normal 2 4 5 3 5" xfId="16156" xr:uid="{00000000-0005-0000-0000-00001A3F0000}"/>
    <cellStyle name="Normal 2 4 5 3 5 2" xfId="16157" xr:uid="{00000000-0005-0000-0000-00001B3F0000}"/>
    <cellStyle name="Normal 2 4 5 3 6" xfId="16158" xr:uid="{00000000-0005-0000-0000-00001C3F0000}"/>
    <cellStyle name="Normal 2 4 5 3 6 2" xfId="16159" xr:uid="{00000000-0005-0000-0000-00001D3F0000}"/>
    <cellStyle name="Normal 2 4 5 3 7" xfId="16160" xr:uid="{00000000-0005-0000-0000-00001E3F0000}"/>
    <cellStyle name="Normal 2 4 5 3 7 2" xfId="16161" xr:uid="{00000000-0005-0000-0000-00001F3F0000}"/>
    <cellStyle name="Normal 2 4 5 3 8" xfId="16162" xr:uid="{00000000-0005-0000-0000-0000203F0000}"/>
    <cellStyle name="Normal 2 4 5 4" xfId="16163" xr:uid="{00000000-0005-0000-0000-0000213F0000}"/>
    <cellStyle name="Normal 2 4 5 4 2" xfId="16164" xr:uid="{00000000-0005-0000-0000-0000223F0000}"/>
    <cellStyle name="Normal 2 4 5 4 2 2" xfId="16165" xr:uid="{00000000-0005-0000-0000-0000233F0000}"/>
    <cellStyle name="Normal 2 4 5 4 2 2 2" xfId="16166" xr:uid="{00000000-0005-0000-0000-0000243F0000}"/>
    <cellStyle name="Normal 2 4 5 4 2 3" xfId="16167" xr:uid="{00000000-0005-0000-0000-0000253F0000}"/>
    <cellStyle name="Normal 2 4 5 4 2 3 2" xfId="16168" xr:uid="{00000000-0005-0000-0000-0000263F0000}"/>
    <cellStyle name="Normal 2 4 5 4 2 4" xfId="16169" xr:uid="{00000000-0005-0000-0000-0000273F0000}"/>
    <cellStyle name="Normal 2 4 5 4 3" xfId="16170" xr:uid="{00000000-0005-0000-0000-0000283F0000}"/>
    <cellStyle name="Normal 2 4 5 4 3 2" xfId="16171" xr:uid="{00000000-0005-0000-0000-0000293F0000}"/>
    <cellStyle name="Normal 2 4 5 4 4" xfId="16172" xr:uid="{00000000-0005-0000-0000-00002A3F0000}"/>
    <cellStyle name="Normal 2 4 5 4 4 2" xfId="16173" xr:uid="{00000000-0005-0000-0000-00002B3F0000}"/>
    <cellStyle name="Normal 2 4 5 4 5" xfId="16174" xr:uid="{00000000-0005-0000-0000-00002C3F0000}"/>
    <cellStyle name="Normal 2 4 5 4 5 2" xfId="16175" xr:uid="{00000000-0005-0000-0000-00002D3F0000}"/>
    <cellStyle name="Normal 2 4 5 4 6" xfId="16176" xr:uid="{00000000-0005-0000-0000-00002E3F0000}"/>
    <cellStyle name="Normal 2 4 5 4 6 2" xfId="16177" xr:uid="{00000000-0005-0000-0000-00002F3F0000}"/>
    <cellStyle name="Normal 2 4 5 4 7" xfId="16178" xr:uid="{00000000-0005-0000-0000-0000303F0000}"/>
    <cellStyle name="Normal 2 4 5 5" xfId="16179" xr:uid="{00000000-0005-0000-0000-0000313F0000}"/>
    <cellStyle name="Normal 2 4 5 5 2" xfId="16180" xr:uid="{00000000-0005-0000-0000-0000323F0000}"/>
    <cellStyle name="Normal 2 4 5 5 2 2" xfId="16181" xr:uid="{00000000-0005-0000-0000-0000333F0000}"/>
    <cellStyle name="Normal 2 4 5 5 3" xfId="16182" xr:uid="{00000000-0005-0000-0000-0000343F0000}"/>
    <cellStyle name="Normal 2 4 5 5 3 2" xfId="16183" xr:uid="{00000000-0005-0000-0000-0000353F0000}"/>
    <cellStyle name="Normal 2 4 5 5 4" xfId="16184" xr:uid="{00000000-0005-0000-0000-0000363F0000}"/>
    <cellStyle name="Normal 2 4 5 5 4 2" xfId="16185" xr:uid="{00000000-0005-0000-0000-0000373F0000}"/>
    <cellStyle name="Normal 2 4 5 5 5" xfId="16186" xr:uid="{00000000-0005-0000-0000-0000383F0000}"/>
    <cellStyle name="Normal 2 4 5 5 5 2" xfId="16187" xr:uid="{00000000-0005-0000-0000-0000393F0000}"/>
    <cellStyle name="Normal 2 4 5 5 6" xfId="16188" xr:uid="{00000000-0005-0000-0000-00003A3F0000}"/>
    <cellStyle name="Normal 2 4 5 6" xfId="16189" xr:uid="{00000000-0005-0000-0000-00003B3F0000}"/>
    <cellStyle name="Normal 2 4 5 6 2" xfId="16190" xr:uid="{00000000-0005-0000-0000-00003C3F0000}"/>
    <cellStyle name="Normal 2 4 5 6 2 2" xfId="16191" xr:uid="{00000000-0005-0000-0000-00003D3F0000}"/>
    <cellStyle name="Normal 2 4 5 6 3" xfId="16192" xr:uid="{00000000-0005-0000-0000-00003E3F0000}"/>
    <cellStyle name="Normal 2 4 5 7" xfId="16193" xr:uid="{00000000-0005-0000-0000-00003F3F0000}"/>
    <cellStyle name="Normal 2 4 5 7 2" xfId="16194" xr:uid="{00000000-0005-0000-0000-0000403F0000}"/>
    <cellStyle name="Normal 2 4 5 8" xfId="16195" xr:uid="{00000000-0005-0000-0000-0000413F0000}"/>
    <cellStyle name="Normal 2 4 5 8 2" xfId="16196" xr:uid="{00000000-0005-0000-0000-0000423F0000}"/>
    <cellStyle name="Normal 2 4 5 9" xfId="16197" xr:uid="{00000000-0005-0000-0000-0000433F0000}"/>
    <cellStyle name="Normal 2 4 5 9 2" xfId="16198" xr:uid="{00000000-0005-0000-0000-0000443F0000}"/>
    <cellStyle name="Normal 2 4 6" xfId="16199" xr:uid="{00000000-0005-0000-0000-0000453F0000}"/>
    <cellStyle name="Normal 2 4 6 2" xfId="16200" xr:uid="{00000000-0005-0000-0000-0000463F0000}"/>
    <cellStyle name="Normal 2 4 6 2 2" xfId="16201" xr:uid="{00000000-0005-0000-0000-0000473F0000}"/>
    <cellStyle name="Normal 2 4 6 2 2 2" xfId="16202" xr:uid="{00000000-0005-0000-0000-0000483F0000}"/>
    <cellStyle name="Normal 2 4 6 2 2 2 2" xfId="16203" xr:uid="{00000000-0005-0000-0000-0000493F0000}"/>
    <cellStyle name="Normal 2 4 6 2 2 3" xfId="16204" xr:uid="{00000000-0005-0000-0000-00004A3F0000}"/>
    <cellStyle name="Normal 2 4 6 2 2 3 2" xfId="16205" xr:uid="{00000000-0005-0000-0000-00004B3F0000}"/>
    <cellStyle name="Normal 2 4 6 2 2 4" xfId="16206" xr:uid="{00000000-0005-0000-0000-00004C3F0000}"/>
    <cellStyle name="Normal 2 4 6 2 3" xfId="16207" xr:uid="{00000000-0005-0000-0000-00004D3F0000}"/>
    <cellStyle name="Normal 2 4 6 2 3 2" xfId="16208" xr:uid="{00000000-0005-0000-0000-00004E3F0000}"/>
    <cellStyle name="Normal 2 4 6 2 4" xfId="16209" xr:uid="{00000000-0005-0000-0000-00004F3F0000}"/>
    <cellStyle name="Normal 2 4 6 2 4 2" xfId="16210" xr:uid="{00000000-0005-0000-0000-0000503F0000}"/>
    <cellStyle name="Normal 2 4 6 2 5" xfId="16211" xr:uid="{00000000-0005-0000-0000-0000513F0000}"/>
    <cellStyle name="Normal 2 4 6 2 5 2" xfId="16212" xr:uid="{00000000-0005-0000-0000-0000523F0000}"/>
    <cellStyle name="Normal 2 4 6 2 6" xfId="16213" xr:uid="{00000000-0005-0000-0000-0000533F0000}"/>
    <cellStyle name="Normal 2 4 6 2 6 2" xfId="16214" xr:uid="{00000000-0005-0000-0000-0000543F0000}"/>
    <cellStyle name="Normal 2 4 6 2 7" xfId="16215" xr:uid="{00000000-0005-0000-0000-0000553F0000}"/>
    <cellStyle name="Normal 2 4 6 3" xfId="16216" xr:uid="{00000000-0005-0000-0000-0000563F0000}"/>
    <cellStyle name="Normal 2 4 6 3 2" xfId="16217" xr:uid="{00000000-0005-0000-0000-0000573F0000}"/>
    <cellStyle name="Normal 2 4 6 3 2 2" xfId="16218" xr:uid="{00000000-0005-0000-0000-0000583F0000}"/>
    <cellStyle name="Normal 2 4 6 3 3" xfId="16219" xr:uid="{00000000-0005-0000-0000-0000593F0000}"/>
    <cellStyle name="Normal 2 4 6 3 3 2" xfId="16220" xr:uid="{00000000-0005-0000-0000-00005A3F0000}"/>
    <cellStyle name="Normal 2 4 6 3 4" xfId="16221" xr:uid="{00000000-0005-0000-0000-00005B3F0000}"/>
    <cellStyle name="Normal 2 4 6 3 4 2" xfId="16222" xr:uid="{00000000-0005-0000-0000-00005C3F0000}"/>
    <cellStyle name="Normal 2 4 6 3 5" xfId="16223" xr:uid="{00000000-0005-0000-0000-00005D3F0000}"/>
    <cellStyle name="Normal 2 4 6 3 5 2" xfId="16224" xr:uid="{00000000-0005-0000-0000-00005E3F0000}"/>
    <cellStyle name="Normal 2 4 6 3 6" xfId="16225" xr:uid="{00000000-0005-0000-0000-00005F3F0000}"/>
    <cellStyle name="Normal 2 4 6 4" xfId="16226" xr:uid="{00000000-0005-0000-0000-0000603F0000}"/>
    <cellStyle name="Normal 2 4 6 4 2" xfId="16227" xr:uid="{00000000-0005-0000-0000-0000613F0000}"/>
    <cellStyle name="Normal 2 4 6 4 2 2" xfId="16228" xr:uid="{00000000-0005-0000-0000-0000623F0000}"/>
    <cellStyle name="Normal 2 4 6 4 3" xfId="16229" xr:uid="{00000000-0005-0000-0000-0000633F0000}"/>
    <cellStyle name="Normal 2 4 6 5" xfId="16230" xr:uid="{00000000-0005-0000-0000-0000643F0000}"/>
    <cellStyle name="Normal 2 4 6 5 2" xfId="16231" xr:uid="{00000000-0005-0000-0000-0000653F0000}"/>
    <cellStyle name="Normal 2 4 6 6" xfId="16232" xr:uid="{00000000-0005-0000-0000-0000663F0000}"/>
    <cellStyle name="Normal 2 4 6 6 2" xfId="16233" xr:uid="{00000000-0005-0000-0000-0000673F0000}"/>
    <cellStyle name="Normal 2 4 6 7" xfId="16234" xr:uid="{00000000-0005-0000-0000-0000683F0000}"/>
    <cellStyle name="Normal 2 4 6 7 2" xfId="16235" xr:uid="{00000000-0005-0000-0000-0000693F0000}"/>
    <cellStyle name="Normal 2 4 6 8" xfId="16236" xr:uid="{00000000-0005-0000-0000-00006A3F0000}"/>
    <cellStyle name="Normal 2 4 7" xfId="16237" xr:uid="{00000000-0005-0000-0000-00006B3F0000}"/>
    <cellStyle name="Normal 2 4 7 2" xfId="16238" xr:uid="{00000000-0005-0000-0000-00006C3F0000}"/>
    <cellStyle name="Normal 2 4 7 2 2" xfId="16239" xr:uid="{00000000-0005-0000-0000-00006D3F0000}"/>
    <cellStyle name="Normal 2 4 7 2 2 2" xfId="16240" xr:uid="{00000000-0005-0000-0000-00006E3F0000}"/>
    <cellStyle name="Normal 2 4 7 2 2 2 2" xfId="16241" xr:uid="{00000000-0005-0000-0000-00006F3F0000}"/>
    <cellStyle name="Normal 2 4 7 2 2 3" xfId="16242" xr:uid="{00000000-0005-0000-0000-0000703F0000}"/>
    <cellStyle name="Normal 2 4 7 2 2 3 2" xfId="16243" xr:uid="{00000000-0005-0000-0000-0000713F0000}"/>
    <cellStyle name="Normal 2 4 7 2 2 4" xfId="16244" xr:uid="{00000000-0005-0000-0000-0000723F0000}"/>
    <cellStyle name="Normal 2 4 7 2 3" xfId="16245" xr:uid="{00000000-0005-0000-0000-0000733F0000}"/>
    <cellStyle name="Normal 2 4 7 2 3 2" xfId="16246" xr:uid="{00000000-0005-0000-0000-0000743F0000}"/>
    <cellStyle name="Normal 2 4 7 2 4" xfId="16247" xr:uid="{00000000-0005-0000-0000-0000753F0000}"/>
    <cellStyle name="Normal 2 4 7 2 4 2" xfId="16248" xr:uid="{00000000-0005-0000-0000-0000763F0000}"/>
    <cellStyle name="Normal 2 4 7 2 5" xfId="16249" xr:uid="{00000000-0005-0000-0000-0000773F0000}"/>
    <cellStyle name="Normal 2 4 7 2 5 2" xfId="16250" xr:uid="{00000000-0005-0000-0000-0000783F0000}"/>
    <cellStyle name="Normal 2 4 7 2 6" xfId="16251" xr:uid="{00000000-0005-0000-0000-0000793F0000}"/>
    <cellStyle name="Normal 2 4 7 2 6 2" xfId="16252" xr:uid="{00000000-0005-0000-0000-00007A3F0000}"/>
    <cellStyle name="Normal 2 4 7 2 7" xfId="16253" xr:uid="{00000000-0005-0000-0000-00007B3F0000}"/>
    <cellStyle name="Normal 2 4 7 3" xfId="16254" xr:uid="{00000000-0005-0000-0000-00007C3F0000}"/>
    <cellStyle name="Normal 2 4 7 3 2" xfId="16255" xr:uid="{00000000-0005-0000-0000-00007D3F0000}"/>
    <cellStyle name="Normal 2 4 7 3 2 2" xfId="16256" xr:uid="{00000000-0005-0000-0000-00007E3F0000}"/>
    <cellStyle name="Normal 2 4 7 3 3" xfId="16257" xr:uid="{00000000-0005-0000-0000-00007F3F0000}"/>
    <cellStyle name="Normal 2 4 7 3 3 2" xfId="16258" xr:uid="{00000000-0005-0000-0000-0000803F0000}"/>
    <cellStyle name="Normal 2 4 7 3 4" xfId="16259" xr:uid="{00000000-0005-0000-0000-0000813F0000}"/>
    <cellStyle name="Normal 2 4 7 3 4 2" xfId="16260" xr:uid="{00000000-0005-0000-0000-0000823F0000}"/>
    <cellStyle name="Normal 2 4 7 3 5" xfId="16261" xr:uid="{00000000-0005-0000-0000-0000833F0000}"/>
    <cellStyle name="Normal 2 4 7 3 5 2" xfId="16262" xr:uid="{00000000-0005-0000-0000-0000843F0000}"/>
    <cellStyle name="Normal 2 4 7 3 6" xfId="16263" xr:uid="{00000000-0005-0000-0000-0000853F0000}"/>
    <cellStyle name="Normal 2 4 7 4" xfId="16264" xr:uid="{00000000-0005-0000-0000-0000863F0000}"/>
    <cellStyle name="Normal 2 4 7 4 2" xfId="16265" xr:uid="{00000000-0005-0000-0000-0000873F0000}"/>
    <cellStyle name="Normal 2 4 7 4 2 2" xfId="16266" xr:uid="{00000000-0005-0000-0000-0000883F0000}"/>
    <cellStyle name="Normal 2 4 7 4 3" xfId="16267" xr:uid="{00000000-0005-0000-0000-0000893F0000}"/>
    <cellStyle name="Normal 2 4 7 5" xfId="16268" xr:uid="{00000000-0005-0000-0000-00008A3F0000}"/>
    <cellStyle name="Normal 2 4 7 5 2" xfId="16269" xr:uid="{00000000-0005-0000-0000-00008B3F0000}"/>
    <cellStyle name="Normal 2 4 7 6" xfId="16270" xr:uid="{00000000-0005-0000-0000-00008C3F0000}"/>
    <cellStyle name="Normal 2 4 7 6 2" xfId="16271" xr:uid="{00000000-0005-0000-0000-00008D3F0000}"/>
    <cellStyle name="Normal 2 4 7 7" xfId="16272" xr:uid="{00000000-0005-0000-0000-00008E3F0000}"/>
    <cellStyle name="Normal 2 4 7 7 2" xfId="16273" xr:uid="{00000000-0005-0000-0000-00008F3F0000}"/>
    <cellStyle name="Normal 2 4 7 8" xfId="16274" xr:uid="{00000000-0005-0000-0000-0000903F0000}"/>
    <cellStyle name="Normal 2 4 8" xfId="16275" xr:uid="{00000000-0005-0000-0000-0000913F0000}"/>
    <cellStyle name="Normal 2 4 8 2" xfId="16276" xr:uid="{00000000-0005-0000-0000-0000923F0000}"/>
    <cellStyle name="Normal 2 4 8 2 2" xfId="16277" xr:uid="{00000000-0005-0000-0000-0000933F0000}"/>
    <cellStyle name="Normal 2 4 8 3" xfId="16278" xr:uid="{00000000-0005-0000-0000-0000943F0000}"/>
    <cellStyle name="Normal 2 4 8 3 2" xfId="16279" xr:uid="{00000000-0005-0000-0000-0000953F0000}"/>
    <cellStyle name="Normal 2 4 8 4" xfId="16280" xr:uid="{00000000-0005-0000-0000-0000963F0000}"/>
    <cellStyle name="Normal 2 4 8 5" xfId="16281" xr:uid="{00000000-0005-0000-0000-0000973F0000}"/>
    <cellStyle name="Normal 2 4 8 5 2" xfId="16282" xr:uid="{00000000-0005-0000-0000-0000983F0000}"/>
    <cellStyle name="Normal 2 4 8 6" xfId="16283" xr:uid="{00000000-0005-0000-0000-0000993F0000}"/>
    <cellStyle name="Normal 2 4 8 6 2" xfId="16284" xr:uid="{00000000-0005-0000-0000-00009A3F0000}"/>
    <cellStyle name="Normal 2 4 8 7" xfId="16285" xr:uid="{00000000-0005-0000-0000-00009B3F0000}"/>
    <cellStyle name="Normal 2 4 9" xfId="16286" xr:uid="{00000000-0005-0000-0000-00009C3F0000}"/>
    <cellStyle name="Normal 2 4 9 2" xfId="16287" xr:uid="{00000000-0005-0000-0000-00009D3F0000}"/>
    <cellStyle name="Normal 2 4 9 2 2" xfId="16288" xr:uid="{00000000-0005-0000-0000-00009E3F0000}"/>
    <cellStyle name="Normal 2 4 9 2 2 2" xfId="16289" xr:uid="{00000000-0005-0000-0000-00009F3F0000}"/>
    <cellStyle name="Normal 2 4 9 2 3" xfId="16290" xr:uid="{00000000-0005-0000-0000-0000A03F0000}"/>
    <cellStyle name="Normal 2 4 9 3" xfId="16291" xr:uid="{00000000-0005-0000-0000-0000A13F0000}"/>
    <cellStyle name="Normal 2 4 9 3 2" xfId="16292" xr:uid="{00000000-0005-0000-0000-0000A23F0000}"/>
    <cellStyle name="Normal 2 4 9 4" xfId="16293" xr:uid="{00000000-0005-0000-0000-0000A33F0000}"/>
    <cellStyle name="Normal 2 4 9 4 2" xfId="16294" xr:uid="{00000000-0005-0000-0000-0000A43F0000}"/>
    <cellStyle name="Normal 2 4 9 5" xfId="16295" xr:uid="{00000000-0005-0000-0000-0000A53F0000}"/>
    <cellStyle name="Normal 2 4 9 5 2" xfId="16296" xr:uid="{00000000-0005-0000-0000-0000A63F0000}"/>
    <cellStyle name="Normal 2 4 9 6" xfId="16297" xr:uid="{00000000-0005-0000-0000-0000A73F0000}"/>
    <cellStyle name="Normal 2 40" xfId="16298" xr:uid="{00000000-0005-0000-0000-0000A83F0000}"/>
    <cellStyle name="Normal 2 41" xfId="16299" xr:uid="{00000000-0005-0000-0000-0000A93F0000}"/>
    <cellStyle name="Normal 2 42" xfId="16300" xr:uid="{00000000-0005-0000-0000-0000AA3F0000}"/>
    <cellStyle name="Normal 2 43" xfId="16301" xr:uid="{00000000-0005-0000-0000-0000AB3F0000}"/>
    <cellStyle name="Normal 2 44" xfId="16302" xr:uid="{00000000-0005-0000-0000-0000AC3F0000}"/>
    <cellStyle name="Normal 2 5" xfId="16303" xr:uid="{00000000-0005-0000-0000-0000AD3F0000}"/>
    <cellStyle name="Normal 2 5 10" xfId="16304" xr:uid="{00000000-0005-0000-0000-0000AE3F0000}"/>
    <cellStyle name="Normal 2 5 10 2" xfId="16305" xr:uid="{00000000-0005-0000-0000-0000AF3F0000}"/>
    <cellStyle name="Normal 2 5 10 2 2" xfId="16306" xr:uid="{00000000-0005-0000-0000-0000B03F0000}"/>
    <cellStyle name="Normal 2 5 10 3" xfId="16307" xr:uid="{00000000-0005-0000-0000-0000B13F0000}"/>
    <cellStyle name="Normal 2 5 11" xfId="16308" xr:uid="{00000000-0005-0000-0000-0000B23F0000}"/>
    <cellStyle name="Normal 2 5 11 2" xfId="16309" xr:uid="{00000000-0005-0000-0000-0000B33F0000}"/>
    <cellStyle name="Normal 2 5 12" xfId="16310" xr:uid="{00000000-0005-0000-0000-0000B43F0000}"/>
    <cellStyle name="Normal 2 5 12 2" xfId="16311" xr:uid="{00000000-0005-0000-0000-0000B53F0000}"/>
    <cellStyle name="Normal 2 5 13" xfId="16312" xr:uid="{00000000-0005-0000-0000-0000B63F0000}"/>
    <cellStyle name="Normal 2 5 13 2" xfId="16313" xr:uid="{00000000-0005-0000-0000-0000B73F0000}"/>
    <cellStyle name="Normal 2 5 14" xfId="16314" xr:uid="{00000000-0005-0000-0000-0000B83F0000}"/>
    <cellStyle name="Normal 2 5 2" xfId="16315" xr:uid="{00000000-0005-0000-0000-0000B93F0000}"/>
    <cellStyle name="Normal 2 5 3" xfId="16316" xr:uid="{00000000-0005-0000-0000-0000BA3F0000}"/>
    <cellStyle name="Normal 2 5 3 10" xfId="16317" xr:uid="{00000000-0005-0000-0000-0000BB3F0000}"/>
    <cellStyle name="Normal 2 5 3 10 2" xfId="16318" xr:uid="{00000000-0005-0000-0000-0000BC3F0000}"/>
    <cellStyle name="Normal 2 5 3 11" xfId="16319" xr:uid="{00000000-0005-0000-0000-0000BD3F0000}"/>
    <cellStyle name="Normal 2 5 3 2" xfId="16320" xr:uid="{00000000-0005-0000-0000-0000BE3F0000}"/>
    <cellStyle name="Normal 2 5 3 2 10" xfId="16321" xr:uid="{00000000-0005-0000-0000-0000BF3F0000}"/>
    <cellStyle name="Normal 2 5 3 2 2" xfId="16322" xr:uid="{00000000-0005-0000-0000-0000C03F0000}"/>
    <cellStyle name="Normal 2 5 3 2 2 2" xfId="16323" xr:uid="{00000000-0005-0000-0000-0000C13F0000}"/>
    <cellStyle name="Normal 2 5 3 2 2 2 2" xfId="16324" xr:uid="{00000000-0005-0000-0000-0000C23F0000}"/>
    <cellStyle name="Normal 2 5 3 2 2 2 2 2" xfId="16325" xr:uid="{00000000-0005-0000-0000-0000C33F0000}"/>
    <cellStyle name="Normal 2 5 3 2 2 2 2 2 2" xfId="16326" xr:uid="{00000000-0005-0000-0000-0000C43F0000}"/>
    <cellStyle name="Normal 2 5 3 2 2 2 2 3" xfId="16327" xr:uid="{00000000-0005-0000-0000-0000C53F0000}"/>
    <cellStyle name="Normal 2 5 3 2 2 2 2 3 2" xfId="16328" xr:uid="{00000000-0005-0000-0000-0000C63F0000}"/>
    <cellStyle name="Normal 2 5 3 2 2 2 2 4" xfId="16329" xr:uid="{00000000-0005-0000-0000-0000C73F0000}"/>
    <cellStyle name="Normal 2 5 3 2 2 2 3" xfId="16330" xr:uid="{00000000-0005-0000-0000-0000C83F0000}"/>
    <cellStyle name="Normal 2 5 3 2 2 2 3 2" xfId="16331" xr:uid="{00000000-0005-0000-0000-0000C93F0000}"/>
    <cellStyle name="Normal 2 5 3 2 2 2 4" xfId="16332" xr:uid="{00000000-0005-0000-0000-0000CA3F0000}"/>
    <cellStyle name="Normal 2 5 3 2 2 2 4 2" xfId="16333" xr:uid="{00000000-0005-0000-0000-0000CB3F0000}"/>
    <cellStyle name="Normal 2 5 3 2 2 2 5" xfId="16334" xr:uid="{00000000-0005-0000-0000-0000CC3F0000}"/>
    <cellStyle name="Normal 2 5 3 2 2 2 5 2" xfId="16335" xr:uid="{00000000-0005-0000-0000-0000CD3F0000}"/>
    <cellStyle name="Normal 2 5 3 2 2 2 6" xfId="16336" xr:uid="{00000000-0005-0000-0000-0000CE3F0000}"/>
    <cellStyle name="Normal 2 5 3 2 2 2 6 2" xfId="16337" xr:uid="{00000000-0005-0000-0000-0000CF3F0000}"/>
    <cellStyle name="Normal 2 5 3 2 2 2 7" xfId="16338" xr:uid="{00000000-0005-0000-0000-0000D03F0000}"/>
    <cellStyle name="Normal 2 5 3 2 2 3" xfId="16339" xr:uid="{00000000-0005-0000-0000-0000D13F0000}"/>
    <cellStyle name="Normal 2 5 3 2 2 3 2" xfId="16340" xr:uid="{00000000-0005-0000-0000-0000D23F0000}"/>
    <cellStyle name="Normal 2 5 3 2 2 3 2 2" xfId="16341" xr:uid="{00000000-0005-0000-0000-0000D33F0000}"/>
    <cellStyle name="Normal 2 5 3 2 2 3 3" xfId="16342" xr:uid="{00000000-0005-0000-0000-0000D43F0000}"/>
    <cellStyle name="Normal 2 5 3 2 2 3 3 2" xfId="16343" xr:uid="{00000000-0005-0000-0000-0000D53F0000}"/>
    <cellStyle name="Normal 2 5 3 2 2 3 4" xfId="16344" xr:uid="{00000000-0005-0000-0000-0000D63F0000}"/>
    <cellStyle name="Normal 2 5 3 2 2 3 4 2" xfId="16345" xr:uid="{00000000-0005-0000-0000-0000D73F0000}"/>
    <cellStyle name="Normal 2 5 3 2 2 3 5" xfId="16346" xr:uid="{00000000-0005-0000-0000-0000D83F0000}"/>
    <cellStyle name="Normal 2 5 3 2 2 3 5 2" xfId="16347" xr:uid="{00000000-0005-0000-0000-0000D93F0000}"/>
    <cellStyle name="Normal 2 5 3 2 2 3 6" xfId="16348" xr:uid="{00000000-0005-0000-0000-0000DA3F0000}"/>
    <cellStyle name="Normal 2 5 3 2 2 4" xfId="16349" xr:uid="{00000000-0005-0000-0000-0000DB3F0000}"/>
    <cellStyle name="Normal 2 5 3 2 2 4 2" xfId="16350" xr:uid="{00000000-0005-0000-0000-0000DC3F0000}"/>
    <cellStyle name="Normal 2 5 3 2 2 4 2 2" xfId="16351" xr:uid="{00000000-0005-0000-0000-0000DD3F0000}"/>
    <cellStyle name="Normal 2 5 3 2 2 4 3" xfId="16352" xr:uid="{00000000-0005-0000-0000-0000DE3F0000}"/>
    <cellStyle name="Normal 2 5 3 2 2 5" xfId="16353" xr:uid="{00000000-0005-0000-0000-0000DF3F0000}"/>
    <cellStyle name="Normal 2 5 3 2 2 5 2" xfId="16354" xr:uid="{00000000-0005-0000-0000-0000E03F0000}"/>
    <cellStyle name="Normal 2 5 3 2 2 6" xfId="16355" xr:uid="{00000000-0005-0000-0000-0000E13F0000}"/>
    <cellStyle name="Normal 2 5 3 2 2 6 2" xfId="16356" xr:uid="{00000000-0005-0000-0000-0000E23F0000}"/>
    <cellStyle name="Normal 2 5 3 2 2 7" xfId="16357" xr:uid="{00000000-0005-0000-0000-0000E33F0000}"/>
    <cellStyle name="Normal 2 5 3 2 2 7 2" xfId="16358" xr:uid="{00000000-0005-0000-0000-0000E43F0000}"/>
    <cellStyle name="Normal 2 5 3 2 2 8" xfId="16359" xr:uid="{00000000-0005-0000-0000-0000E53F0000}"/>
    <cellStyle name="Normal 2 5 3 2 3" xfId="16360" xr:uid="{00000000-0005-0000-0000-0000E63F0000}"/>
    <cellStyle name="Normal 2 5 3 2 3 2" xfId="16361" xr:uid="{00000000-0005-0000-0000-0000E73F0000}"/>
    <cellStyle name="Normal 2 5 3 2 3 2 2" xfId="16362" xr:uid="{00000000-0005-0000-0000-0000E83F0000}"/>
    <cellStyle name="Normal 2 5 3 2 3 2 2 2" xfId="16363" xr:uid="{00000000-0005-0000-0000-0000E93F0000}"/>
    <cellStyle name="Normal 2 5 3 2 3 2 2 2 2" xfId="16364" xr:uid="{00000000-0005-0000-0000-0000EA3F0000}"/>
    <cellStyle name="Normal 2 5 3 2 3 2 2 3" xfId="16365" xr:uid="{00000000-0005-0000-0000-0000EB3F0000}"/>
    <cellStyle name="Normal 2 5 3 2 3 2 2 3 2" xfId="16366" xr:uid="{00000000-0005-0000-0000-0000EC3F0000}"/>
    <cellStyle name="Normal 2 5 3 2 3 2 2 4" xfId="16367" xr:uid="{00000000-0005-0000-0000-0000ED3F0000}"/>
    <cellStyle name="Normal 2 5 3 2 3 2 3" xfId="16368" xr:uid="{00000000-0005-0000-0000-0000EE3F0000}"/>
    <cellStyle name="Normal 2 5 3 2 3 2 3 2" xfId="16369" xr:uid="{00000000-0005-0000-0000-0000EF3F0000}"/>
    <cellStyle name="Normal 2 5 3 2 3 2 4" xfId="16370" xr:uid="{00000000-0005-0000-0000-0000F03F0000}"/>
    <cellStyle name="Normal 2 5 3 2 3 2 4 2" xfId="16371" xr:uid="{00000000-0005-0000-0000-0000F13F0000}"/>
    <cellStyle name="Normal 2 5 3 2 3 2 5" xfId="16372" xr:uid="{00000000-0005-0000-0000-0000F23F0000}"/>
    <cellStyle name="Normal 2 5 3 2 3 2 5 2" xfId="16373" xr:uid="{00000000-0005-0000-0000-0000F33F0000}"/>
    <cellStyle name="Normal 2 5 3 2 3 2 6" xfId="16374" xr:uid="{00000000-0005-0000-0000-0000F43F0000}"/>
    <cellStyle name="Normal 2 5 3 2 3 2 6 2" xfId="16375" xr:uid="{00000000-0005-0000-0000-0000F53F0000}"/>
    <cellStyle name="Normal 2 5 3 2 3 2 7" xfId="16376" xr:uid="{00000000-0005-0000-0000-0000F63F0000}"/>
    <cellStyle name="Normal 2 5 3 2 3 3" xfId="16377" xr:uid="{00000000-0005-0000-0000-0000F73F0000}"/>
    <cellStyle name="Normal 2 5 3 2 3 3 2" xfId="16378" xr:uid="{00000000-0005-0000-0000-0000F83F0000}"/>
    <cellStyle name="Normal 2 5 3 2 3 3 2 2" xfId="16379" xr:uid="{00000000-0005-0000-0000-0000F93F0000}"/>
    <cellStyle name="Normal 2 5 3 2 3 3 3" xfId="16380" xr:uid="{00000000-0005-0000-0000-0000FA3F0000}"/>
    <cellStyle name="Normal 2 5 3 2 3 3 3 2" xfId="16381" xr:uid="{00000000-0005-0000-0000-0000FB3F0000}"/>
    <cellStyle name="Normal 2 5 3 2 3 3 4" xfId="16382" xr:uid="{00000000-0005-0000-0000-0000FC3F0000}"/>
    <cellStyle name="Normal 2 5 3 2 3 3 4 2" xfId="16383" xr:uid="{00000000-0005-0000-0000-0000FD3F0000}"/>
    <cellStyle name="Normal 2 5 3 2 3 3 5" xfId="16384" xr:uid="{00000000-0005-0000-0000-0000FE3F0000}"/>
    <cellStyle name="Normal 2 5 3 2 3 3 5 2" xfId="16385" xr:uid="{00000000-0005-0000-0000-0000FF3F0000}"/>
    <cellStyle name="Normal 2 5 3 2 3 3 6" xfId="16386" xr:uid="{00000000-0005-0000-0000-000000400000}"/>
    <cellStyle name="Normal 2 5 3 2 3 4" xfId="16387" xr:uid="{00000000-0005-0000-0000-000001400000}"/>
    <cellStyle name="Normal 2 5 3 2 3 4 2" xfId="16388" xr:uid="{00000000-0005-0000-0000-000002400000}"/>
    <cellStyle name="Normal 2 5 3 2 3 4 2 2" xfId="16389" xr:uid="{00000000-0005-0000-0000-000003400000}"/>
    <cellStyle name="Normal 2 5 3 2 3 4 3" xfId="16390" xr:uid="{00000000-0005-0000-0000-000004400000}"/>
    <cellStyle name="Normal 2 5 3 2 3 5" xfId="16391" xr:uid="{00000000-0005-0000-0000-000005400000}"/>
    <cellStyle name="Normal 2 5 3 2 3 5 2" xfId="16392" xr:uid="{00000000-0005-0000-0000-000006400000}"/>
    <cellStyle name="Normal 2 5 3 2 3 6" xfId="16393" xr:uid="{00000000-0005-0000-0000-000007400000}"/>
    <cellStyle name="Normal 2 5 3 2 3 6 2" xfId="16394" xr:uid="{00000000-0005-0000-0000-000008400000}"/>
    <cellStyle name="Normal 2 5 3 2 3 7" xfId="16395" xr:uid="{00000000-0005-0000-0000-000009400000}"/>
    <cellStyle name="Normal 2 5 3 2 3 7 2" xfId="16396" xr:uid="{00000000-0005-0000-0000-00000A400000}"/>
    <cellStyle name="Normal 2 5 3 2 3 8" xfId="16397" xr:uid="{00000000-0005-0000-0000-00000B400000}"/>
    <cellStyle name="Normal 2 5 3 2 4" xfId="16398" xr:uid="{00000000-0005-0000-0000-00000C400000}"/>
    <cellStyle name="Normal 2 5 3 2 4 2" xfId="16399" xr:uid="{00000000-0005-0000-0000-00000D400000}"/>
    <cellStyle name="Normal 2 5 3 2 4 2 2" xfId="16400" xr:uid="{00000000-0005-0000-0000-00000E400000}"/>
    <cellStyle name="Normal 2 5 3 2 4 2 2 2" xfId="16401" xr:uid="{00000000-0005-0000-0000-00000F400000}"/>
    <cellStyle name="Normal 2 5 3 2 4 2 3" xfId="16402" xr:uid="{00000000-0005-0000-0000-000010400000}"/>
    <cellStyle name="Normal 2 5 3 2 4 2 3 2" xfId="16403" xr:uid="{00000000-0005-0000-0000-000011400000}"/>
    <cellStyle name="Normal 2 5 3 2 4 2 4" xfId="16404" xr:uid="{00000000-0005-0000-0000-000012400000}"/>
    <cellStyle name="Normal 2 5 3 2 4 3" xfId="16405" xr:uid="{00000000-0005-0000-0000-000013400000}"/>
    <cellStyle name="Normal 2 5 3 2 4 3 2" xfId="16406" xr:uid="{00000000-0005-0000-0000-000014400000}"/>
    <cellStyle name="Normal 2 5 3 2 4 4" xfId="16407" xr:uid="{00000000-0005-0000-0000-000015400000}"/>
    <cellStyle name="Normal 2 5 3 2 4 4 2" xfId="16408" xr:uid="{00000000-0005-0000-0000-000016400000}"/>
    <cellStyle name="Normal 2 5 3 2 4 5" xfId="16409" xr:uid="{00000000-0005-0000-0000-000017400000}"/>
    <cellStyle name="Normal 2 5 3 2 4 5 2" xfId="16410" xr:uid="{00000000-0005-0000-0000-000018400000}"/>
    <cellStyle name="Normal 2 5 3 2 4 6" xfId="16411" xr:uid="{00000000-0005-0000-0000-000019400000}"/>
    <cellStyle name="Normal 2 5 3 2 4 6 2" xfId="16412" xr:uid="{00000000-0005-0000-0000-00001A400000}"/>
    <cellStyle name="Normal 2 5 3 2 4 7" xfId="16413" xr:uid="{00000000-0005-0000-0000-00001B400000}"/>
    <cellStyle name="Normal 2 5 3 2 5" xfId="16414" xr:uid="{00000000-0005-0000-0000-00001C400000}"/>
    <cellStyle name="Normal 2 5 3 2 5 2" xfId="16415" xr:uid="{00000000-0005-0000-0000-00001D400000}"/>
    <cellStyle name="Normal 2 5 3 2 5 2 2" xfId="16416" xr:uid="{00000000-0005-0000-0000-00001E400000}"/>
    <cellStyle name="Normal 2 5 3 2 5 3" xfId="16417" xr:uid="{00000000-0005-0000-0000-00001F400000}"/>
    <cellStyle name="Normal 2 5 3 2 5 3 2" xfId="16418" xr:uid="{00000000-0005-0000-0000-000020400000}"/>
    <cellStyle name="Normal 2 5 3 2 5 4" xfId="16419" xr:uid="{00000000-0005-0000-0000-000021400000}"/>
    <cellStyle name="Normal 2 5 3 2 5 4 2" xfId="16420" xr:uid="{00000000-0005-0000-0000-000022400000}"/>
    <cellStyle name="Normal 2 5 3 2 5 5" xfId="16421" xr:uid="{00000000-0005-0000-0000-000023400000}"/>
    <cellStyle name="Normal 2 5 3 2 5 5 2" xfId="16422" xr:uid="{00000000-0005-0000-0000-000024400000}"/>
    <cellStyle name="Normal 2 5 3 2 5 6" xfId="16423" xr:uid="{00000000-0005-0000-0000-000025400000}"/>
    <cellStyle name="Normal 2 5 3 2 6" xfId="16424" xr:uid="{00000000-0005-0000-0000-000026400000}"/>
    <cellStyle name="Normal 2 5 3 2 6 2" xfId="16425" xr:uid="{00000000-0005-0000-0000-000027400000}"/>
    <cellStyle name="Normal 2 5 3 2 6 2 2" xfId="16426" xr:uid="{00000000-0005-0000-0000-000028400000}"/>
    <cellStyle name="Normal 2 5 3 2 6 3" xfId="16427" xr:uid="{00000000-0005-0000-0000-000029400000}"/>
    <cellStyle name="Normal 2 5 3 2 7" xfId="16428" xr:uid="{00000000-0005-0000-0000-00002A400000}"/>
    <cellStyle name="Normal 2 5 3 2 7 2" xfId="16429" xr:uid="{00000000-0005-0000-0000-00002B400000}"/>
    <cellStyle name="Normal 2 5 3 2 8" xfId="16430" xr:uid="{00000000-0005-0000-0000-00002C400000}"/>
    <cellStyle name="Normal 2 5 3 2 8 2" xfId="16431" xr:uid="{00000000-0005-0000-0000-00002D400000}"/>
    <cellStyle name="Normal 2 5 3 2 9" xfId="16432" xr:uid="{00000000-0005-0000-0000-00002E400000}"/>
    <cellStyle name="Normal 2 5 3 2 9 2" xfId="16433" xr:uid="{00000000-0005-0000-0000-00002F400000}"/>
    <cellStyle name="Normal 2 5 3 3" xfId="16434" xr:uid="{00000000-0005-0000-0000-000030400000}"/>
    <cellStyle name="Normal 2 5 3 3 2" xfId="16435" xr:uid="{00000000-0005-0000-0000-000031400000}"/>
    <cellStyle name="Normal 2 5 3 3 2 2" xfId="16436" xr:uid="{00000000-0005-0000-0000-000032400000}"/>
    <cellStyle name="Normal 2 5 3 3 2 2 2" xfId="16437" xr:uid="{00000000-0005-0000-0000-000033400000}"/>
    <cellStyle name="Normal 2 5 3 3 2 2 2 2" xfId="16438" xr:uid="{00000000-0005-0000-0000-000034400000}"/>
    <cellStyle name="Normal 2 5 3 3 2 2 3" xfId="16439" xr:uid="{00000000-0005-0000-0000-000035400000}"/>
    <cellStyle name="Normal 2 5 3 3 2 2 3 2" xfId="16440" xr:uid="{00000000-0005-0000-0000-000036400000}"/>
    <cellStyle name="Normal 2 5 3 3 2 2 4" xfId="16441" xr:uid="{00000000-0005-0000-0000-000037400000}"/>
    <cellStyle name="Normal 2 5 3 3 2 3" xfId="16442" xr:uid="{00000000-0005-0000-0000-000038400000}"/>
    <cellStyle name="Normal 2 5 3 3 2 3 2" xfId="16443" xr:uid="{00000000-0005-0000-0000-000039400000}"/>
    <cellStyle name="Normal 2 5 3 3 2 4" xfId="16444" xr:uid="{00000000-0005-0000-0000-00003A400000}"/>
    <cellStyle name="Normal 2 5 3 3 2 4 2" xfId="16445" xr:uid="{00000000-0005-0000-0000-00003B400000}"/>
    <cellStyle name="Normal 2 5 3 3 2 5" xfId="16446" xr:uid="{00000000-0005-0000-0000-00003C400000}"/>
    <cellStyle name="Normal 2 5 3 3 2 5 2" xfId="16447" xr:uid="{00000000-0005-0000-0000-00003D400000}"/>
    <cellStyle name="Normal 2 5 3 3 2 6" xfId="16448" xr:uid="{00000000-0005-0000-0000-00003E400000}"/>
    <cellStyle name="Normal 2 5 3 3 2 6 2" xfId="16449" xr:uid="{00000000-0005-0000-0000-00003F400000}"/>
    <cellStyle name="Normal 2 5 3 3 2 7" xfId="16450" xr:uid="{00000000-0005-0000-0000-000040400000}"/>
    <cellStyle name="Normal 2 5 3 3 3" xfId="16451" xr:uid="{00000000-0005-0000-0000-000041400000}"/>
    <cellStyle name="Normal 2 5 3 3 3 2" xfId="16452" xr:uid="{00000000-0005-0000-0000-000042400000}"/>
    <cellStyle name="Normal 2 5 3 3 3 2 2" xfId="16453" xr:uid="{00000000-0005-0000-0000-000043400000}"/>
    <cellStyle name="Normal 2 5 3 3 3 3" xfId="16454" xr:uid="{00000000-0005-0000-0000-000044400000}"/>
    <cellStyle name="Normal 2 5 3 3 3 3 2" xfId="16455" xr:uid="{00000000-0005-0000-0000-000045400000}"/>
    <cellStyle name="Normal 2 5 3 3 3 4" xfId="16456" xr:uid="{00000000-0005-0000-0000-000046400000}"/>
    <cellStyle name="Normal 2 5 3 3 3 4 2" xfId="16457" xr:uid="{00000000-0005-0000-0000-000047400000}"/>
    <cellStyle name="Normal 2 5 3 3 3 5" xfId="16458" xr:uid="{00000000-0005-0000-0000-000048400000}"/>
    <cellStyle name="Normal 2 5 3 3 3 5 2" xfId="16459" xr:uid="{00000000-0005-0000-0000-000049400000}"/>
    <cellStyle name="Normal 2 5 3 3 3 6" xfId="16460" xr:uid="{00000000-0005-0000-0000-00004A400000}"/>
    <cellStyle name="Normal 2 5 3 3 4" xfId="16461" xr:uid="{00000000-0005-0000-0000-00004B400000}"/>
    <cellStyle name="Normal 2 5 3 3 4 2" xfId="16462" xr:uid="{00000000-0005-0000-0000-00004C400000}"/>
    <cellStyle name="Normal 2 5 3 3 4 2 2" xfId="16463" xr:uid="{00000000-0005-0000-0000-00004D400000}"/>
    <cellStyle name="Normal 2 5 3 3 4 3" xfId="16464" xr:uid="{00000000-0005-0000-0000-00004E400000}"/>
    <cellStyle name="Normal 2 5 3 3 5" xfId="16465" xr:uid="{00000000-0005-0000-0000-00004F400000}"/>
    <cellStyle name="Normal 2 5 3 3 5 2" xfId="16466" xr:uid="{00000000-0005-0000-0000-000050400000}"/>
    <cellStyle name="Normal 2 5 3 3 6" xfId="16467" xr:uid="{00000000-0005-0000-0000-000051400000}"/>
    <cellStyle name="Normal 2 5 3 3 6 2" xfId="16468" xr:uid="{00000000-0005-0000-0000-000052400000}"/>
    <cellStyle name="Normal 2 5 3 3 7" xfId="16469" xr:uid="{00000000-0005-0000-0000-000053400000}"/>
    <cellStyle name="Normal 2 5 3 3 7 2" xfId="16470" xr:uid="{00000000-0005-0000-0000-000054400000}"/>
    <cellStyle name="Normal 2 5 3 3 8" xfId="16471" xr:uid="{00000000-0005-0000-0000-000055400000}"/>
    <cellStyle name="Normal 2 5 3 4" xfId="16472" xr:uid="{00000000-0005-0000-0000-000056400000}"/>
    <cellStyle name="Normal 2 5 3 4 2" xfId="16473" xr:uid="{00000000-0005-0000-0000-000057400000}"/>
    <cellStyle name="Normal 2 5 3 4 2 2" xfId="16474" xr:uid="{00000000-0005-0000-0000-000058400000}"/>
    <cellStyle name="Normal 2 5 3 4 2 2 2" xfId="16475" xr:uid="{00000000-0005-0000-0000-000059400000}"/>
    <cellStyle name="Normal 2 5 3 4 2 2 2 2" xfId="16476" xr:uid="{00000000-0005-0000-0000-00005A400000}"/>
    <cellStyle name="Normal 2 5 3 4 2 2 3" xfId="16477" xr:uid="{00000000-0005-0000-0000-00005B400000}"/>
    <cellStyle name="Normal 2 5 3 4 2 2 3 2" xfId="16478" xr:uid="{00000000-0005-0000-0000-00005C400000}"/>
    <cellStyle name="Normal 2 5 3 4 2 2 4" xfId="16479" xr:uid="{00000000-0005-0000-0000-00005D400000}"/>
    <cellStyle name="Normal 2 5 3 4 2 3" xfId="16480" xr:uid="{00000000-0005-0000-0000-00005E400000}"/>
    <cellStyle name="Normal 2 5 3 4 2 3 2" xfId="16481" xr:uid="{00000000-0005-0000-0000-00005F400000}"/>
    <cellStyle name="Normal 2 5 3 4 2 4" xfId="16482" xr:uid="{00000000-0005-0000-0000-000060400000}"/>
    <cellStyle name="Normal 2 5 3 4 2 4 2" xfId="16483" xr:uid="{00000000-0005-0000-0000-000061400000}"/>
    <cellStyle name="Normal 2 5 3 4 2 5" xfId="16484" xr:uid="{00000000-0005-0000-0000-000062400000}"/>
    <cellStyle name="Normal 2 5 3 4 2 5 2" xfId="16485" xr:uid="{00000000-0005-0000-0000-000063400000}"/>
    <cellStyle name="Normal 2 5 3 4 2 6" xfId="16486" xr:uid="{00000000-0005-0000-0000-000064400000}"/>
    <cellStyle name="Normal 2 5 3 4 2 6 2" xfId="16487" xr:uid="{00000000-0005-0000-0000-000065400000}"/>
    <cellStyle name="Normal 2 5 3 4 2 7" xfId="16488" xr:uid="{00000000-0005-0000-0000-000066400000}"/>
    <cellStyle name="Normal 2 5 3 4 3" xfId="16489" xr:uid="{00000000-0005-0000-0000-000067400000}"/>
    <cellStyle name="Normal 2 5 3 4 3 2" xfId="16490" xr:uid="{00000000-0005-0000-0000-000068400000}"/>
    <cellStyle name="Normal 2 5 3 4 3 2 2" xfId="16491" xr:uid="{00000000-0005-0000-0000-000069400000}"/>
    <cellStyle name="Normal 2 5 3 4 3 3" xfId="16492" xr:uid="{00000000-0005-0000-0000-00006A400000}"/>
    <cellStyle name="Normal 2 5 3 4 3 3 2" xfId="16493" xr:uid="{00000000-0005-0000-0000-00006B400000}"/>
    <cellStyle name="Normal 2 5 3 4 3 4" xfId="16494" xr:uid="{00000000-0005-0000-0000-00006C400000}"/>
    <cellStyle name="Normal 2 5 3 4 3 4 2" xfId="16495" xr:uid="{00000000-0005-0000-0000-00006D400000}"/>
    <cellStyle name="Normal 2 5 3 4 3 5" xfId="16496" xr:uid="{00000000-0005-0000-0000-00006E400000}"/>
    <cellStyle name="Normal 2 5 3 4 3 5 2" xfId="16497" xr:uid="{00000000-0005-0000-0000-00006F400000}"/>
    <cellStyle name="Normal 2 5 3 4 3 6" xfId="16498" xr:uid="{00000000-0005-0000-0000-000070400000}"/>
    <cellStyle name="Normal 2 5 3 4 4" xfId="16499" xr:uid="{00000000-0005-0000-0000-000071400000}"/>
    <cellStyle name="Normal 2 5 3 4 4 2" xfId="16500" xr:uid="{00000000-0005-0000-0000-000072400000}"/>
    <cellStyle name="Normal 2 5 3 4 4 2 2" xfId="16501" xr:uid="{00000000-0005-0000-0000-000073400000}"/>
    <cellStyle name="Normal 2 5 3 4 4 3" xfId="16502" xr:uid="{00000000-0005-0000-0000-000074400000}"/>
    <cellStyle name="Normal 2 5 3 4 5" xfId="16503" xr:uid="{00000000-0005-0000-0000-000075400000}"/>
    <cellStyle name="Normal 2 5 3 4 5 2" xfId="16504" xr:uid="{00000000-0005-0000-0000-000076400000}"/>
    <cellStyle name="Normal 2 5 3 4 6" xfId="16505" xr:uid="{00000000-0005-0000-0000-000077400000}"/>
    <cellStyle name="Normal 2 5 3 4 6 2" xfId="16506" xr:uid="{00000000-0005-0000-0000-000078400000}"/>
    <cellStyle name="Normal 2 5 3 4 7" xfId="16507" xr:uid="{00000000-0005-0000-0000-000079400000}"/>
    <cellStyle name="Normal 2 5 3 4 7 2" xfId="16508" xr:uid="{00000000-0005-0000-0000-00007A400000}"/>
    <cellStyle name="Normal 2 5 3 4 8" xfId="16509" xr:uid="{00000000-0005-0000-0000-00007B400000}"/>
    <cellStyle name="Normal 2 5 3 5" xfId="16510" xr:uid="{00000000-0005-0000-0000-00007C400000}"/>
    <cellStyle name="Normal 2 5 3 5 2" xfId="16511" xr:uid="{00000000-0005-0000-0000-00007D400000}"/>
    <cellStyle name="Normal 2 5 3 5 2 2" xfId="16512" xr:uid="{00000000-0005-0000-0000-00007E400000}"/>
    <cellStyle name="Normal 2 5 3 5 2 2 2" xfId="16513" xr:uid="{00000000-0005-0000-0000-00007F400000}"/>
    <cellStyle name="Normal 2 5 3 5 2 3" xfId="16514" xr:uid="{00000000-0005-0000-0000-000080400000}"/>
    <cellStyle name="Normal 2 5 3 5 2 3 2" xfId="16515" xr:uid="{00000000-0005-0000-0000-000081400000}"/>
    <cellStyle name="Normal 2 5 3 5 2 4" xfId="16516" xr:uid="{00000000-0005-0000-0000-000082400000}"/>
    <cellStyle name="Normal 2 5 3 5 3" xfId="16517" xr:uid="{00000000-0005-0000-0000-000083400000}"/>
    <cellStyle name="Normal 2 5 3 5 3 2" xfId="16518" xr:uid="{00000000-0005-0000-0000-000084400000}"/>
    <cellStyle name="Normal 2 5 3 5 4" xfId="16519" xr:uid="{00000000-0005-0000-0000-000085400000}"/>
    <cellStyle name="Normal 2 5 3 5 4 2" xfId="16520" xr:uid="{00000000-0005-0000-0000-000086400000}"/>
    <cellStyle name="Normal 2 5 3 5 5" xfId="16521" xr:uid="{00000000-0005-0000-0000-000087400000}"/>
    <cellStyle name="Normal 2 5 3 5 5 2" xfId="16522" xr:uid="{00000000-0005-0000-0000-000088400000}"/>
    <cellStyle name="Normal 2 5 3 5 6" xfId="16523" xr:uid="{00000000-0005-0000-0000-000089400000}"/>
    <cellStyle name="Normal 2 5 3 5 6 2" xfId="16524" xr:uid="{00000000-0005-0000-0000-00008A400000}"/>
    <cellStyle name="Normal 2 5 3 5 7" xfId="16525" xr:uid="{00000000-0005-0000-0000-00008B400000}"/>
    <cellStyle name="Normal 2 5 3 6" xfId="16526" xr:uid="{00000000-0005-0000-0000-00008C400000}"/>
    <cellStyle name="Normal 2 5 3 6 2" xfId="16527" xr:uid="{00000000-0005-0000-0000-00008D400000}"/>
    <cellStyle name="Normal 2 5 3 6 2 2" xfId="16528" xr:uid="{00000000-0005-0000-0000-00008E400000}"/>
    <cellStyle name="Normal 2 5 3 6 3" xfId="16529" xr:uid="{00000000-0005-0000-0000-00008F400000}"/>
    <cellStyle name="Normal 2 5 3 6 3 2" xfId="16530" xr:uid="{00000000-0005-0000-0000-000090400000}"/>
    <cellStyle name="Normal 2 5 3 6 4" xfId="16531" xr:uid="{00000000-0005-0000-0000-000091400000}"/>
    <cellStyle name="Normal 2 5 3 6 4 2" xfId="16532" xr:uid="{00000000-0005-0000-0000-000092400000}"/>
    <cellStyle name="Normal 2 5 3 6 5" xfId="16533" xr:uid="{00000000-0005-0000-0000-000093400000}"/>
    <cellStyle name="Normal 2 5 3 6 5 2" xfId="16534" xr:uid="{00000000-0005-0000-0000-000094400000}"/>
    <cellStyle name="Normal 2 5 3 6 6" xfId="16535" xr:uid="{00000000-0005-0000-0000-000095400000}"/>
    <cellStyle name="Normal 2 5 3 7" xfId="16536" xr:uid="{00000000-0005-0000-0000-000096400000}"/>
    <cellStyle name="Normal 2 5 3 7 2" xfId="16537" xr:uid="{00000000-0005-0000-0000-000097400000}"/>
    <cellStyle name="Normal 2 5 3 7 2 2" xfId="16538" xr:uid="{00000000-0005-0000-0000-000098400000}"/>
    <cellStyle name="Normal 2 5 3 7 3" xfId="16539" xr:uid="{00000000-0005-0000-0000-000099400000}"/>
    <cellStyle name="Normal 2 5 3 8" xfId="16540" xr:uid="{00000000-0005-0000-0000-00009A400000}"/>
    <cellStyle name="Normal 2 5 3 8 2" xfId="16541" xr:uid="{00000000-0005-0000-0000-00009B400000}"/>
    <cellStyle name="Normal 2 5 3 9" xfId="16542" xr:uid="{00000000-0005-0000-0000-00009C400000}"/>
    <cellStyle name="Normal 2 5 3 9 2" xfId="16543" xr:uid="{00000000-0005-0000-0000-00009D400000}"/>
    <cellStyle name="Normal 2 5 4" xfId="16544" xr:uid="{00000000-0005-0000-0000-00009E400000}"/>
    <cellStyle name="Normal 2 5 4 10" xfId="16545" xr:uid="{00000000-0005-0000-0000-00009F400000}"/>
    <cellStyle name="Normal 2 5 4 2" xfId="16546" xr:uid="{00000000-0005-0000-0000-0000A0400000}"/>
    <cellStyle name="Normal 2 5 4 2 2" xfId="16547" xr:uid="{00000000-0005-0000-0000-0000A1400000}"/>
    <cellStyle name="Normal 2 5 4 2 2 2" xfId="16548" xr:uid="{00000000-0005-0000-0000-0000A2400000}"/>
    <cellStyle name="Normal 2 5 4 2 2 2 2" xfId="16549" xr:uid="{00000000-0005-0000-0000-0000A3400000}"/>
    <cellStyle name="Normal 2 5 4 2 2 2 2 2" xfId="16550" xr:uid="{00000000-0005-0000-0000-0000A4400000}"/>
    <cellStyle name="Normal 2 5 4 2 2 2 3" xfId="16551" xr:uid="{00000000-0005-0000-0000-0000A5400000}"/>
    <cellStyle name="Normal 2 5 4 2 2 2 3 2" xfId="16552" xr:uid="{00000000-0005-0000-0000-0000A6400000}"/>
    <cellStyle name="Normal 2 5 4 2 2 2 4" xfId="16553" xr:uid="{00000000-0005-0000-0000-0000A7400000}"/>
    <cellStyle name="Normal 2 5 4 2 2 3" xfId="16554" xr:uid="{00000000-0005-0000-0000-0000A8400000}"/>
    <cellStyle name="Normal 2 5 4 2 2 3 2" xfId="16555" xr:uid="{00000000-0005-0000-0000-0000A9400000}"/>
    <cellStyle name="Normal 2 5 4 2 2 4" xfId="16556" xr:uid="{00000000-0005-0000-0000-0000AA400000}"/>
    <cellStyle name="Normal 2 5 4 2 2 4 2" xfId="16557" xr:uid="{00000000-0005-0000-0000-0000AB400000}"/>
    <cellStyle name="Normal 2 5 4 2 2 5" xfId="16558" xr:uid="{00000000-0005-0000-0000-0000AC400000}"/>
    <cellStyle name="Normal 2 5 4 2 2 5 2" xfId="16559" xr:uid="{00000000-0005-0000-0000-0000AD400000}"/>
    <cellStyle name="Normal 2 5 4 2 2 6" xfId="16560" xr:uid="{00000000-0005-0000-0000-0000AE400000}"/>
    <cellStyle name="Normal 2 5 4 2 2 6 2" xfId="16561" xr:uid="{00000000-0005-0000-0000-0000AF400000}"/>
    <cellStyle name="Normal 2 5 4 2 2 7" xfId="16562" xr:uid="{00000000-0005-0000-0000-0000B0400000}"/>
    <cellStyle name="Normal 2 5 4 2 3" xfId="16563" xr:uid="{00000000-0005-0000-0000-0000B1400000}"/>
    <cellStyle name="Normal 2 5 4 2 3 2" xfId="16564" xr:uid="{00000000-0005-0000-0000-0000B2400000}"/>
    <cellStyle name="Normal 2 5 4 2 3 2 2" xfId="16565" xr:uid="{00000000-0005-0000-0000-0000B3400000}"/>
    <cellStyle name="Normal 2 5 4 2 3 3" xfId="16566" xr:uid="{00000000-0005-0000-0000-0000B4400000}"/>
    <cellStyle name="Normal 2 5 4 2 3 3 2" xfId="16567" xr:uid="{00000000-0005-0000-0000-0000B5400000}"/>
    <cellStyle name="Normal 2 5 4 2 3 4" xfId="16568" xr:uid="{00000000-0005-0000-0000-0000B6400000}"/>
    <cellStyle name="Normal 2 5 4 2 3 4 2" xfId="16569" xr:uid="{00000000-0005-0000-0000-0000B7400000}"/>
    <cellStyle name="Normal 2 5 4 2 3 5" xfId="16570" xr:uid="{00000000-0005-0000-0000-0000B8400000}"/>
    <cellStyle name="Normal 2 5 4 2 3 5 2" xfId="16571" xr:uid="{00000000-0005-0000-0000-0000B9400000}"/>
    <cellStyle name="Normal 2 5 4 2 3 6" xfId="16572" xr:uid="{00000000-0005-0000-0000-0000BA400000}"/>
    <cellStyle name="Normal 2 5 4 2 4" xfId="16573" xr:uid="{00000000-0005-0000-0000-0000BB400000}"/>
    <cellStyle name="Normal 2 5 4 2 4 2" xfId="16574" xr:uid="{00000000-0005-0000-0000-0000BC400000}"/>
    <cellStyle name="Normal 2 5 4 2 4 2 2" xfId="16575" xr:uid="{00000000-0005-0000-0000-0000BD400000}"/>
    <cellStyle name="Normal 2 5 4 2 4 3" xfId="16576" xr:uid="{00000000-0005-0000-0000-0000BE400000}"/>
    <cellStyle name="Normal 2 5 4 2 5" xfId="16577" xr:uid="{00000000-0005-0000-0000-0000BF400000}"/>
    <cellStyle name="Normal 2 5 4 2 5 2" xfId="16578" xr:uid="{00000000-0005-0000-0000-0000C0400000}"/>
    <cellStyle name="Normal 2 5 4 2 6" xfId="16579" xr:uid="{00000000-0005-0000-0000-0000C1400000}"/>
    <cellStyle name="Normal 2 5 4 2 6 2" xfId="16580" xr:uid="{00000000-0005-0000-0000-0000C2400000}"/>
    <cellStyle name="Normal 2 5 4 2 7" xfId="16581" xr:uid="{00000000-0005-0000-0000-0000C3400000}"/>
    <cellStyle name="Normal 2 5 4 2 7 2" xfId="16582" xr:uid="{00000000-0005-0000-0000-0000C4400000}"/>
    <cellStyle name="Normal 2 5 4 2 8" xfId="16583" xr:uid="{00000000-0005-0000-0000-0000C5400000}"/>
    <cellStyle name="Normal 2 5 4 3" xfId="16584" xr:uid="{00000000-0005-0000-0000-0000C6400000}"/>
    <cellStyle name="Normal 2 5 4 3 2" xfId="16585" xr:uid="{00000000-0005-0000-0000-0000C7400000}"/>
    <cellStyle name="Normal 2 5 4 3 2 2" xfId="16586" xr:uid="{00000000-0005-0000-0000-0000C8400000}"/>
    <cellStyle name="Normal 2 5 4 3 2 2 2" xfId="16587" xr:uid="{00000000-0005-0000-0000-0000C9400000}"/>
    <cellStyle name="Normal 2 5 4 3 2 2 2 2" xfId="16588" xr:uid="{00000000-0005-0000-0000-0000CA400000}"/>
    <cellStyle name="Normal 2 5 4 3 2 2 3" xfId="16589" xr:uid="{00000000-0005-0000-0000-0000CB400000}"/>
    <cellStyle name="Normal 2 5 4 3 2 2 3 2" xfId="16590" xr:uid="{00000000-0005-0000-0000-0000CC400000}"/>
    <cellStyle name="Normal 2 5 4 3 2 2 4" xfId="16591" xr:uid="{00000000-0005-0000-0000-0000CD400000}"/>
    <cellStyle name="Normal 2 5 4 3 2 3" xfId="16592" xr:uid="{00000000-0005-0000-0000-0000CE400000}"/>
    <cellStyle name="Normal 2 5 4 3 2 3 2" xfId="16593" xr:uid="{00000000-0005-0000-0000-0000CF400000}"/>
    <cellStyle name="Normal 2 5 4 3 2 4" xfId="16594" xr:uid="{00000000-0005-0000-0000-0000D0400000}"/>
    <cellStyle name="Normal 2 5 4 3 2 4 2" xfId="16595" xr:uid="{00000000-0005-0000-0000-0000D1400000}"/>
    <cellStyle name="Normal 2 5 4 3 2 5" xfId="16596" xr:uid="{00000000-0005-0000-0000-0000D2400000}"/>
    <cellStyle name="Normal 2 5 4 3 2 5 2" xfId="16597" xr:uid="{00000000-0005-0000-0000-0000D3400000}"/>
    <cellStyle name="Normal 2 5 4 3 2 6" xfId="16598" xr:uid="{00000000-0005-0000-0000-0000D4400000}"/>
    <cellStyle name="Normal 2 5 4 3 2 6 2" xfId="16599" xr:uid="{00000000-0005-0000-0000-0000D5400000}"/>
    <cellStyle name="Normal 2 5 4 3 2 7" xfId="16600" xr:uid="{00000000-0005-0000-0000-0000D6400000}"/>
    <cellStyle name="Normal 2 5 4 3 3" xfId="16601" xr:uid="{00000000-0005-0000-0000-0000D7400000}"/>
    <cellStyle name="Normal 2 5 4 3 3 2" xfId="16602" xr:uid="{00000000-0005-0000-0000-0000D8400000}"/>
    <cellStyle name="Normal 2 5 4 3 3 2 2" xfId="16603" xr:uid="{00000000-0005-0000-0000-0000D9400000}"/>
    <cellStyle name="Normal 2 5 4 3 3 3" xfId="16604" xr:uid="{00000000-0005-0000-0000-0000DA400000}"/>
    <cellStyle name="Normal 2 5 4 3 3 3 2" xfId="16605" xr:uid="{00000000-0005-0000-0000-0000DB400000}"/>
    <cellStyle name="Normal 2 5 4 3 3 4" xfId="16606" xr:uid="{00000000-0005-0000-0000-0000DC400000}"/>
    <cellStyle name="Normal 2 5 4 3 3 4 2" xfId="16607" xr:uid="{00000000-0005-0000-0000-0000DD400000}"/>
    <cellStyle name="Normal 2 5 4 3 3 5" xfId="16608" xr:uid="{00000000-0005-0000-0000-0000DE400000}"/>
    <cellStyle name="Normal 2 5 4 3 3 5 2" xfId="16609" xr:uid="{00000000-0005-0000-0000-0000DF400000}"/>
    <cellStyle name="Normal 2 5 4 3 3 6" xfId="16610" xr:uid="{00000000-0005-0000-0000-0000E0400000}"/>
    <cellStyle name="Normal 2 5 4 3 4" xfId="16611" xr:uid="{00000000-0005-0000-0000-0000E1400000}"/>
    <cellStyle name="Normal 2 5 4 3 4 2" xfId="16612" xr:uid="{00000000-0005-0000-0000-0000E2400000}"/>
    <cellStyle name="Normal 2 5 4 3 4 2 2" xfId="16613" xr:uid="{00000000-0005-0000-0000-0000E3400000}"/>
    <cellStyle name="Normal 2 5 4 3 4 3" xfId="16614" xr:uid="{00000000-0005-0000-0000-0000E4400000}"/>
    <cellStyle name="Normal 2 5 4 3 5" xfId="16615" xr:uid="{00000000-0005-0000-0000-0000E5400000}"/>
    <cellStyle name="Normal 2 5 4 3 5 2" xfId="16616" xr:uid="{00000000-0005-0000-0000-0000E6400000}"/>
    <cellStyle name="Normal 2 5 4 3 6" xfId="16617" xr:uid="{00000000-0005-0000-0000-0000E7400000}"/>
    <cellStyle name="Normal 2 5 4 3 6 2" xfId="16618" xr:uid="{00000000-0005-0000-0000-0000E8400000}"/>
    <cellStyle name="Normal 2 5 4 3 7" xfId="16619" xr:uid="{00000000-0005-0000-0000-0000E9400000}"/>
    <cellStyle name="Normal 2 5 4 3 7 2" xfId="16620" xr:uid="{00000000-0005-0000-0000-0000EA400000}"/>
    <cellStyle name="Normal 2 5 4 3 8" xfId="16621" xr:uid="{00000000-0005-0000-0000-0000EB400000}"/>
    <cellStyle name="Normal 2 5 4 4" xfId="16622" xr:uid="{00000000-0005-0000-0000-0000EC400000}"/>
    <cellStyle name="Normal 2 5 4 4 2" xfId="16623" xr:uid="{00000000-0005-0000-0000-0000ED400000}"/>
    <cellStyle name="Normal 2 5 4 4 2 2" xfId="16624" xr:uid="{00000000-0005-0000-0000-0000EE400000}"/>
    <cellStyle name="Normal 2 5 4 4 2 2 2" xfId="16625" xr:uid="{00000000-0005-0000-0000-0000EF400000}"/>
    <cellStyle name="Normal 2 5 4 4 2 3" xfId="16626" xr:uid="{00000000-0005-0000-0000-0000F0400000}"/>
    <cellStyle name="Normal 2 5 4 4 2 3 2" xfId="16627" xr:uid="{00000000-0005-0000-0000-0000F1400000}"/>
    <cellStyle name="Normal 2 5 4 4 2 4" xfId="16628" xr:uid="{00000000-0005-0000-0000-0000F2400000}"/>
    <cellStyle name="Normal 2 5 4 4 3" xfId="16629" xr:uid="{00000000-0005-0000-0000-0000F3400000}"/>
    <cellStyle name="Normal 2 5 4 4 3 2" xfId="16630" xr:uid="{00000000-0005-0000-0000-0000F4400000}"/>
    <cellStyle name="Normal 2 5 4 4 4" xfId="16631" xr:uid="{00000000-0005-0000-0000-0000F5400000}"/>
    <cellStyle name="Normal 2 5 4 4 4 2" xfId="16632" xr:uid="{00000000-0005-0000-0000-0000F6400000}"/>
    <cellStyle name="Normal 2 5 4 4 5" xfId="16633" xr:uid="{00000000-0005-0000-0000-0000F7400000}"/>
    <cellStyle name="Normal 2 5 4 4 5 2" xfId="16634" xr:uid="{00000000-0005-0000-0000-0000F8400000}"/>
    <cellStyle name="Normal 2 5 4 4 6" xfId="16635" xr:uid="{00000000-0005-0000-0000-0000F9400000}"/>
    <cellStyle name="Normal 2 5 4 4 6 2" xfId="16636" xr:uid="{00000000-0005-0000-0000-0000FA400000}"/>
    <cellStyle name="Normal 2 5 4 4 7" xfId="16637" xr:uid="{00000000-0005-0000-0000-0000FB400000}"/>
    <cellStyle name="Normal 2 5 4 5" xfId="16638" xr:uid="{00000000-0005-0000-0000-0000FC400000}"/>
    <cellStyle name="Normal 2 5 4 5 2" xfId="16639" xr:uid="{00000000-0005-0000-0000-0000FD400000}"/>
    <cellStyle name="Normal 2 5 4 5 2 2" xfId="16640" xr:uid="{00000000-0005-0000-0000-0000FE400000}"/>
    <cellStyle name="Normal 2 5 4 5 3" xfId="16641" xr:uid="{00000000-0005-0000-0000-0000FF400000}"/>
    <cellStyle name="Normal 2 5 4 5 3 2" xfId="16642" xr:uid="{00000000-0005-0000-0000-000000410000}"/>
    <cellStyle name="Normal 2 5 4 5 4" xfId="16643" xr:uid="{00000000-0005-0000-0000-000001410000}"/>
    <cellStyle name="Normal 2 5 4 5 4 2" xfId="16644" xr:uid="{00000000-0005-0000-0000-000002410000}"/>
    <cellStyle name="Normal 2 5 4 5 5" xfId="16645" xr:uid="{00000000-0005-0000-0000-000003410000}"/>
    <cellStyle name="Normal 2 5 4 5 5 2" xfId="16646" xr:uid="{00000000-0005-0000-0000-000004410000}"/>
    <cellStyle name="Normal 2 5 4 5 6" xfId="16647" xr:uid="{00000000-0005-0000-0000-000005410000}"/>
    <cellStyle name="Normal 2 5 4 6" xfId="16648" xr:uid="{00000000-0005-0000-0000-000006410000}"/>
    <cellStyle name="Normal 2 5 4 6 2" xfId="16649" xr:uid="{00000000-0005-0000-0000-000007410000}"/>
    <cellStyle name="Normal 2 5 4 6 2 2" xfId="16650" xr:uid="{00000000-0005-0000-0000-000008410000}"/>
    <cellStyle name="Normal 2 5 4 6 3" xfId="16651" xr:uid="{00000000-0005-0000-0000-000009410000}"/>
    <cellStyle name="Normal 2 5 4 7" xfId="16652" xr:uid="{00000000-0005-0000-0000-00000A410000}"/>
    <cellStyle name="Normal 2 5 4 7 2" xfId="16653" xr:uid="{00000000-0005-0000-0000-00000B410000}"/>
    <cellStyle name="Normal 2 5 4 8" xfId="16654" xr:uid="{00000000-0005-0000-0000-00000C410000}"/>
    <cellStyle name="Normal 2 5 4 8 2" xfId="16655" xr:uid="{00000000-0005-0000-0000-00000D410000}"/>
    <cellStyle name="Normal 2 5 4 9" xfId="16656" xr:uid="{00000000-0005-0000-0000-00000E410000}"/>
    <cellStyle name="Normal 2 5 4 9 2" xfId="16657" xr:uid="{00000000-0005-0000-0000-00000F410000}"/>
    <cellStyle name="Normal 2 5 5" xfId="16658" xr:uid="{00000000-0005-0000-0000-000010410000}"/>
    <cellStyle name="Normal 2 5 5 2" xfId="16659" xr:uid="{00000000-0005-0000-0000-000011410000}"/>
    <cellStyle name="Normal 2 5 5 2 2" xfId="16660" xr:uid="{00000000-0005-0000-0000-000012410000}"/>
    <cellStyle name="Normal 2 5 5 2 2 2" xfId="16661" xr:uid="{00000000-0005-0000-0000-000013410000}"/>
    <cellStyle name="Normal 2 5 5 2 2 2 2" xfId="16662" xr:uid="{00000000-0005-0000-0000-000014410000}"/>
    <cellStyle name="Normal 2 5 5 2 2 3" xfId="16663" xr:uid="{00000000-0005-0000-0000-000015410000}"/>
    <cellStyle name="Normal 2 5 5 2 2 3 2" xfId="16664" xr:uid="{00000000-0005-0000-0000-000016410000}"/>
    <cellStyle name="Normal 2 5 5 2 2 4" xfId="16665" xr:uid="{00000000-0005-0000-0000-000017410000}"/>
    <cellStyle name="Normal 2 5 5 2 3" xfId="16666" xr:uid="{00000000-0005-0000-0000-000018410000}"/>
    <cellStyle name="Normal 2 5 5 2 3 2" xfId="16667" xr:uid="{00000000-0005-0000-0000-000019410000}"/>
    <cellStyle name="Normal 2 5 5 2 4" xfId="16668" xr:uid="{00000000-0005-0000-0000-00001A410000}"/>
    <cellStyle name="Normal 2 5 5 2 4 2" xfId="16669" xr:uid="{00000000-0005-0000-0000-00001B410000}"/>
    <cellStyle name="Normal 2 5 5 2 5" xfId="16670" xr:uid="{00000000-0005-0000-0000-00001C410000}"/>
    <cellStyle name="Normal 2 5 5 2 5 2" xfId="16671" xr:uid="{00000000-0005-0000-0000-00001D410000}"/>
    <cellStyle name="Normal 2 5 5 2 6" xfId="16672" xr:uid="{00000000-0005-0000-0000-00001E410000}"/>
    <cellStyle name="Normal 2 5 5 2 6 2" xfId="16673" xr:uid="{00000000-0005-0000-0000-00001F410000}"/>
    <cellStyle name="Normal 2 5 5 2 7" xfId="16674" xr:uid="{00000000-0005-0000-0000-000020410000}"/>
    <cellStyle name="Normal 2 5 5 3" xfId="16675" xr:uid="{00000000-0005-0000-0000-000021410000}"/>
    <cellStyle name="Normal 2 5 5 3 2" xfId="16676" xr:uid="{00000000-0005-0000-0000-000022410000}"/>
    <cellStyle name="Normal 2 5 5 3 2 2" xfId="16677" xr:uid="{00000000-0005-0000-0000-000023410000}"/>
    <cellStyle name="Normal 2 5 5 3 3" xfId="16678" xr:uid="{00000000-0005-0000-0000-000024410000}"/>
    <cellStyle name="Normal 2 5 5 3 3 2" xfId="16679" xr:uid="{00000000-0005-0000-0000-000025410000}"/>
    <cellStyle name="Normal 2 5 5 3 4" xfId="16680" xr:uid="{00000000-0005-0000-0000-000026410000}"/>
    <cellStyle name="Normal 2 5 5 3 4 2" xfId="16681" xr:uid="{00000000-0005-0000-0000-000027410000}"/>
    <cellStyle name="Normal 2 5 5 3 5" xfId="16682" xr:uid="{00000000-0005-0000-0000-000028410000}"/>
    <cellStyle name="Normal 2 5 5 3 5 2" xfId="16683" xr:uid="{00000000-0005-0000-0000-000029410000}"/>
    <cellStyle name="Normal 2 5 5 3 6" xfId="16684" xr:uid="{00000000-0005-0000-0000-00002A410000}"/>
    <cellStyle name="Normal 2 5 5 4" xfId="16685" xr:uid="{00000000-0005-0000-0000-00002B410000}"/>
    <cellStyle name="Normal 2 5 5 4 2" xfId="16686" xr:uid="{00000000-0005-0000-0000-00002C410000}"/>
    <cellStyle name="Normal 2 5 5 4 2 2" xfId="16687" xr:uid="{00000000-0005-0000-0000-00002D410000}"/>
    <cellStyle name="Normal 2 5 5 4 3" xfId="16688" xr:uid="{00000000-0005-0000-0000-00002E410000}"/>
    <cellStyle name="Normal 2 5 5 5" xfId="16689" xr:uid="{00000000-0005-0000-0000-00002F410000}"/>
    <cellStyle name="Normal 2 5 5 5 2" xfId="16690" xr:uid="{00000000-0005-0000-0000-000030410000}"/>
    <cellStyle name="Normal 2 5 5 6" xfId="16691" xr:uid="{00000000-0005-0000-0000-000031410000}"/>
    <cellStyle name="Normal 2 5 5 6 2" xfId="16692" xr:uid="{00000000-0005-0000-0000-000032410000}"/>
    <cellStyle name="Normal 2 5 5 7" xfId="16693" xr:uid="{00000000-0005-0000-0000-000033410000}"/>
    <cellStyle name="Normal 2 5 5 7 2" xfId="16694" xr:uid="{00000000-0005-0000-0000-000034410000}"/>
    <cellStyle name="Normal 2 5 5 8" xfId="16695" xr:uid="{00000000-0005-0000-0000-000035410000}"/>
    <cellStyle name="Normal 2 5 6" xfId="16696" xr:uid="{00000000-0005-0000-0000-000036410000}"/>
    <cellStyle name="Normal 2 5 6 2" xfId="16697" xr:uid="{00000000-0005-0000-0000-000037410000}"/>
    <cellStyle name="Normal 2 5 6 2 2" xfId="16698" xr:uid="{00000000-0005-0000-0000-000038410000}"/>
    <cellStyle name="Normal 2 5 6 2 2 2" xfId="16699" xr:uid="{00000000-0005-0000-0000-000039410000}"/>
    <cellStyle name="Normal 2 5 6 2 2 2 2" xfId="16700" xr:uid="{00000000-0005-0000-0000-00003A410000}"/>
    <cellStyle name="Normal 2 5 6 2 2 3" xfId="16701" xr:uid="{00000000-0005-0000-0000-00003B410000}"/>
    <cellStyle name="Normal 2 5 6 2 2 3 2" xfId="16702" xr:uid="{00000000-0005-0000-0000-00003C410000}"/>
    <cellStyle name="Normal 2 5 6 2 2 4" xfId="16703" xr:uid="{00000000-0005-0000-0000-00003D410000}"/>
    <cellStyle name="Normal 2 5 6 2 3" xfId="16704" xr:uid="{00000000-0005-0000-0000-00003E410000}"/>
    <cellStyle name="Normal 2 5 6 2 3 2" xfId="16705" xr:uid="{00000000-0005-0000-0000-00003F410000}"/>
    <cellStyle name="Normal 2 5 6 2 4" xfId="16706" xr:uid="{00000000-0005-0000-0000-000040410000}"/>
    <cellStyle name="Normal 2 5 6 2 4 2" xfId="16707" xr:uid="{00000000-0005-0000-0000-000041410000}"/>
    <cellStyle name="Normal 2 5 6 2 5" xfId="16708" xr:uid="{00000000-0005-0000-0000-000042410000}"/>
    <cellStyle name="Normal 2 5 6 2 5 2" xfId="16709" xr:uid="{00000000-0005-0000-0000-000043410000}"/>
    <cellStyle name="Normal 2 5 6 2 6" xfId="16710" xr:uid="{00000000-0005-0000-0000-000044410000}"/>
    <cellStyle name="Normal 2 5 6 2 6 2" xfId="16711" xr:uid="{00000000-0005-0000-0000-000045410000}"/>
    <cellStyle name="Normal 2 5 6 2 7" xfId="16712" xr:uid="{00000000-0005-0000-0000-000046410000}"/>
    <cellStyle name="Normal 2 5 6 3" xfId="16713" xr:uid="{00000000-0005-0000-0000-000047410000}"/>
    <cellStyle name="Normal 2 5 6 3 2" xfId="16714" xr:uid="{00000000-0005-0000-0000-000048410000}"/>
    <cellStyle name="Normal 2 5 6 3 2 2" xfId="16715" xr:uid="{00000000-0005-0000-0000-000049410000}"/>
    <cellStyle name="Normal 2 5 6 3 3" xfId="16716" xr:uid="{00000000-0005-0000-0000-00004A410000}"/>
    <cellStyle name="Normal 2 5 6 3 3 2" xfId="16717" xr:uid="{00000000-0005-0000-0000-00004B410000}"/>
    <cellStyle name="Normal 2 5 6 3 4" xfId="16718" xr:uid="{00000000-0005-0000-0000-00004C410000}"/>
    <cellStyle name="Normal 2 5 6 3 4 2" xfId="16719" xr:uid="{00000000-0005-0000-0000-00004D410000}"/>
    <cellStyle name="Normal 2 5 6 3 5" xfId="16720" xr:uid="{00000000-0005-0000-0000-00004E410000}"/>
    <cellStyle name="Normal 2 5 6 3 5 2" xfId="16721" xr:uid="{00000000-0005-0000-0000-00004F410000}"/>
    <cellStyle name="Normal 2 5 6 3 6" xfId="16722" xr:uid="{00000000-0005-0000-0000-000050410000}"/>
    <cellStyle name="Normal 2 5 6 4" xfId="16723" xr:uid="{00000000-0005-0000-0000-000051410000}"/>
    <cellStyle name="Normal 2 5 6 4 2" xfId="16724" xr:uid="{00000000-0005-0000-0000-000052410000}"/>
    <cellStyle name="Normal 2 5 6 4 2 2" xfId="16725" xr:uid="{00000000-0005-0000-0000-000053410000}"/>
    <cellStyle name="Normal 2 5 6 4 3" xfId="16726" xr:uid="{00000000-0005-0000-0000-000054410000}"/>
    <cellStyle name="Normal 2 5 6 5" xfId="16727" xr:uid="{00000000-0005-0000-0000-000055410000}"/>
    <cellStyle name="Normal 2 5 6 5 2" xfId="16728" xr:uid="{00000000-0005-0000-0000-000056410000}"/>
    <cellStyle name="Normal 2 5 6 6" xfId="16729" xr:uid="{00000000-0005-0000-0000-000057410000}"/>
    <cellStyle name="Normal 2 5 6 6 2" xfId="16730" xr:uid="{00000000-0005-0000-0000-000058410000}"/>
    <cellStyle name="Normal 2 5 6 7" xfId="16731" xr:uid="{00000000-0005-0000-0000-000059410000}"/>
    <cellStyle name="Normal 2 5 6 7 2" xfId="16732" xr:uid="{00000000-0005-0000-0000-00005A410000}"/>
    <cellStyle name="Normal 2 5 6 8" xfId="16733" xr:uid="{00000000-0005-0000-0000-00005B410000}"/>
    <cellStyle name="Normal 2 5 7" xfId="16734" xr:uid="{00000000-0005-0000-0000-00005C410000}"/>
    <cellStyle name="Normal 2 5 7 2" xfId="16735" xr:uid="{00000000-0005-0000-0000-00005D410000}"/>
    <cellStyle name="Normal 2 5 7 2 2" xfId="16736" xr:uid="{00000000-0005-0000-0000-00005E410000}"/>
    <cellStyle name="Normal 2 5 7 3" xfId="16737" xr:uid="{00000000-0005-0000-0000-00005F410000}"/>
    <cellStyle name="Normal 2 5 7 3 2" xfId="16738" xr:uid="{00000000-0005-0000-0000-000060410000}"/>
    <cellStyle name="Normal 2 5 7 4" xfId="16739" xr:uid="{00000000-0005-0000-0000-000061410000}"/>
    <cellStyle name="Normal 2 5 7 5" xfId="16740" xr:uid="{00000000-0005-0000-0000-000062410000}"/>
    <cellStyle name="Normal 2 5 7 5 2" xfId="16741" xr:uid="{00000000-0005-0000-0000-000063410000}"/>
    <cellStyle name="Normal 2 5 7 6" xfId="16742" xr:uid="{00000000-0005-0000-0000-000064410000}"/>
    <cellStyle name="Normal 2 5 7 6 2" xfId="16743" xr:uid="{00000000-0005-0000-0000-000065410000}"/>
    <cellStyle name="Normal 2 5 7 7" xfId="16744" xr:uid="{00000000-0005-0000-0000-000066410000}"/>
    <cellStyle name="Normal 2 5 8" xfId="16745" xr:uid="{00000000-0005-0000-0000-000067410000}"/>
    <cellStyle name="Normal 2 5 8 2" xfId="16746" xr:uid="{00000000-0005-0000-0000-000068410000}"/>
    <cellStyle name="Normal 2 5 8 2 2" xfId="16747" xr:uid="{00000000-0005-0000-0000-000069410000}"/>
    <cellStyle name="Normal 2 5 8 2 2 2" xfId="16748" xr:uid="{00000000-0005-0000-0000-00006A410000}"/>
    <cellStyle name="Normal 2 5 8 2 3" xfId="16749" xr:uid="{00000000-0005-0000-0000-00006B410000}"/>
    <cellStyle name="Normal 2 5 8 3" xfId="16750" xr:uid="{00000000-0005-0000-0000-00006C410000}"/>
    <cellStyle name="Normal 2 5 8 3 2" xfId="16751" xr:uid="{00000000-0005-0000-0000-00006D410000}"/>
    <cellStyle name="Normal 2 5 8 4" xfId="16752" xr:uid="{00000000-0005-0000-0000-00006E410000}"/>
    <cellStyle name="Normal 2 5 8 4 2" xfId="16753" xr:uid="{00000000-0005-0000-0000-00006F410000}"/>
    <cellStyle name="Normal 2 5 8 5" xfId="16754" xr:uid="{00000000-0005-0000-0000-000070410000}"/>
    <cellStyle name="Normal 2 5 8 5 2" xfId="16755" xr:uid="{00000000-0005-0000-0000-000071410000}"/>
    <cellStyle name="Normal 2 5 8 6" xfId="16756" xr:uid="{00000000-0005-0000-0000-000072410000}"/>
    <cellStyle name="Normal 2 5 9" xfId="16757" xr:uid="{00000000-0005-0000-0000-000073410000}"/>
    <cellStyle name="Normal 2 5 9 2" xfId="16758" xr:uid="{00000000-0005-0000-0000-000074410000}"/>
    <cellStyle name="Normal 2 5 9 2 2" xfId="16759" xr:uid="{00000000-0005-0000-0000-000075410000}"/>
    <cellStyle name="Normal 2 5 9 3" xfId="16760" xr:uid="{00000000-0005-0000-0000-000076410000}"/>
    <cellStyle name="Normal 2 6" xfId="16761" xr:uid="{00000000-0005-0000-0000-000077410000}"/>
    <cellStyle name="Normal 2 7" xfId="16762" xr:uid="{00000000-0005-0000-0000-000078410000}"/>
    <cellStyle name="Normal 2 8" xfId="16763" xr:uid="{00000000-0005-0000-0000-000079410000}"/>
    <cellStyle name="Normal 2 9" xfId="16764" xr:uid="{00000000-0005-0000-0000-00007A410000}"/>
    <cellStyle name="Normal 2_201314" xfId="16765" xr:uid="{00000000-0005-0000-0000-00007B410000}"/>
    <cellStyle name="Normal 20" xfId="16766" xr:uid="{00000000-0005-0000-0000-00007C410000}"/>
    <cellStyle name="Normal 20 10" xfId="16767" xr:uid="{00000000-0005-0000-0000-00007D410000}"/>
    <cellStyle name="Normal 20 10 2" xfId="16768" xr:uid="{00000000-0005-0000-0000-00007E410000}"/>
    <cellStyle name="Normal 20 11" xfId="16769" xr:uid="{00000000-0005-0000-0000-00007F410000}"/>
    <cellStyle name="Normal 20 11 2" xfId="16770" xr:uid="{00000000-0005-0000-0000-000080410000}"/>
    <cellStyle name="Normal 20 12" xfId="16771" xr:uid="{00000000-0005-0000-0000-000081410000}"/>
    <cellStyle name="Normal 20 12 2" xfId="16772" xr:uid="{00000000-0005-0000-0000-000082410000}"/>
    <cellStyle name="Normal 20 13" xfId="16773" xr:uid="{00000000-0005-0000-0000-000083410000}"/>
    <cellStyle name="Normal 20 2" xfId="16774" xr:uid="{00000000-0005-0000-0000-000084410000}"/>
    <cellStyle name="Normal 20 2 10" xfId="16775" xr:uid="{00000000-0005-0000-0000-000085410000}"/>
    <cellStyle name="Normal 20 2 10 2" xfId="16776" xr:uid="{00000000-0005-0000-0000-000086410000}"/>
    <cellStyle name="Normal 20 2 11" xfId="16777" xr:uid="{00000000-0005-0000-0000-000087410000}"/>
    <cellStyle name="Normal 20 2 2" xfId="16778" xr:uid="{00000000-0005-0000-0000-000088410000}"/>
    <cellStyle name="Normal 20 2 2 10" xfId="16779" xr:uid="{00000000-0005-0000-0000-000089410000}"/>
    <cellStyle name="Normal 20 2 2 2" xfId="16780" xr:uid="{00000000-0005-0000-0000-00008A410000}"/>
    <cellStyle name="Normal 20 2 2 2 2" xfId="16781" xr:uid="{00000000-0005-0000-0000-00008B410000}"/>
    <cellStyle name="Normal 20 2 2 2 2 2" xfId="16782" xr:uid="{00000000-0005-0000-0000-00008C410000}"/>
    <cellStyle name="Normal 20 2 2 2 2 2 2" xfId="16783" xr:uid="{00000000-0005-0000-0000-00008D410000}"/>
    <cellStyle name="Normal 20 2 2 2 2 2 2 2" xfId="16784" xr:uid="{00000000-0005-0000-0000-00008E410000}"/>
    <cellStyle name="Normal 20 2 2 2 2 2 3" xfId="16785" xr:uid="{00000000-0005-0000-0000-00008F410000}"/>
    <cellStyle name="Normal 20 2 2 2 2 2 3 2" xfId="16786" xr:uid="{00000000-0005-0000-0000-000090410000}"/>
    <cellStyle name="Normal 20 2 2 2 2 2 4" xfId="16787" xr:uid="{00000000-0005-0000-0000-000091410000}"/>
    <cellStyle name="Normal 20 2 2 2 2 3" xfId="16788" xr:uid="{00000000-0005-0000-0000-000092410000}"/>
    <cellStyle name="Normal 20 2 2 2 2 3 2" xfId="16789" xr:uid="{00000000-0005-0000-0000-000093410000}"/>
    <cellStyle name="Normal 20 2 2 2 2 4" xfId="16790" xr:uid="{00000000-0005-0000-0000-000094410000}"/>
    <cellStyle name="Normal 20 2 2 2 2 4 2" xfId="16791" xr:uid="{00000000-0005-0000-0000-000095410000}"/>
    <cellStyle name="Normal 20 2 2 2 2 5" xfId="16792" xr:uid="{00000000-0005-0000-0000-000096410000}"/>
    <cellStyle name="Normal 20 2 2 2 2 5 2" xfId="16793" xr:uid="{00000000-0005-0000-0000-000097410000}"/>
    <cellStyle name="Normal 20 2 2 2 2 6" xfId="16794" xr:uid="{00000000-0005-0000-0000-000098410000}"/>
    <cellStyle name="Normal 20 2 2 2 2 6 2" xfId="16795" xr:uid="{00000000-0005-0000-0000-000099410000}"/>
    <cellStyle name="Normal 20 2 2 2 2 7" xfId="16796" xr:uid="{00000000-0005-0000-0000-00009A410000}"/>
    <cellStyle name="Normal 20 2 2 2 3" xfId="16797" xr:uid="{00000000-0005-0000-0000-00009B410000}"/>
    <cellStyle name="Normal 20 2 2 2 3 2" xfId="16798" xr:uid="{00000000-0005-0000-0000-00009C410000}"/>
    <cellStyle name="Normal 20 2 2 2 3 2 2" xfId="16799" xr:uid="{00000000-0005-0000-0000-00009D410000}"/>
    <cellStyle name="Normal 20 2 2 2 3 3" xfId="16800" xr:uid="{00000000-0005-0000-0000-00009E410000}"/>
    <cellStyle name="Normal 20 2 2 2 3 3 2" xfId="16801" xr:uid="{00000000-0005-0000-0000-00009F410000}"/>
    <cellStyle name="Normal 20 2 2 2 3 4" xfId="16802" xr:uid="{00000000-0005-0000-0000-0000A0410000}"/>
    <cellStyle name="Normal 20 2 2 2 3 4 2" xfId="16803" xr:uid="{00000000-0005-0000-0000-0000A1410000}"/>
    <cellStyle name="Normal 20 2 2 2 3 5" xfId="16804" xr:uid="{00000000-0005-0000-0000-0000A2410000}"/>
    <cellStyle name="Normal 20 2 2 2 3 5 2" xfId="16805" xr:uid="{00000000-0005-0000-0000-0000A3410000}"/>
    <cellStyle name="Normal 20 2 2 2 3 6" xfId="16806" xr:uid="{00000000-0005-0000-0000-0000A4410000}"/>
    <cellStyle name="Normal 20 2 2 2 4" xfId="16807" xr:uid="{00000000-0005-0000-0000-0000A5410000}"/>
    <cellStyle name="Normal 20 2 2 2 4 2" xfId="16808" xr:uid="{00000000-0005-0000-0000-0000A6410000}"/>
    <cellStyle name="Normal 20 2 2 2 4 2 2" xfId="16809" xr:uid="{00000000-0005-0000-0000-0000A7410000}"/>
    <cellStyle name="Normal 20 2 2 2 4 3" xfId="16810" xr:uid="{00000000-0005-0000-0000-0000A8410000}"/>
    <cellStyle name="Normal 20 2 2 2 5" xfId="16811" xr:uid="{00000000-0005-0000-0000-0000A9410000}"/>
    <cellStyle name="Normal 20 2 2 2 5 2" xfId="16812" xr:uid="{00000000-0005-0000-0000-0000AA410000}"/>
    <cellStyle name="Normal 20 2 2 2 6" xfId="16813" xr:uid="{00000000-0005-0000-0000-0000AB410000}"/>
    <cellStyle name="Normal 20 2 2 2 6 2" xfId="16814" xr:uid="{00000000-0005-0000-0000-0000AC410000}"/>
    <cellStyle name="Normal 20 2 2 2 7" xfId="16815" xr:uid="{00000000-0005-0000-0000-0000AD410000}"/>
    <cellStyle name="Normal 20 2 2 2 7 2" xfId="16816" xr:uid="{00000000-0005-0000-0000-0000AE410000}"/>
    <cellStyle name="Normal 20 2 2 2 8" xfId="16817" xr:uid="{00000000-0005-0000-0000-0000AF410000}"/>
    <cellStyle name="Normal 20 2 2 3" xfId="16818" xr:uid="{00000000-0005-0000-0000-0000B0410000}"/>
    <cellStyle name="Normal 20 2 2 3 2" xfId="16819" xr:uid="{00000000-0005-0000-0000-0000B1410000}"/>
    <cellStyle name="Normal 20 2 2 3 2 2" xfId="16820" xr:uid="{00000000-0005-0000-0000-0000B2410000}"/>
    <cellStyle name="Normal 20 2 2 3 2 2 2" xfId="16821" xr:uid="{00000000-0005-0000-0000-0000B3410000}"/>
    <cellStyle name="Normal 20 2 2 3 2 2 2 2" xfId="16822" xr:uid="{00000000-0005-0000-0000-0000B4410000}"/>
    <cellStyle name="Normal 20 2 2 3 2 2 3" xfId="16823" xr:uid="{00000000-0005-0000-0000-0000B5410000}"/>
    <cellStyle name="Normal 20 2 2 3 2 2 3 2" xfId="16824" xr:uid="{00000000-0005-0000-0000-0000B6410000}"/>
    <cellStyle name="Normal 20 2 2 3 2 2 4" xfId="16825" xr:uid="{00000000-0005-0000-0000-0000B7410000}"/>
    <cellStyle name="Normal 20 2 2 3 2 3" xfId="16826" xr:uid="{00000000-0005-0000-0000-0000B8410000}"/>
    <cellStyle name="Normal 20 2 2 3 2 3 2" xfId="16827" xr:uid="{00000000-0005-0000-0000-0000B9410000}"/>
    <cellStyle name="Normal 20 2 2 3 2 4" xfId="16828" xr:uid="{00000000-0005-0000-0000-0000BA410000}"/>
    <cellStyle name="Normal 20 2 2 3 2 4 2" xfId="16829" xr:uid="{00000000-0005-0000-0000-0000BB410000}"/>
    <cellStyle name="Normal 20 2 2 3 2 5" xfId="16830" xr:uid="{00000000-0005-0000-0000-0000BC410000}"/>
    <cellStyle name="Normal 20 2 2 3 2 5 2" xfId="16831" xr:uid="{00000000-0005-0000-0000-0000BD410000}"/>
    <cellStyle name="Normal 20 2 2 3 2 6" xfId="16832" xr:uid="{00000000-0005-0000-0000-0000BE410000}"/>
    <cellStyle name="Normal 20 2 2 3 2 6 2" xfId="16833" xr:uid="{00000000-0005-0000-0000-0000BF410000}"/>
    <cellStyle name="Normal 20 2 2 3 2 7" xfId="16834" xr:uid="{00000000-0005-0000-0000-0000C0410000}"/>
    <cellStyle name="Normal 20 2 2 3 3" xfId="16835" xr:uid="{00000000-0005-0000-0000-0000C1410000}"/>
    <cellStyle name="Normal 20 2 2 3 3 2" xfId="16836" xr:uid="{00000000-0005-0000-0000-0000C2410000}"/>
    <cellStyle name="Normal 20 2 2 3 3 2 2" xfId="16837" xr:uid="{00000000-0005-0000-0000-0000C3410000}"/>
    <cellStyle name="Normal 20 2 2 3 3 3" xfId="16838" xr:uid="{00000000-0005-0000-0000-0000C4410000}"/>
    <cellStyle name="Normal 20 2 2 3 3 3 2" xfId="16839" xr:uid="{00000000-0005-0000-0000-0000C5410000}"/>
    <cellStyle name="Normal 20 2 2 3 3 4" xfId="16840" xr:uid="{00000000-0005-0000-0000-0000C6410000}"/>
    <cellStyle name="Normal 20 2 2 3 3 4 2" xfId="16841" xr:uid="{00000000-0005-0000-0000-0000C7410000}"/>
    <cellStyle name="Normal 20 2 2 3 3 5" xfId="16842" xr:uid="{00000000-0005-0000-0000-0000C8410000}"/>
    <cellStyle name="Normal 20 2 2 3 3 5 2" xfId="16843" xr:uid="{00000000-0005-0000-0000-0000C9410000}"/>
    <cellStyle name="Normal 20 2 2 3 3 6" xfId="16844" xr:uid="{00000000-0005-0000-0000-0000CA410000}"/>
    <cellStyle name="Normal 20 2 2 3 4" xfId="16845" xr:uid="{00000000-0005-0000-0000-0000CB410000}"/>
    <cellStyle name="Normal 20 2 2 3 4 2" xfId="16846" xr:uid="{00000000-0005-0000-0000-0000CC410000}"/>
    <cellStyle name="Normal 20 2 2 3 4 2 2" xfId="16847" xr:uid="{00000000-0005-0000-0000-0000CD410000}"/>
    <cellStyle name="Normal 20 2 2 3 4 3" xfId="16848" xr:uid="{00000000-0005-0000-0000-0000CE410000}"/>
    <cellStyle name="Normal 20 2 2 3 5" xfId="16849" xr:uid="{00000000-0005-0000-0000-0000CF410000}"/>
    <cellStyle name="Normal 20 2 2 3 5 2" xfId="16850" xr:uid="{00000000-0005-0000-0000-0000D0410000}"/>
    <cellStyle name="Normal 20 2 2 3 6" xfId="16851" xr:uid="{00000000-0005-0000-0000-0000D1410000}"/>
    <cellStyle name="Normal 20 2 2 3 6 2" xfId="16852" xr:uid="{00000000-0005-0000-0000-0000D2410000}"/>
    <cellStyle name="Normal 20 2 2 3 7" xfId="16853" xr:uid="{00000000-0005-0000-0000-0000D3410000}"/>
    <cellStyle name="Normal 20 2 2 3 7 2" xfId="16854" xr:uid="{00000000-0005-0000-0000-0000D4410000}"/>
    <cellStyle name="Normal 20 2 2 3 8" xfId="16855" xr:uid="{00000000-0005-0000-0000-0000D5410000}"/>
    <cellStyle name="Normal 20 2 2 4" xfId="16856" xr:uid="{00000000-0005-0000-0000-0000D6410000}"/>
    <cellStyle name="Normal 20 2 2 4 2" xfId="16857" xr:uid="{00000000-0005-0000-0000-0000D7410000}"/>
    <cellStyle name="Normal 20 2 2 4 2 2" xfId="16858" xr:uid="{00000000-0005-0000-0000-0000D8410000}"/>
    <cellStyle name="Normal 20 2 2 4 2 2 2" xfId="16859" xr:uid="{00000000-0005-0000-0000-0000D9410000}"/>
    <cellStyle name="Normal 20 2 2 4 2 3" xfId="16860" xr:uid="{00000000-0005-0000-0000-0000DA410000}"/>
    <cellStyle name="Normal 20 2 2 4 2 3 2" xfId="16861" xr:uid="{00000000-0005-0000-0000-0000DB410000}"/>
    <cellStyle name="Normal 20 2 2 4 2 4" xfId="16862" xr:uid="{00000000-0005-0000-0000-0000DC410000}"/>
    <cellStyle name="Normal 20 2 2 4 3" xfId="16863" xr:uid="{00000000-0005-0000-0000-0000DD410000}"/>
    <cellStyle name="Normal 20 2 2 4 3 2" xfId="16864" xr:uid="{00000000-0005-0000-0000-0000DE410000}"/>
    <cellStyle name="Normal 20 2 2 4 4" xfId="16865" xr:uid="{00000000-0005-0000-0000-0000DF410000}"/>
    <cellStyle name="Normal 20 2 2 4 4 2" xfId="16866" xr:uid="{00000000-0005-0000-0000-0000E0410000}"/>
    <cellStyle name="Normal 20 2 2 4 5" xfId="16867" xr:uid="{00000000-0005-0000-0000-0000E1410000}"/>
    <cellStyle name="Normal 20 2 2 4 5 2" xfId="16868" xr:uid="{00000000-0005-0000-0000-0000E2410000}"/>
    <cellStyle name="Normal 20 2 2 4 6" xfId="16869" xr:uid="{00000000-0005-0000-0000-0000E3410000}"/>
    <cellStyle name="Normal 20 2 2 4 6 2" xfId="16870" xr:uid="{00000000-0005-0000-0000-0000E4410000}"/>
    <cellStyle name="Normal 20 2 2 4 7" xfId="16871" xr:uid="{00000000-0005-0000-0000-0000E5410000}"/>
    <cellStyle name="Normal 20 2 2 5" xfId="16872" xr:uid="{00000000-0005-0000-0000-0000E6410000}"/>
    <cellStyle name="Normal 20 2 2 5 2" xfId="16873" xr:uid="{00000000-0005-0000-0000-0000E7410000}"/>
    <cellStyle name="Normal 20 2 2 5 2 2" xfId="16874" xr:uid="{00000000-0005-0000-0000-0000E8410000}"/>
    <cellStyle name="Normal 20 2 2 5 3" xfId="16875" xr:uid="{00000000-0005-0000-0000-0000E9410000}"/>
    <cellStyle name="Normal 20 2 2 5 3 2" xfId="16876" xr:uid="{00000000-0005-0000-0000-0000EA410000}"/>
    <cellStyle name="Normal 20 2 2 5 4" xfId="16877" xr:uid="{00000000-0005-0000-0000-0000EB410000}"/>
    <cellStyle name="Normal 20 2 2 5 4 2" xfId="16878" xr:uid="{00000000-0005-0000-0000-0000EC410000}"/>
    <cellStyle name="Normal 20 2 2 5 5" xfId="16879" xr:uid="{00000000-0005-0000-0000-0000ED410000}"/>
    <cellStyle name="Normal 20 2 2 5 5 2" xfId="16880" xr:uid="{00000000-0005-0000-0000-0000EE410000}"/>
    <cellStyle name="Normal 20 2 2 5 6" xfId="16881" xr:uid="{00000000-0005-0000-0000-0000EF410000}"/>
    <cellStyle name="Normal 20 2 2 6" xfId="16882" xr:uid="{00000000-0005-0000-0000-0000F0410000}"/>
    <cellStyle name="Normal 20 2 2 6 2" xfId="16883" xr:uid="{00000000-0005-0000-0000-0000F1410000}"/>
    <cellStyle name="Normal 20 2 2 6 2 2" xfId="16884" xr:uid="{00000000-0005-0000-0000-0000F2410000}"/>
    <cellStyle name="Normal 20 2 2 6 3" xfId="16885" xr:uid="{00000000-0005-0000-0000-0000F3410000}"/>
    <cellStyle name="Normal 20 2 2 7" xfId="16886" xr:uid="{00000000-0005-0000-0000-0000F4410000}"/>
    <cellStyle name="Normal 20 2 2 7 2" xfId="16887" xr:uid="{00000000-0005-0000-0000-0000F5410000}"/>
    <cellStyle name="Normal 20 2 2 8" xfId="16888" xr:uid="{00000000-0005-0000-0000-0000F6410000}"/>
    <cellStyle name="Normal 20 2 2 8 2" xfId="16889" xr:uid="{00000000-0005-0000-0000-0000F7410000}"/>
    <cellStyle name="Normal 20 2 2 9" xfId="16890" xr:uid="{00000000-0005-0000-0000-0000F8410000}"/>
    <cellStyle name="Normal 20 2 2 9 2" xfId="16891" xr:uid="{00000000-0005-0000-0000-0000F9410000}"/>
    <cellStyle name="Normal 20 2 3" xfId="16892" xr:uid="{00000000-0005-0000-0000-0000FA410000}"/>
    <cellStyle name="Normal 20 2 3 2" xfId="16893" xr:uid="{00000000-0005-0000-0000-0000FB410000}"/>
    <cellStyle name="Normal 20 2 3 2 2" xfId="16894" xr:uid="{00000000-0005-0000-0000-0000FC410000}"/>
    <cellStyle name="Normal 20 2 3 2 2 2" xfId="16895" xr:uid="{00000000-0005-0000-0000-0000FD410000}"/>
    <cellStyle name="Normal 20 2 3 2 2 2 2" xfId="16896" xr:uid="{00000000-0005-0000-0000-0000FE410000}"/>
    <cellStyle name="Normal 20 2 3 2 2 3" xfId="16897" xr:uid="{00000000-0005-0000-0000-0000FF410000}"/>
    <cellStyle name="Normal 20 2 3 2 2 3 2" xfId="16898" xr:uid="{00000000-0005-0000-0000-000000420000}"/>
    <cellStyle name="Normal 20 2 3 2 2 4" xfId="16899" xr:uid="{00000000-0005-0000-0000-000001420000}"/>
    <cellStyle name="Normal 20 2 3 2 3" xfId="16900" xr:uid="{00000000-0005-0000-0000-000002420000}"/>
    <cellStyle name="Normal 20 2 3 2 3 2" xfId="16901" xr:uid="{00000000-0005-0000-0000-000003420000}"/>
    <cellStyle name="Normal 20 2 3 2 4" xfId="16902" xr:uid="{00000000-0005-0000-0000-000004420000}"/>
    <cellStyle name="Normal 20 2 3 2 4 2" xfId="16903" xr:uid="{00000000-0005-0000-0000-000005420000}"/>
    <cellStyle name="Normal 20 2 3 2 5" xfId="16904" xr:uid="{00000000-0005-0000-0000-000006420000}"/>
    <cellStyle name="Normal 20 2 3 2 5 2" xfId="16905" xr:uid="{00000000-0005-0000-0000-000007420000}"/>
    <cellStyle name="Normal 20 2 3 2 6" xfId="16906" xr:uid="{00000000-0005-0000-0000-000008420000}"/>
    <cellStyle name="Normal 20 2 3 2 6 2" xfId="16907" xr:uid="{00000000-0005-0000-0000-000009420000}"/>
    <cellStyle name="Normal 20 2 3 2 7" xfId="16908" xr:uid="{00000000-0005-0000-0000-00000A420000}"/>
    <cellStyle name="Normal 20 2 3 3" xfId="16909" xr:uid="{00000000-0005-0000-0000-00000B420000}"/>
    <cellStyle name="Normal 20 2 3 3 2" xfId="16910" xr:uid="{00000000-0005-0000-0000-00000C420000}"/>
    <cellStyle name="Normal 20 2 3 3 2 2" xfId="16911" xr:uid="{00000000-0005-0000-0000-00000D420000}"/>
    <cellStyle name="Normal 20 2 3 3 3" xfId="16912" xr:uid="{00000000-0005-0000-0000-00000E420000}"/>
    <cellStyle name="Normal 20 2 3 3 3 2" xfId="16913" xr:uid="{00000000-0005-0000-0000-00000F420000}"/>
    <cellStyle name="Normal 20 2 3 3 4" xfId="16914" xr:uid="{00000000-0005-0000-0000-000010420000}"/>
    <cellStyle name="Normal 20 2 3 3 4 2" xfId="16915" xr:uid="{00000000-0005-0000-0000-000011420000}"/>
    <cellStyle name="Normal 20 2 3 3 5" xfId="16916" xr:uid="{00000000-0005-0000-0000-000012420000}"/>
    <cellStyle name="Normal 20 2 3 3 5 2" xfId="16917" xr:uid="{00000000-0005-0000-0000-000013420000}"/>
    <cellStyle name="Normal 20 2 3 3 6" xfId="16918" xr:uid="{00000000-0005-0000-0000-000014420000}"/>
    <cellStyle name="Normal 20 2 3 4" xfId="16919" xr:uid="{00000000-0005-0000-0000-000015420000}"/>
    <cellStyle name="Normal 20 2 3 4 2" xfId="16920" xr:uid="{00000000-0005-0000-0000-000016420000}"/>
    <cellStyle name="Normal 20 2 3 4 2 2" xfId="16921" xr:uid="{00000000-0005-0000-0000-000017420000}"/>
    <cellStyle name="Normal 20 2 3 4 3" xfId="16922" xr:uid="{00000000-0005-0000-0000-000018420000}"/>
    <cellStyle name="Normal 20 2 3 5" xfId="16923" xr:uid="{00000000-0005-0000-0000-000019420000}"/>
    <cellStyle name="Normal 20 2 3 5 2" xfId="16924" xr:uid="{00000000-0005-0000-0000-00001A420000}"/>
    <cellStyle name="Normal 20 2 3 6" xfId="16925" xr:uid="{00000000-0005-0000-0000-00001B420000}"/>
    <cellStyle name="Normal 20 2 3 6 2" xfId="16926" xr:uid="{00000000-0005-0000-0000-00001C420000}"/>
    <cellStyle name="Normal 20 2 3 7" xfId="16927" xr:uid="{00000000-0005-0000-0000-00001D420000}"/>
    <cellStyle name="Normal 20 2 3 7 2" xfId="16928" xr:uid="{00000000-0005-0000-0000-00001E420000}"/>
    <cellStyle name="Normal 20 2 3 8" xfId="16929" xr:uid="{00000000-0005-0000-0000-00001F420000}"/>
    <cellStyle name="Normal 20 2 4" xfId="16930" xr:uid="{00000000-0005-0000-0000-000020420000}"/>
    <cellStyle name="Normal 20 2 4 2" xfId="16931" xr:uid="{00000000-0005-0000-0000-000021420000}"/>
    <cellStyle name="Normal 20 2 4 2 2" xfId="16932" xr:uid="{00000000-0005-0000-0000-000022420000}"/>
    <cellStyle name="Normal 20 2 4 2 2 2" xfId="16933" xr:uid="{00000000-0005-0000-0000-000023420000}"/>
    <cellStyle name="Normal 20 2 4 2 2 2 2" xfId="16934" xr:uid="{00000000-0005-0000-0000-000024420000}"/>
    <cellStyle name="Normal 20 2 4 2 2 3" xfId="16935" xr:uid="{00000000-0005-0000-0000-000025420000}"/>
    <cellStyle name="Normal 20 2 4 2 2 3 2" xfId="16936" xr:uid="{00000000-0005-0000-0000-000026420000}"/>
    <cellStyle name="Normal 20 2 4 2 2 4" xfId="16937" xr:uid="{00000000-0005-0000-0000-000027420000}"/>
    <cellStyle name="Normal 20 2 4 2 3" xfId="16938" xr:uid="{00000000-0005-0000-0000-000028420000}"/>
    <cellStyle name="Normal 20 2 4 2 3 2" xfId="16939" xr:uid="{00000000-0005-0000-0000-000029420000}"/>
    <cellStyle name="Normal 20 2 4 2 4" xfId="16940" xr:uid="{00000000-0005-0000-0000-00002A420000}"/>
    <cellStyle name="Normal 20 2 4 2 4 2" xfId="16941" xr:uid="{00000000-0005-0000-0000-00002B420000}"/>
    <cellStyle name="Normal 20 2 4 2 5" xfId="16942" xr:uid="{00000000-0005-0000-0000-00002C420000}"/>
    <cellStyle name="Normal 20 2 4 2 5 2" xfId="16943" xr:uid="{00000000-0005-0000-0000-00002D420000}"/>
    <cellStyle name="Normal 20 2 4 2 6" xfId="16944" xr:uid="{00000000-0005-0000-0000-00002E420000}"/>
    <cellStyle name="Normal 20 2 4 2 6 2" xfId="16945" xr:uid="{00000000-0005-0000-0000-00002F420000}"/>
    <cellStyle name="Normal 20 2 4 2 7" xfId="16946" xr:uid="{00000000-0005-0000-0000-000030420000}"/>
    <cellStyle name="Normal 20 2 4 3" xfId="16947" xr:uid="{00000000-0005-0000-0000-000031420000}"/>
    <cellStyle name="Normal 20 2 4 3 2" xfId="16948" xr:uid="{00000000-0005-0000-0000-000032420000}"/>
    <cellStyle name="Normal 20 2 4 3 2 2" xfId="16949" xr:uid="{00000000-0005-0000-0000-000033420000}"/>
    <cellStyle name="Normal 20 2 4 3 3" xfId="16950" xr:uid="{00000000-0005-0000-0000-000034420000}"/>
    <cellStyle name="Normal 20 2 4 3 3 2" xfId="16951" xr:uid="{00000000-0005-0000-0000-000035420000}"/>
    <cellStyle name="Normal 20 2 4 3 4" xfId="16952" xr:uid="{00000000-0005-0000-0000-000036420000}"/>
    <cellStyle name="Normal 20 2 4 3 4 2" xfId="16953" xr:uid="{00000000-0005-0000-0000-000037420000}"/>
    <cellStyle name="Normal 20 2 4 3 5" xfId="16954" xr:uid="{00000000-0005-0000-0000-000038420000}"/>
    <cellStyle name="Normal 20 2 4 3 5 2" xfId="16955" xr:uid="{00000000-0005-0000-0000-000039420000}"/>
    <cellStyle name="Normal 20 2 4 3 6" xfId="16956" xr:uid="{00000000-0005-0000-0000-00003A420000}"/>
    <cellStyle name="Normal 20 2 4 4" xfId="16957" xr:uid="{00000000-0005-0000-0000-00003B420000}"/>
    <cellStyle name="Normal 20 2 4 4 2" xfId="16958" xr:uid="{00000000-0005-0000-0000-00003C420000}"/>
    <cellStyle name="Normal 20 2 4 4 2 2" xfId="16959" xr:uid="{00000000-0005-0000-0000-00003D420000}"/>
    <cellStyle name="Normal 20 2 4 4 3" xfId="16960" xr:uid="{00000000-0005-0000-0000-00003E420000}"/>
    <cellStyle name="Normal 20 2 4 5" xfId="16961" xr:uid="{00000000-0005-0000-0000-00003F420000}"/>
    <cellStyle name="Normal 20 2 4 5 2" xfId="16962" xr:uid="{00000000-0005-0000-0000-000040420000}"/>
    <cellStyle name="Normal 20 2 4 6" xfId="16963" xr:uid="{00000000-0005-0000-0000-000041420000}"/>
    <cellStyle name="Normal 20 2 4 6 2" xfId="16964" xr:uid="{00000000-0005-0000-0000-000042420000}"/>
    <cellStyle name="Normal 20 2 4 7" xfId="16965" xr:uid="{00000000-0005-0000-0000-000043420000}"/>
    <cellStyle name="Normal 20 2 4 7 2" xfId="16966" xr:uid="{00000000-0005-0000-0000-000044420000}"/>
    <cellStyle name="Normal 20 2 4 8" xfId="16967" xr:uid="{00000000-0005-0000-0000-000045420000}"/>
    <cellStyle name="Normal 20 2 5" xfId="16968" xr:uid="{00000000-0005-0000-0000-000046420000}"/>
    <cellStyle name="Normal 20 2 5 2" xfId="16969" xr:uid="{00000000-0005-0000-0000-000047420000}"/>
    <cellStyle name="Normal 20 2 5 2 2" xfId="16970" xr:uid="{00000000-0005-0000-0000-000048420000}"/>
    <cellStyle name="Normal 20 2 5 2 2 2" xfId="16971" xr:uid="{00000000-0005-0000-0000-000049420000}"/>
    <cellStyle name="Normal 20 2 5 2 3" xfId="16972" xr:uid="{00000000-0005-0000-0000-00004A420000}"/>
    <cellStyle name="Normal 20 2 5 2 3 2" xfId="16973" xr:uid="{00000000-0005-0000-0000-00004B420000}"/>
    <cellStyle name="Normal 20 2 5 2 4" xfId="16974" xr:uid="{00000000-0005-0000-0000-00004C420000}"/>
    <cellStyle name="Normal 20 2 5 3" xfId="16975" xr:uid="{00000000-0005-0000-0000-00004D420000}"/>
    <cellStyle name="Normal 20 2 5 3 2" xfId="16976" xr:uid="{00000000-0005-0000-0000-00004E420000}"/>
    <cellStyle name="Normal 20 2 5 4" xfId="16977" xr:uid="{00000000-0005-0000-0000-00004F420000}"/>
    <cellStyle name="Normal 20 2 5 4 2" xfId="16978" xr:uid="{00000000-0005-0000-0000-000050420000}"/>
    <cellStyle name="Normal 20 2 5 5" xfId="16979" xr:uid="{00000000-0005-0000-0000-000051420000}"/>
    <cellStyle name="Normal 20 2 5 5 2" xfId="16980" xr:uid="{00000000-0005-0000-0000-000052420000}"/>
    <cellStyle name="Normal 20 2 5 6" xfId="16981" xr:uid="{00000000-0005-0000-0000-000053420000}"/>
    <cellStyle name="Normal 20 2 5 6 2" xfId="16982" xr:uid="{00000000-0005-0000-0000-000054420000}"/>
    <cellStyle name="Normal 20 2 5 7" xfId="16983" xr:uid="{00000000-0005-0000-0000-000055420000}"/>
    <cellStyle name="Normal 20 2 6" xfId="16984" xr:uid="{00000000-0005-0000-0000-000056420000}"/>
    <cellStyle name="Normal 20 2 6 2" xfId="16985" xr:uid="{00000000-0005-0000-0000-000057420000}"/>
    <cellStyle name="Normal 20 2 6 2 2" xfId="16986" xr:uid="{00000000-0005-0000-0000-000058420000}"/>
    <cellStyle name="Normal 20 2 6 3" xfId="16987" xr:uid="{00000000-0005-0000-0000-000059420000}"/>
    <cellStyle name="Normal 20 2 6 3 2" xfId="16988" xr:uid="{00000000-0005-0000-0000-00005A420000}"/>
    <cellStyle name="Normal 20 2 6 4" xfId="16989" xr:uid="{00000000-0005-0000-0000-00005B420000}"/>
    <cellStyle name="Normal 20 2 6 4 2" xfId="16990" xr:uid="{00000000-0005-0000-0000-00005C420000}"/>
    <cellStyle name="Normal 20 2 6 5" xfId="16991" xr:uid="{00000000-0005-0000-0000-00005D420000}"/>
    <cellStyle name="Normal 20 2 6 5 2" xfId="16992" xr:uid="{00000000-0005-0000-0000-00005E420000}"/>
    <cellStyle name="Normal 20 2 6 6" xfId="16993" xr:uid="{00000000-0005-0000-0000-00005F420000}"/>
    <cellStyle name="Normal 20 2 7" xfId="16994" xr:uid="{00000000-0005-0000-0000-000060420000}"/>
    <cellStyle name="Normal 20 2 7 2" xfId="16995" xr:uid="{00000000-0005-0000-0000-000061420000}"/>
    <cellStyle name="Normal 20 2 7 2 2" xfId="16996" xr:uid="{00000000-0005-0000-0000-000062420000}"/>
    <cellStyle name="Normal 20 2 7 3" xfId="16997" xr:uid="{00000000-0005-0000-0000-000063420000}"/>
    <cellStyle name="Normal 20 2 8" xfId="16998" xr:uid="{00000000-0005-0000-0000-000064420000}"/>
    <cellStyle name="Normal 20 2 8 2" xfId="16999" xr:uid="{00000000-0005-0000-0000-000065420000}"/>
    <cellStyle name="Normal 20 2 9" xfId="17000" xr:uid="{00000000-0005-0000-0000-000066420000}"/>
    <cellStyle name="Normal 20 2 9 2" xfId="17001" xr:uid="{00000000-0005-0000-0000-000067420000}"/>
    <cellStyle name="Normal 20 3" xfId="17002" xr:uid="{00000000-0005-0000-0000-000068420000}"/>
    <cellStyle name="Normal 20 3 10" xfId="17003" xr:uid="{00000000-0005-0000-0000-000069420000}"/>
    <cellStyle name="Normal 20 3 2" xfId="17004" xr:uid="{00000000-0005-0000-0000-00006A420000}"/>
    <cellStyle name="Normal 20 3 2 2" xfId="17005" xr:uid="{00000000-0005-0000-0000-00006B420000}"/>
    <cellStyle name="Normal 20 3 2 2 2" xfId="17006" xr:uid="{00000000-0005-0000-0000-00006C420000}"/>
    <cellStyle name="Normal 20 3 2 2 2 2" xfId="17007" xr:uid="{00000000-0005-0000-0000-00006D420000}"/>
    <cellStyle name="Normal 20 3 2 2 2 2 2" xfId="17008" xr:uid="{00000000-0005-0000-0000-00006E420000}"/>
    <cellStyle name="Normal 20 3 2 2 2 3" xfId="17009" xr:uid="{00000000-0005-0000-0000-00006F420000}"/>
    <cellStyle name="Normal 20 3 2 2 2 3 2" xfId="17010" xr:uid="{00000000-0005-0000-0000-000070420000}"/>
    <cellStyle name="Normal 20 3 2 2 2 4" xfId="17011" xr:uid="{00000000-0005-0000-0000-000071420000}"/>
    <cellStyle name="Normal 20 3 2 2 3" xfId="17012" xr:uid="{00000000-0005-0000-0000-000072420000}"/>
    <cellStyle name="Normal 20 3 2 2 3 2" xfId="17013" xr:uid="{00000000-0005-0000-0000-000073420000}"/>
    <cellStyle name="Normal 20 3 2 2 4" xfId="17014" xr:uid="{00000000-0005-0000-0000-000074420000}"/>
    <cellStyle name="Normal 20 3 2 2 4 2" xfId="17015" xr:uid="{00000000-0005-0000-0000-000075420000}"/>
    <cellStyle name="Normal 20 3 2 2 5" xfId="17016" xr:uid="{00000000-0005-0000-0000-000076420000}"/>
    <cellStyle name="Normal 20 3 2 2 5 2" xfId="17017" xr:uid="{00000000-0005-0000-0000-000077420000}"/>
    <cellStyle name="Normal 20 3 2 2 6" xfId="17018" xr:uid="{00000000-0005-0000-0000-000078420000}"/>
    <cellStyle name="Normal 20 3 2 2 6 2" xfId="17019" xr:uid="{00000000-0005-0000-0000-000079420000}"/>
    <cellStyle name="Normal 20 3 2 2 7" xfId="17020" xr:uid="{00000000-0005-0000-0000-00007A420000}"/>
    <cellStyle name="Normal 20 3 2 3" xfId="17021" xr:uid="{00000000-0005-0000-0000-00007B420000}"/>
    <cellStyle name="Normal 20 3 2 3 2" xfId="17022" xr:uid="{00000000-0005-0000-0000-00007C420000}"/>
    <cellStyle name="Normal 20 3 2 3 2 2" xfId="17023" xr:uid="{00000000-0005-0000-0000-00007D420000}"/>
    <cellStyle name="Normal 20 3 2 3 3" xfId="17024" xr:uid="{00000000-0005-0000-0000-00007E420000}"/>
    <cellStyle name="Normal 20 3 2 3 3 2" xfId="17025" xr:uid="{00000000-0005-0000-0000-00007F420000}"/>
    <cellStyle name="Normal 20 3 2 3 4" xfId="17026" xr:uid="{00000000-0005-0000-0000-000080420000}"/>
    <cellStyle name="Normal 20 3 2 3 4 2" xfId="17027" xr:uid="{00000000-0005-0000-0000-000081420000}"/>
    <cellStyle name="Normal 20 3 2 3 5" xfId="17028" xr:uid="{00000000-0005-0000-0000-000082420000}"/>
    <cellStyle name="Normal 20 3 2 3 5 2" xfId="17029" xr:uid="{00000000-0005-0000-0000-000083420000}"/>
    <cellStyle name="Normal 20 3 2 3 6" xfId="17030" xr:uid="{00000000-0005-0000-0000-000084420000}"/>
    <cellStyle name="Normal 20 3 2 4" xfId="17031" xr:uid="{00000000-0005-0000-0000-000085420000}"/>
    <cellStyle name="Normal 20 3 2 4 2" xfId="17032" xr:uid="{00000000-0005-0000-0000-000086420000}"/>
    <cellStyle name="Normal 20 3 2 4 2 2" xfId="17033" xr:uid="{00000000-0005-0000-0000-000087420000}"/>
    <cellStyle name="Normal 20 3 2 4 3" xfId="17034" xr:uid="{00000000-0005-0000-0000-000088420000}"/>
    <cellStyle name="Normal 20 3 2 5" xfId="17035" xr:uid="{00000000-0005-0000-0000-000089420000}"/>
    <cellStyle name="Normal 20 3 2 5 2" xfId="17036" xr:uid="{00000000-0005-0000-0000-00008A420000}"/>
    <cellStyle name="Normal 20 3 2 6" xfId="17037" xr:uid="{00000000-0005-0000-0000-00008B420000}"/>
    <cellStyle name="Normal 20 3 2 6 2" xfId="17038" xr:uid="{00000000-0005-0000-0000-00008C420000}"/>
    <cellStyle name="Normal 20 3 2 7" xfId="17039" xr:uid="{00000000-0005-0000-0000-00008D420000}"/>
    <cellStyle name="Normal 20 3 2 7 2" xfId="17040" xr:uid="{00000000-0005-0000-0000-00008E420000}"/>
    <cellStyle name="Normal 20 3 2 8" xfId="17041" xr:uid="{00000000-0005-0000-0000-00008F420000}"/>
    <cellStyle name="Normal 20 3 3" xfId="17042" xr:uid="{00000000-0005-0000-0000-000090420000}"/>
    <cellStyle name="Normal 20 3 3 2" xfId="17043" xr:uid="{00000000-0005-0000-0000-000091420000}"/>
    <cellStyle name="Normal 20 3 3 2 2" xfId="17044" xr:uid="{00000000-0005-0000-0000-000092420000}"/>
    <cellStyle name="Normal 20 3 3 2 2 2" xfId="17045" xr:uid="{00000000-0005-0000-0000-000093420000}"/>
    <cellStyle name="Normal 20 3 3 2 2 2 2" xfId="17046" xr:uid="{00000000-0005-0000-0000-000094420000}"/>
    <cellStyle name="Normal 20 3 3 2 2 3" xfId="17047" xr:uid="{00000000-0005-0000-0000-000095420000}"/>
    <cellStyle name="Normal 20 3 3 2 2 3 2" xfId="17048" xr:uid="{00000000-0005-0000-0000-000096420000}"/>
    <cellStyle name="Normal 20 3 3 2 2 4" xfId="17049" xr:uid="{00000000-0005-0000-0000-000097420000}"/>
    <cellStyle name="Normal 20 3 3 2 3" xfId="17050" xr:uid="{00000000-0005-0000-0000-000098420000}"/>
    <cellStyle name="Normal 20 3 3 2 3 2" xfId="17051" xr:uid="{00000000-0005-0000-0000-000099420000}"/>
    <cellStyle name="Normal 20 3 3 2 4" xfId="17052" xr:uid="{00000000-0005-0000-0000-00009A420000}"/>
    <cellStyle name="Normal 20 3 3 2 4 2" xfId="17053" xr:uid="{00000000-0005-0000-0000-00009B420000}"/>
    <cellStyle name="Normal 20 3 3 2 5" xfId="17054" xr:uid="{00000000-0005-0000-0000-00009C420000}"/>
    <cellStyle name="Normal 20 3 3 2 5 2" xfId="17055" xr:uid="{00000000-0005-0000-0000-00009D420000}"/>
    <cellStyle name="Normal 20 3 3 2 6" xfId="17056" xr:uid="{00000000-0005-0000-0000-00009E420000}"/>
    <cellStyle name="Normal 20 3 3 2 6 2" xfId="17057" xr:uid="{00000000-0005-0000-0000-00009F420000}"/>
    <cellStyle name="Normal 20 3 3 2 7" xfId="17058" xr:uid="{00000000-0005-0000-0000-0000A0420000}"/>
    <cellStyle name="Normal 20 3 3 3" xfId="17059" xr:uid="{00000000-0005-0000-0000-0000A1420000}"/>
    <cellStyle name="Normal 20 3 3 3 2" xfId="17060" xr:uid="{00000000-0005-0000-0000-0000A2420000}"/>
    <cellStyle name="Normal 20 3 3 3 2 2" xfId="17061" xr:uid="{00000000-0005-0000-0000-0000A3420000}"/>
    <cellStyle name="Normal 20 3 3 3 3" xfId="17062" xr:uid="{00000000-0005-0000-0000-0000A4420000}"/>
    <cellStyle name="Normal 20 3 3 3 3 2" xfId="17063" xr:uid="{00000000-0005-0000-0000-0000A5420000}"/>
    <cellStyle name="Normal 20 3 3 3 4" xfId="17064" xr:uid="{00000000-0005-0000-0000-0000A6420000}"/>
    <cellStyle name="Normal 20 3 3 3 4 2" xfId="17065" xr:uid="{00000000-0005-0000-0000-0000A7420000}"/>
    <cellStyle name="Normal 20 3 3 3 5" xfId="17066" xr:uid="{00000000-0005-0000-0000-0000A8420000}"/>
    <cellStyle name="Normal 20 3 3 3 5 2" xfId="17067" xr:uid="{00000000-0005-0000-0000-0000A9420000}"/>
    <cellStyle name="Normal 20 3 3 3 6" xfId="17068" xr:uid="{00000000-0005-0000-0000-0000AA420000}"/>
    <cellStyle name="Normal 20 3 3 4" xfId="17069" xr:uid="{00000000-0005-0000-0000-0000AB420000}"/>
    <cellStyle name="Normal 20 3 3 4 2" xfId="17070" xr:uid="{00000000-0005-0000-0000-0000AC420000}"/>
    <cellStyle name="Normal 20 3 3 4 2 2" xfId="17071" xr:uid="{00000000-0005-0000-0000-0000AD420000}"/>
    <cellStyle name="Normal 20 3 3 4 3" xfId="17072" xr:uid="{00000000-0005-0000-0000-0000AE420000}"/>
    <cellStyle name="Normal 20 3 3 5" xfId="17073" xr:uid="{00000000-0005-0000-0000-0000AF420000}"/>
    <cellStyle name="Normal 20 3 3 5 2" xfId="17074" xr:uid="{00000000-0005-0000-0000-0000B0420000}"/>
    <cellStyle name="Normal 20 3 3 6" xfId="17075" xr:uid="{00000000-0005-0000-0000-0000B1420000}"/>
    <cellStyle name="Normal 20 3 3 6 2" xfId="17076" xr:uid="{00000000-0005-0000-0000-0000B2420000}"/>
    <cellStyle name="Normal 20 3 3 7" xfId="17077" xr:uid="{00000000-0005-0000-0000-0000B3420000}"/>
    <cellStyle name="Normal 20 3 3 7 2" xfId="17078" xr:uid="{00000000-0005-0000-0000-0000B4420000}"/>
    <cellStyle name="Normal 20 3 3 8" xfId="17079" xr:uid="{00000000-0005-0000-0000-0000B5420000}"/>
    <cellStyle name="Normal 20 3 4" xfId="17080" xr:uid="{00000000-0005-0000-0000-0000B6420000}"/>
    <cellStyle name="Normal 20 3 4 2" xfId="17081" xr:uid="{00000000-0005-0000-0000-0000B7420000}"/>
    <cellStyle name="Normal 20 3 4 2 2" xfId="17082" xr:uid="{00000000-0005-0000-0000-0000B8420000}"/>
    <cellStyle name="Normal 20 3 4 2 2 2" xfId="17083" xr:uid="{00000000-0005-0000-0000-0000B9420000}"/>
    <cellStyle name="Normal 20 3 4 2 3" xfId="17084" xr:uid="{00000000-0005-0000-0000-0000BA420000}"/>
    <cellStyle name="Normal 20 3 4 2 3 2" xfId="17085" xr:uid="{00000000-0005-0000-0000-0000BB420000}"/>
    <cellStyle name="Normal 20 3 4 2 4" xfId="17086" xr:uid="{00000000-0005-0000-0000-0000BC420000}"/>
    <cellStyle name="Normal 20 3 4 3" xfId="17087" xr:uid="{00000000-0005-0000-0000-0000BD420000}"/>
    <cellStyle name="Normal 20 3 4 3 2" xfId="17088" xr:uid="{00000000-0005-0000-0000-0000BE420000}"/>
    <cellStyle name="Normal 20 3 4 4" xfId="17089" xr:uid="{00000000-0005-0000-0000-0000BF420000}"/>
    <cellStyle name="Normal 20 3 4 4 2" xfId="17090" xr:uid="{00000000-0005-0000-0000-0000C0420000}"/>
    <cellStyle name="Normal 20 3 4 5" xfId="17091" xr:uid="{00000000-0005-0000-0000-0000C1420000}"/>
    <cellStyle name="Normal 20 3 4 5 2" xfId="17092" xr:uid="{00000000-0005-0000-0000-0000C2420000}"/>
    <cellStyle name="Normal 20 3 4 6" xfId="17093" xr:uid="{00000000-0005-0000-0000-0000C3420000}"/>
    <cellStyle name="Normal 20 3 4 6 2" xfId="17094" xr:uid="{00000000-0005-0000-0000-0000C4420000}"/>
    <cellStyle name="Normal 20 3 4 7" xfId="17095" xr:uid="{00000000-0005-0000-0000-0000C5420000}"/>
    <cellStyle name="Normal 20 3 5" xfId="17096" xr:uid="{00000000-0005-0000-0000-0000C6420000}"/>
    <cellStyle name="Normal 20 3 5 2" xfId="17097" xr:uid="{00000000-0005-0000-0000-0000C7420000}"/>
    <cellStyle name="Normal 20 3 5 2 2" xfId="17098" xr:uid="{00000000-0005-0000-0000-0000C8420000}"/>
    <cellStyle name="Normal 20 3 5 3" xfId="17099" xr:uid="{00000000-0005-0000-0000-0000C9420000}"/>
    <cellStyle name="Normal 20 3 5 3 2" xfId="17100" xr:uid="{00000000-0005-0000-0000-0000CA420000}"/>
    <cellStyle name="Normal 20 3 5 4" xfId="17101" xr:uid="{00000000-0005-0000-0000-0000CB420000}"/>
    <cellStyle name="Normal 20 3 5 4 2" xfId="17102" xr:uid="{00000000-0005-0000-0000-0000CC420000}"/>
    <cellStyle name="Normal 20 3 5 5" xfId="17103" xr:uid="{00000000-0005-0000-0000-0000CD420000}"/>
    <cellStyle name="Normal 20 3 5 5 2" xfId="17104" xr:uid="{00000000-0005-0000-0000-0000CE420000}"/>
    <cellStyle name="Normal 20 3 5 6" xfId="17105" xr:uid="{00000000-0005-0000-0000-0000CF420000}"/>
    <cellStyle name="Normal 20 3 6" xfId="17106" xr:uid="{00000000-0005-0000-0000-0000D0420000}"/>
    <cellStyle name="Normal 20 3 6 2" xfId="17107" xr:uid="{00000000-0005-0000-0000-0000D1420000}"/>
    <cellStyle name="Normal 20 3 6 2 2" xfId="17108" xr:uid="{00000000-0005-0000-0000-0000D2420000}"/>
    <cellStyle name="Normal 20 3 6 3" xfId="17109" xr:uid="{00000000-0005-0000-0000-0000D3420000}"/>
    <cellStyle name="Normal 20 3 7" xfId="17110" xr:uid="{00000000-0005-0000-0000-0000D4420000}"/>
    <cellStyle name="Normal 20 3 7 2" xfId="17111" xr:uid="{00000000-0005-0000-0000-0000D5420000}"/>
    <cellStyle name="Normal 20 3 8" xfId="17112" xr:uid="{00000000-0005-0000-0000-0000D6420000}"/>
    <cellStyle name="Normal 20 3 8 2" xfId="17113" xr:uid="{00000000-0005-0000-0000-0000D7420000}"/>
    <cellStyle name="Normal 20 3 9" xfId="17114" xr:uid="{00000000-0005-0000-0000-0000D8420000}"/>
    <cellStyle name="Normal 20 3 9 2" xfId="17115" xr:uid="{00000000-0005-0000-0000-0000D9420000}"/>
    <cellStyle name="Normal 20 4" xfId="17116" xr:uid="{00000000-0005-0000-0000-0000DA420000}"/>
    <cellStyle name="Normal 20 4 2" xfId="17117" xr:uid="{00000000-0005-0000-0000-0000DB420000}"/>
    <cellStyle name="Normal 20 4 2 2" xfId="17118" xr:uid="{00000000-0005-0000-0000-0000DC420000}"/>
    <cellStyle name="Normal 20 4 2 2 2" xfId="17119" xr:uid="{00000000-0005-0000-0000-0000DD420000}"/>
    <cellStyle name="Normal 20 4 2 2 2 2" xfId="17120" xr:uid="{00000000-0005-0000-0000-0000DE420000}"/>
    <cellStyle name="Normal 20 4 2 2 3" xfId="17121" xr:uid="{00000000-0005-0000-0000-0000DF420000}"/>
    <cellStyle name="Normal 20 4 2 2 3 2" xfId="17122" xr:uid="{00000000-0005-0000-0000-0000E0420000}"/>
    <cellStyle name="Normal 20 4 2 2 4" xfId="17123" xr:uid="{00000000-0005-0000-0000-0000E1420000}"/>
    <cellStyle name="Normal 20 4 2 3" xfId="17124" xr:uid="{00000000-0005-0000-0000-0000E2420000}"/>
    <cellStyle name="Normal 20 4 2 3 2" xfId="17125" xr:uid="{00000000-0005-0000-0000-0000E3420000}"/>
    <cellStyle name="Normal 20 4 2 4" xfId="17126" xr:uid="{00000000-0005-0000-0000-0000E4420000}"/>
    <cellStyle name="Normal 20 4 2 4 2" xfId="17127" xr:uid="{00000000-0005-0000-0000-0000E5420000}"/>
    <cellStyle name="Normal 20 4 2 5" xfId="17128" xr:uid="{00000000-0005-0000-0000-0000E6420000}"/>
    <cellStyle name="Normal 20 4 2 5 2" xfId="17129" xr:uid="{00000000-0005-0000-0000-0000E7420000}"/>
    <cellStyle name="Normal 20 4 2 6" xfId="17130" xr:uid="{00000000-0005-0000-0000-0000E8420000}"/>
    <cellStyle name="Normal 20 4 2 6 2" xfId="17131" xr:uid="{00000000-0005-0000-0000-0000E9420000}"/>
    <cellStyle name="Normal 20 4 2 7" xfId="17132" xr:uid="{00000000-0005-0000-0000-0000EA420000}"/>
    <cellStyle name="Normal 20 4 3" xfId="17133" xr:uid="{00000000-0005-0000-0000-0000EB420000}"/>
    <cellStyle name="Normal 20 4 3 2" xfId="17134" xr:uid="{00000000-0005-0000-0000-0000EC420000}"/>
    <cellStyle name="Normal 20 4 3 2 2" xfId="17135" xr:uid="{00000000-0005-0000-0000-0000ED420000}"/>
    <cellStyle name="Normal 20 4 3 3" xfId="17136" xr:uid="{00000000-0005-0000-0000-0000EE420000}"/>
    <cellStyle name="Normal 20 4 3 3 2" xfId="17137" xr:uid="{00000000-0005-0000-0000-0000EF420000}"/>
    <cellStyle name="Normal 20 4 3 4" xfId="17138" xr:uid="{00000000-0005-0000-0000-0000F0420000}"/>
    <cellStyle name="Normal 20 4 3 4 2" xfId="17139" xr:uid="{00000000-0005-0000-0000-0000F1420000}"/>
    <cellStyle name="Normal 20 4 3 5" xfId="17140" xr:uid="{00000000-0005-0000-0000-0000F2420000}"/>
    <cellStyle name="Normal 20 4 3 5 2" xfId="17141" xr:uid="{00000000-0005-0000-0000-0000F3420000}"/>
    <cellStyle name="Normal 20 4 3 6" xfId="17142" xr:uid="{00000000-0005-0000-0000-0000F4420000}"/>
    <cellStyle name="Normal 20 4 4" xfId="17143" xr:uid="{00000000-0005-0000-0000-0000F5420000}"/>
    <cellStyle name="Normal 20 4 4 2" xfId="17144" xr:uid="{00000000-0005-0000-0000-0000F6420000}"/>
    <cellStyle name="Normal 20 4 4 2 2" xfId="17145" xr:uid="{00000000-0005-0000-0000-0000F7420000}"/>
    <cellStyle name="Normal 20 4 4 3" xfId="17146" xr:uid="{00000000-0005-0000-0000-0000F8420000}"/>
    <cellStyle name="Normal 20 4 5" xfId="17147" xr:uid="{00000000-0005-0000-0000-0000F9420000}"/>
    <cellStyle name="Normal 20 4 5 2" xfId="17148" xr:uid="{00000000-0005-0000-0000-0000FA420000}"/>
    <cellStyle name="Normal 20 4 6" xfId="17149" xr:uid="{00000000-0005-0000-0000-0000FB420000}"/>
    <cellStyle name="Normal 20 4 6 2" xfId="17150" xr:uid="{00000000-0005-0000-0000-0000FC420000}"/>
    <cellStyle name="Normal 20 4 7" xfId="17151" xr:uid="{00000000-0005-0000-0000-0000FD420000}"/>
    <cellStyle name="Normal 20 4 7 2" xfId="17152" xr:uid="{00000000-0005-0000-0000-0000FE420000}"/>
    <cellStyle name="Normal 20 4 8" xfId="17153" xr:uid="{00000000-0005-0000-0000-0000FF420000}"/>
    <cellStyle name="Normal 20 5" xfId="17154" xr:uid="{00000000-0005-0000-0000-000000430000}"/>
    <cellStyle name="Normal 20 5 2" xfId="17155" xr:uid="{00000000-0005-0000-0000-000001430000}"/>
    <cellStyle name="Normal 20 5 2 2" xfId="17156" xr:uid="{00000000-0005-0000-0000-000002430000}"/>
    <cellStyle name="Normal 20 5 2 2 2" xfId="17157" xr:uid="{00000000-0005-0000-0000-000003430000}"/>
    <cellStyle name="Normal 20 5 2 2 2 2" xfId="17158" xr:uid="{00000000-0005-0000-0000-000004430000}"/>
    <cellStyle name="Normal 20 5 2 2 3" xfId="17159" xr:uid="{00000000-0005-0000-0000-000005430000}"/>
    <cellStyle name="Normal 20 5 2 2 3 2" xfId="17160" xr:uid="{00000000-0005-0000-0000-000006430000}"/>
    <cellStyle name="Normal 20 5 2 2 4" xfId="17161" xr:uid="{00000000-0005-0000-0000-000007430000}"/>
    <cellStyle name="Normal 20 5 2 3" xfId="17162" xr:uid="{00000000-0005-0000-0000-000008430000}"/>
    <cellStyle name="Normal 20 5 2 3 2" xfId="17163" xr:uid="{00000000-0005-0000-0000-000009430000}"/>
    <cellStyle name="Normal 20 5 2 4" xfId="17164" xr:uid="{00000000-0005-0000-0000-00000A430000}"/>
    <cellStyle name="Normal 20 5 2 4 2" xfId="17165" xr:uid="{00000000-0005-0000-0000-00000B430000}"/>
    <cellStyle name="Normal 20 5 2 5" xfId="17166" xr:uid="{00000000-0005-0000-0000-00000C430000}"/>
    <cellStyle name="Normal 20 5 2 5 2" xfId="17167" xr:uid="{00000000-0005-0000-0000-00000D430000}"/>
    <cellStyle name="Normal 20 5 2 6" xfId="17168" xr:uid="{00000000-0005-0000-0000-00000E430000}"/>
    <cellStyle name="Normal 20 5 2 6 2" xfId="17169" xr:uid="{00000000-0005-0000-0000-00000F430000}"/>
    <cellStyle name="Normal 20 5 2 7" xfId="17170" xr:uid="{00000000-0005-0000-0000-000010430000}"/>
    <cellStyle name="Normal 20 5 3" xfId="17171" xr:uid="{00000000-0005-0000-0000-000011430000}"/>
    <cellStyle name="Normal 20 5 3 2" xfId="17172" xr:uid="{00000000-0005-0000-0000-000012430000}"/>
    <cellStyle name="Normal 20 5 3 2 2" xfId="17173" xr:uid="{00000000-0005-0000-0000-000013430000}"/>
    <cellStyle name="Normal 20 5 3 3" xfId="17174" xr:uid="{00000000-0005-0000-0000-000014430000}"/>
    <cellStyle name="Normal 20 5 3 3 2" xfId="17175" xr:uid="{00000000-0005-0000-0000-000015430000}"/>
    <cellStyle name="Normal 20 5 3 4" xfId="17176" xr:uid="{00000000-0005-0000-0000-000016430000}"/>
    <cellStyle name="Normal 20 5 3 4 2" xfId="17177" xr:uid="{00000000-0005-0000-0000-000017430000}"/>
    <cellStyle name="Normal 20 5 3 5" xfId="17178" xr:uid="{00000000-0005-0000-0000-000018430000}"/>
    <cellStyle name="Normal 20 5 3 5 2" xfId="17179" xr:uid="{00000000-0005-0000-0000-000019430000}"/>
    <cellStyle name="Normal 20 5 3 6" xfId="17180" xr:uid="{00000000-0005-0000-0000-00001A430000}"/>
    <cellStyle name="Normal 20 5 4" xfId="17181" xr:uid="{00000000-0005-0000-0000-00001B430000}"/>
    <cellStyle name="Normal 20 5 4 2" xfId="17182" xr:uid="{00000000-0005-0000-0000-00001C430000}"/>
    <cellStyle name="Normal 20 5 4 2 2" xfId="17183" xr:uid="{00000000-0005-0000-0000-00001D430000}"/>
    <cellStyle name="Normal 20 5 4 3" xfId="17184" xr:uid="{00000000-0005-0000-0000-00001E430000}"/>
    <cellStyle name="Normal 20 5 5" xfId="17185" xr:uid="{00000000-0005-0000-0000-00001F430000}"/>
    <cellStyle name="Normal 20 5 5 2" xfId="17186" xr:uid="{00000000-0005-0000-0000-000020430000}"/>
    <cellStyle name="Normal 20 5 6" xfId="17187" xr:uid="{00000000-0005-0000-0000-000021430000}"/>
    <cellStyle name="Normal 20 5 6 2" xfId="17188" xr:uid="{00000000-0005-0000-0000-000022430000}"/>
    <cellStyle name="Normal 20 5 7" xfId="17189" xr:uid="{00000000-0005-0000-0000-000023430000}"/>
    <cellStyle name="Normal 20 5 7 2" xfId="17190" xr:uid="{00000000-0005-0000-0000-000024430000}"/>
    <cellStyle name="Normal 20 5 8" xfId="17191" xr:uid="{00000000-0005-0000-0000-000025430000}"/>
    <cellStyle name="Normal 20 6" xfId="17192" xr:uid="{00000000-0005-0000-0000-000026430000}"/>
    <cellStyle name="Normal 20 6 2" xfId="17193" xr:uid="{00000000-0005-0000-0000-000027430000}"/>
    <cellStyle name="Normal 20 6 2 2" xfId="17194" xr:uid="{00000000-0005-0000-0000-000028430000}"/>
    <cellStyle name="Normal 20 6 2 2 2" xfId="17195" xr:uid="{00000000-0005-0000-0000-000029430000}"/>
    <cellStyle name="Normal 20 6 2 3" xfId="17196" xr:uid="{00000000-0005-0000-0000-00002A430000}"/>
    <cellStyle name="Normal 20 6 2 3 2" xfId="17197" xr:uid="{00000000-0005-0000-0000-00002B430000}"/>
    <cellStyle name="Normal 20 6 2 4" xfId="17198" xr:uid="{00000000-0005-0000-0000-00002C430000}"/>
    <cellStyle name="Normal 20 6 3" xfId="17199" xr:uid="{00000000-0005-0000-0000-00002D430000}"/>
    <cellStyle name="Normal 20 6 3 2" xfId="17200" xr:uid="{00000000-0005-0000-0000-00002E430000}"/>
    <cellStyle name="Normal 20 6 4" xfId="17201" xr:uid="{00000000-0005-0000-0000-00002F430000}"/>
    <cellStyle name="Normal 20 6 4 2" xfId="17202" xr:uid="{00000000-0005-0000-0000-000030430000}"/>
    <cellStyle name="Normal 20 6 5" xfId="17203" xr:uid="{00000000-0005-0000-0000-000031430000}"/>
    <cellStyle name="Normal 20 6 5 2" xfId="17204" xr:uid="{00000000-0005-0000-0000-000032430000}"/>
    <cellStyle name="Normal 20 6 6" xfId="17205" xr:uid="{00000000-0005-0000-0000-000033430000}"/>
    <cellStyle name="Normal 20 6 6 2" xfId="17206" xr:uid="{00000000-0005-0000-0000-000034430000}"/>
    <cellStyle name="Normal 20 6 7" xfId="17207" xr:uid="{00000000-0005-0000-0000-000035430000}"/>
    <cellStyle name="Normal 20 7" xfId="17208" xr:uid="{00000000-0005-0000-0000-000036430000}"/>
    <cellStyle name="Normal 20 7 2" xfId="17209" xr:uid="{00000000-0005-0000-0000-000037430000}"/>
    <cellStyle name="Normal 20 7 2 2" xfId="17210" xr:uid="{00000000-0005-0000-0000-000038430000}"/>
    <cellStyle name="Normal 20 7 3" xfId="17211" xr:uid="{00000000-0005-0000-0000-000039430000}"/>
    <cellStyle name="Normal 20 7 4" xfId="17212" xr:uid="{00000000-0005-0000-0000-00003A430000}"/>
    <cellStyle name="Normal 20 7 4 2" xfId="17213" xr:uid="{00000000-0005-0000-0000-00003B430000}"/>
    <cellStyle name="Normal 20 7 5" xfId="17214" xr:uid="{00000000-0005-0000-0000-00003C430000}"/>
    <cellStyle name="Normal 20 7 5 2" xfId="17215" xr:uid="{00000000-0005-0000-0000-00003D430000}"/>
    <cellStyle name="Normal 20 7 6" xfId="17216" xr:uid="{00000000-0005-0000-0000-00003E430000}"/>
    <cellStyle name="Normal 20 8" xfId="17217" xr:uid="{00000000-0005-0000-0000-00003F430000}"/>
    <cellStyle name="Normal 20 8 2" xfId="17218" xr:uid="{00000000-0005-0000-0000-000040430000}"/>
    <cellStyle name="Normal 20 8 2 2" xfId="17219" xr:uid="{00000000-0005-0000-0000-000041430000}"/>
    <cellStyle name="Normal 20 8 3" xfId="17220" xr:uid="{00000000-0005-0000-0000-000042430000}"/>
    <cellStyle name="Normal 20 9" xfId="17221" xr:uid="{00000000-0005-0000-0000-000043430000}"/>
    <cellStyle name="Normal 20 9 2" xfId="17222" xr:uid="{00000000-0005-0000-0000-000044430000}"/>
    <cellStyle name="Normal 20 9 2 2" xfId="17223" xr:uid="{00000000-0005-0000-0000-000045430000}"/>
    <cellStyle name="Normal 20 9 3" xfId="17224" xr:uid="{00000000-0005-0000-0000-000046430000}"/>
    <cellStyle name="Normal 21" xfId="17225" xr:uid="{00000000-0005-0000-0000-000047430000}"/>
    <cellStyle name="Normal 21 2" xfId="17226" xr:uid="{00000000-0005-0000-0000-000048430000}"/>
    <cellStyle name="Normal 22" xfId="17227" xr:uid="{00000000-0005-0000-0000-000049430000}"/>
    <cellStyle name="Normal 22 10" xfId="17228" xr:uid="{00000000-0005-0000-0000-00004A430000}"/>
    <cellStyle name="Normal 22 10 2" xfId="17229" xr:uid="{00000000-0005-0000-0000-00004B430000}"/>
    <cellStyle name="Normal 22 11" xfId="17230" xr:uid="{00000000-0005-0000-0000-00004C430000}"/>
    <cellStyle name="Normal 22 12" xfId="17231" xr:uid="{00000000-0005-0000-0000-00004D430000}"/>
    <cellStyle name="Normal 22 2" xfId="17232" xr:uid="{00000000-0005-0000-0000-00004E430000}"/>
    <cellStyle name="Normal 22 2 10" xfId="17233" xr:uid="{00000000-0005-0000-0000-00004F430000}"/>
    <cellStyle name="Normal 22 2 2" xfId="17234" xr:uid="{00000000-0005-0000-0000-000050430000}"/>
    <cellStyle name="Normal 22 2 2 2" xfId="17235" xr:uid="{00000000-0005-0000-0000-000051430000}"/>
    <cellStyle name="Normal 22 2 2 2 2" xfId="17236" xr:uid="{00000000-0005-0000-0000-000052430000}"/>
    <cellStyle name="Normal 22 2 2 2 2 2" xfId="17237" xr:uid="{00000000-0005-0000-0000-000053430000}"/>
    <cellStyle name="Normal 22 2 2 2 2 2 2" xfId="17238" xr:uid="{00000000-0005-0000-0000-000054430000}"/>
    <cellStyle name="Normal 22 2 2 2 2 3" xfId="17239" xr:uid="{00000000-0005-0000-0000-000055430000}"/>
    <cellStyle name="Normal 22 2 2 2 2 3 2" xfId="17240" xr:uid="{00000000-0005-0000-0000-000056430000}"/>
    <cellStyle name="Normal 22 2 2 2 2 4" xfId="17241" xr:uid="{00000000-0005-0000-0000-000057430000}"/>
    <cellStyle name="Normal 22 2 2 2 3" xfId="17242" xr:uid="{00000000-0005-0000-0000-000058430000}"/>
    <cellStyle name="Normal 22 2 2 2 3 2" xfId="17243" xr:uid="{00000000-0005-0000-0000-000059430000}"/>
    <cellStyle name="Normal 22 2 2 2 4" xfId="17244" xr:uid="{00000000-0005-0000-0000-00005A430000}"/>
    <cellStyle name="Normal 22 2 2 2 4 2" xfId="17245" xr:uid="{00000000-0005-0000-0000-00005B430000}"/>
    <cellStyle name="Normal 22 2 2 2 5" xfId="17246" xr:uid="{00000000-0005-0000-0000-00005C430000}"/>
    <cellStyle name="Normal 22 2 2 2 5 2" xfId="17247" xr:uid="{00000000-0005-0000-0000-00005D430000}"/>
    <cellStyle name="Normal 22 2 2 2 6" xfId="17248" xr:uid="{00000000-0005-0000-0000-00005E430000}"/>
    <cellStyle name="Normal 22 2 2 2 6 2" xfId="17249" xr:uid="{00000000-0005-0000-0000-00005F430000}"/>
    <cellStyle name="Normal 22 2 2 2 7" xfId="17250" xr:uid="{00000000-0005-0000-0000-000060430000}"/>
    <cellStyle name="Normal 22 2 2 3" xfId="17251" xr:uid="{00000000-0005-0000-0000-000061430000}"/>
    <cellStyle name="Normal 22 2 2 3 2" xfId="17252" xr:uid="{00000000-0005-0000-0000-000062430000}"/>
    <cellStyle name="Normal 22 2 2 3 2 2" xfId="17253" xr:uid="{00000000-0005-0000-0000-000063430000}"/>
    <cellStyle name="Normal 22 2 2 3 3" xfId="17254" xr:uid="{00000000-0005-0000-0000-000064430000}"/>
    <cellStyle name="Normal 22 2 2 3 3 2" xfId="17255" xr:uid="{00000000-0005-0000-0000-000065430000}"/>
    <cellStyle name="Normal 22 2 2 3 4" xfId="17256" xr:uid="{00000000-0005-0000-0000-000066430000}"/>
    <cellStyle name="Normal 22 2 2 3 4 2" xfId="17257" xr:uid="{00000000-0005-0000-0000-000067430000}"/>
    <cellStyle name="Normal 22 2 2 3 5" xfId="17258" xr:uid="{00000000-0005-0000-0000-000068430000}"/>
    <cellStyle name="Normal 22 2 2 3 5 2" xfId="17259" xr:uid="{00000000-0005-0000-0000-000069430000}"/>
    <cellStyle name="Normal 22 2 2 3 6" xfId="17260" xr:uid="{00000000-0005-0000-0000-00006A430000}"/>
    <cellStyle name="Normal 22 2 2 4" xfId="17261" xr:uid="{00000000-0005-0000-0000-00006B430000}"/>
    <cellStyle name="Normal 22 2 2 4 2" xfId="17262" xr:uid="{00000000-0005-0000-0000-00006C430000}"/>
    <cellStyle name="Normal 22 2 2 4 2 2" xfId="17263" xr:uid="{00000000-0005-0000-0000-00006D430000}"/>
    <cellStyle name="Normal 22 2 2 4 3" xfId="17264" xr:uid="{00000000-0005-0000-0000-00006E430000}"/>
    <cellStyle name="Normal 22 2 2 5" xfId="17265" xr:uid="{00000000-0005-0000-0000-00006F430000}"/>
    <cellStyle name="Normal 22 2 2 5 2" xfId="17266" xr:uid="{00000000-0005-0000-0000-000070430000}"/>
    <cellStyle name="Normal 22 2 2 6" xfId="17267" xr:uid="{00000000-0005-0000-0000-000071430000}"/>
    <cellStyle name="Normal 22 2 2 6 2" xfId="17268" xr:uid="{00000000-0005-0000-0000-000072430000}"/>
    <cellStyle name="Normal 22 2 2 7" xfId="17269" xr:uid="{00000000-0005-0000-0000-000073430000}"/>
    <cellStyle name="Normal 22 2 2 7 2" xfId="17270" xr:uid="{00000000-0005-0000-0000-000074430000}"/>
    <cellStyle name="Normal 22 2 2 8" xfId="17271" xr:uid="{00000000-0005-0000-0000-000075430000}"/>
    <cellStyle name="Normal 22 2 3" xfId="17272" xr:uid="{00000000-0005-0000-0000-000076430000}"/>
    <cellStyle name="Normal 22 2 3 2" xfId="17273" xr:uid="{00000000-0005-0000-0000-000077430000}"/>
    <cellStyle name="Normal 22 2 3 2 2" xfId="17274" xr:uid="{00000000-0005-0000-0000-000078430000}"/>
    <cellStyle name="Normal 22 2 3 2 2 2" xfId="17275" xr:uid="{00000000-0005-0000-0000-000079430000}"/>
    <cellStyle name="Normal 22 2 3 2 2 2 2" xfId="17276" xr:uid="{00000000-0005-0000-0000-00007A430000}"/>
    <cellStyle name="Normal 22 2 3 2 2 3" xfId="17277" xr:uid="{00000000-0005-0000-0000-00007B430000}"/>
    <cellStyle name="Normal 22 2 3 2 2 3 2" xfId="17278" xr:uid="{00000000-0005-0000-0000-00007C430000}"/>
    <cellStyle name="Normal 22 2 3 2 2 4" xfId="17279" xr:uid="{00000000-0005-0000-0000-00007D430000}"/>
    <cellStyle name="Normal 22 2 3 2 3" xfId="17280" xr:uid="{00000000-0005-0000-0000-00007E430000}"/>
    <cellStyle name="Normal 22 2 3 2 3 2" xfId="17281" xr:uid="{00000000-0005-0000-0000-00007F430000}"/>
    <cellStyle name="Normal 22 2 3 2 4" xfId="17282" xr:uid="{00000000-0005-0000-0000-000080430000}"/>
    <cellStyle name="Normal 22 2 3 2 4 2" xfId="17283" xr:uid="{00000000-0005-0000-0000-000081430000}"/>
    <cellStyle name="Normal 22 2 3 2 5" xfId="17284" xr:uid="{00000000-0005-0000-0000-000082430000}"/>
    <cellStyle name="Normal 22 2 3 2 5 2" xfId="17285" xr:uid="{00000000-0005-0000-0000-000083430000}"/>
    <cellStyle name="Normal 22 2 3 2 6" xfId="17286" xr:uid="{00000000-0005-0000-0000-000084430000}"/>
    <cellStyle name="Normal 22 2 3 2 6 2" xfId="17287" xr:uid="{00000000-0005-0000-0000-000085430000}"/>
    <cellStyle name="Normal 22 2 3 2 7" xfId="17288" xr:uid="{00000000-0005-0000-0000-000086430000}"/>
    <cellStyle name="Normal 22 2 3 3" xfId="17289" xr:uid="{00000000-0005-0000-0000-000087430000}"/>
    <cellStyle name="Normal 22 2 3 3 2" xfId="17290" xr:uid="{00000000-0005-0000-0000-000088430000}"/>
    <cellStyle name="Normal 22 2 3 3 2 2" xfId="17291" xr:uid="{00000000-0005-0000-0000-000089430000}"/>
    <cellStyle name="Normal 22 2 3 3 3" xfId="17292" xr:uid="{00000000-0005-0000-0000-00008A430000}"/>
    <cellStyle name="Normal 22 2 3 3 3 2" xfId="17293" xr:uid="{00000000-0005-0000-0000-00008B430000}"/>
    <cellStyle name="Normal 22 2 3 3 4" xfId="17294" xr:uid="{00000000-0005-0000-0000-00008C430000}"/>
    <cellStyle name="Normal 22 2 3 3 4 2" xfId="17295" xr:uid="{00000000-0005-0000-0000-00008D430000}"/>
    <cellStyle name="Normal 22 2 3 3 5" xfId="17296" xr:uid="{00000000-0005-0000-0000-00008E430000}"/>
    <cellStyle name="Normal 22 2 3 3 5 2" xfId="17297" xr:uid="{00000000-0005-0000-0000-00008F430000}"/>
    <cellStyle name="Normal 22 2 3 3 6" xfId="17298" xr:uid="{00000000-0005-0000-0000-000090430000}"/>
    <cellStyle name="Normal 22 2 3 4" xfId="17299" xr:uid="{00000000-0005-0000-0000-000091430000}"/>
    <cellStyle name="Normal 22 2 3 4 2" xfId="17300" xr:uid="{00000000-0005-0000-0000-000092430000}"/>
    <cellStyle name="Normal 22 2 3 4 2 2" xfId="17301" xr:uid="{00000000-0005-0000-0000-000093430000}"/>
    <cellStyle name="Normal 22 2 3 4 3" xfId="17302" xr:uid="{00000000-0005-0000-0000-000094430000}"/>
    <cellStyle name="Normal 22 2 3 5" xfId="17303" xr:uid="{00000000-0005-0000-0000-000095430000}"/>
    <cellStyle name="Normal 22 2 3 5 2" xfId="17304" xr:uid="{00000000-0005-0000-0000-000096430000}"/>
    <cellStyle name="Normal 22 2 3 6" xfId="17305" xr:uid="{00000000-0005-0000-0000-000097430000}"/>
    <cellStyle name="Normal 22 2 3 6 2" xfId="17306" xr:uid="{00000000-0005-0000-0000-000098430000}"/>
    <cellStyle name="Normal 22 2 3 7" xfId="17307" xr:uid="{00000000-0005-0000-0000-000099430000}"/>
    <cellStyle name="Normal 22 2 3 7 2" xfId="17308" xr:uid="{00000000-0005-0000-0000-00009A430000}"/>
    <cellStyle name="Normal 22 2 3 8" xfId="17309" xr:uid="{00000000-0005-0000-0000-00009B430000}"/>
    <cellStyle name="Normal 22 2 4" xfId="17310" xr:uid="{00000000-0005-0000-0000-00009C430000}"/>
    <cellStyle name="Normal 22 2 4 2" xfId="17311" xr:uid="{00000000-0005-0000-0000-00009D430000}"/>
    <cellStyle name="Normal 22 2 4 2 2" xfId="17312" xr:uid="{00000000-0005-0000-0000-00009E430000}"/>
    <cellStyle name="Normal 22 2 4 2 2 2" xfId="17313" xr:uid="{00000000-0005-0000-0000-00009F430000}"/>
    <cellStyle name="Normal 22 2 4 2 3" xfId="17314" xr:uid="{00000000-0005-0000-0000-0000A0430000}"/>
    <cellStyle name="Normal 22 2 4 2 3 2" xfId="17315" xr:uid="{00000000-0005-0000-0000-0000A1430000}"/>
    <cellStyle name="Normal 22 2 4 2 4" xfId="17316" xr:uid="{00000000-0005-0000-0000-0000A2430000}"/>
    <cellStyle name="Normal 22 2 4 3" xfId="17317" xr:uid="{00000000-0005-0000-0000-0000A3430000}"/>
    <cellStyle name="Normal 22 2 4 3 2" xfId="17318" xr:uid="{00000000-0005-0000-0000-0000A4430000}"/>
    <cellStyle name="Normal 22 2 4 4" xfId="17319" xr:uid="{00000000-0005-0000-0000-0000A5430000}"/>
    <cellStyle name="Normal 22 2 4 4 2" xfId="17320" xr:uid="{00000000-0005-0000-0000-0000A6430000}"/>
    <cellStyle name="Normal 22 2 4 5" xfId="17321" xr:uid="{00000000-0005-0000-0000-0000A7430000}"/>
    <cellStyle name="Normal 22 2 4 5 2" xfId="17322" xr:uid="{00000000-0005-0000-0000-0000A8430000}"/>
    <cellStyle name="Normal 22 2 4 6" xfId="17323" xr:uid="{00000000-0005-0000-0000-0000A9430000}"/>
    <cellStyle name="Normal 22 2 4 6 2" xfId="17324" xr:uid="{00000000-0005-0000-0000-0000AA430000}"/>
    <cellStyle name="Normal 22 2 4 7" xfId="17325" xr:uid="{00000000-0005-0000-0000-0000AB430000}"/>
    <cellStyle name="Normal 22 2 5" xfId="17326" xr:uid="{00000000-0005-0000-0000-0000AC430000}"/>
    <cellStyle name="Normal 22 2 5 2" xfId="17327" xr:uid="{00000000-0005-0000-0000-0000AD430000}"/>
    <cellStyle name="Normal 22 2 5 2 2" xfId="17328" xr:uid="{00000000-0005-0000-0000-0000AE430000}"/>
    <cellStyle name="Normal 22 2 5 3" xfId="17329" xr:uid="{00000000-0005-0000-0000-0000AF430000}"/>
    <cellStyle name="Normal 22 2 5 3 2" xfId="17330" xr:uid="{00000000-0005-0000-0000-0000B0430000}"/>
    <cellStyle name="Normal 22 2 5 4" xfId="17331" xr:uid="{00000000-0005-0000-0000-0000B1430000}"/>
    <cellStyle name="Normal 22 2 5 4 2" xfId="17332" xr:uid="{00000000-0005-0000-0000-0000B2430000}"/>
    <cellStyle name="Normal 22 2 5 5" xfId="17333" xr:uid="{00000000-0005-0000-0000-0000B3430000}"/>
    <cellStyle name="Normal 22 2 5 5 2" xfId="17334" xr:uid="{00000000-0005-0000-0000-0000B4430000}"/>
    <cellStyle name="Normal 22 2 5 6" xfId="17335" xr:uid="{00000000-0005-0000-0000-0000B5430000}"/>
    <cellStyle name="Normal 22 2 6" xfId="17336" xr:uid="{00000000-0005-0000-0000-0000B6430000}"/>
    <cellStyle name="Normal 22 2 6 2" xfId="17337" xr:uid="{00000000-0005-0000-0000-0000B7430000}"/>
    <cellStyle name="Normal 22 2 6 2 2" xfId="17338" xr:uid="{00000000-0005-0000-0000-0000B8430000}"/>
    <cellStyle name="Normal 22 2 6 3" xfId="17339" xr:uid="{00000000-0005-0000-0000-0000B9430000}"/>
    <cellStyle name="Normal 22 2 7" xfId="17340" xr:uid="{00000000-0005-0000-0000-0000BA430000}"/>
    <cellStyle name="Normal 22 2 7 2" xfId="17341" xr:uid="{00000000-0005-0000-0000-0000BB430000}"/>
    <cellStyle name="Normal 22 2 8" xfId="17342" xr:uid="{00000000-0005-0000-0000-0000BC430000}"/>
    <cellStyle name="Normal 22 2 8 2" xfId="17343" xr:uid="{00000000-0005-0000-0000-0000BD430000}"/>
    <cellStyle name="Normal 22 2 9" xfId="17344" xr:uid="{00000000-0005-0000-0000-0000BE430000}"/>
    <cellStyle name="Normal 22 2 9 2" xfId="17345" xr:uid="{00000000-0005-0000-0000-0000BF430000}"/>
    <cellStyle name="Normal 22 3" xfId="17346" xr:uid="{00000000-0005-0000-0000-0000C0430000}"/>
    <cellStyle name="Normal 22 3 2" xfId="17347" xr:uid="{00000000-0005-0000-0000-0000C1430000}"/>
    <cellStyle name="Normal 22 3 2 2" xfId="17348" xr:uid="{00000000-0005-0000-0000-0000C2430000}"/>
    <cellStyle name="Normal 22 3 2 2 2" xfId="17349" xr:uid="{00000000-0005-0000-0000-0000C3430000}"/>
    <cellStyle name="Normal 22 3 2 2 2 2" xfId="17350" xr:uid="{00000000-0005-0000-0000-0000C4430000}"/>
    <cellStyle name="Normal 22 3 2 2 3" xfId="17351" xr:uid="{00000000-0005-0000-0000-0000C5430000}"/>
    <cellStyle name="Normal 22 3 2 2 3 2" xfId="17352" xr:uid="{00000000-0005-0000-0000-0000C6430000}"/>
    <cellStyle name="Normal 22 3 2 2 4" xfId="17353" xr:uid="{00000000-0005-0000-0000-0000C7430000}"/>
    <cellStyle name="Normal 22 3 2 3" xfId="17354" xr:uid="{00000000-0005-0000-0000-0000C8430000}"/>
    <cellStyle name="Normal 22 3 2 3 2" xfId="17355" xr:uid="{00000000-0005-0000-0000-0000C9430000}"/>
    <cellStyle name="Normal 22 3 2 4" xfId="17356" xr:uid="{00000000-0005-0000-0000-0000CA430000}"/>
    <cellStyle name="Normal 22 3 2 4 2" xfId="17357" xr:uid="{00000000-0005-0000-0000-0000CB430000}"/>
    <cellStyle name="Normal 22 3 2 5" xfId="17358" xr:uid="{00000000-0005-0000-0000-0000CC430000}"/>
    <cellStyle name="Normal 22 3 2 5 2" xfId="17359" xr:uid="{00000000-0005-0000-0000-0000CD430000}"/>
    <cellStyle name="Normal 22 3 2 6" xfId="17360" xr:uid="{00000000-0005-0000-0000-0000CE430000}"/>
    <cellStyle name="Normal 22 3 2 6 2" xfId="17361" xr:uid="{00000000-0005-0000-0000-0000CF430000}"/>
    <cellStyle name="Normal 22 3 2 7" xfId="17362" xr:uid="{00000000-0005-0000-0000-0000D0430000}"/>
    <cellStyle name="Normal 22 3 3" xfId="17363" xr:uid="{00000000-0005-0000-0000-0000D1430000}"/>
    <cellStyle name="Normal 22 3 3 2" xfId="17364" xr:uid="{00000000-0005-0000-0000-0000D2430000}"/>
    <cellStyle name="Normal 22 3 3 2 2" xfId="17365" xr:uid="{00000000-0005-0000-0000-0000D3430000}"/>
    <cellStyle name="Normal 22 3 3 3" xfId="17366" xr:uid="{00000000-0005-0000-0000-0000D4430000}"/>
    <cellStyle name="Normal 22 3 3 3 2" xfId="17367" xr:uid="{00000000-0005-0000-0000-0000D5430000}"/>
    <cellStyle name="Normal 22 3 3 4" xfId="17368" xr:uid="{00000000-0005-0000-0000-0000D6430000}"/>
    <cellStyle name="Normal 22 3 3 4 2" xfId="17369" xr:uid="{00000000-0005-0000-0000-0000D7430000}"/>
    <cellStyle name="Normal 22 3 3 5" xfId="17370" xr:uid="{00000000-0005-0000-0000-0000D8430000}"/>
    <cellStyle name="Normal 22 3 3 5 2" xfId="17371" xr:uid="{00000000-0005-0000-0000-0000D9430000}"/>
    <cellStyle name="Normal 22 3 3 6" xfId="17372" xr:uid="{00000000-0005-0000-0000-0000DA430000}"/>
    <cellStyle name="Normal 22 3 4" xfId="17373" xr:uid="{00000000-0005-0000-0000-0000DB430000}"/>
    <cellStyle name="Normal 22 3 4 2" xfId="17374" xr:uid="{00000000-0005-0000-0000-0000DC430000}"/>
    <cellStyle name="Normal 22 3 4 2 2" xfId="17375" xr:uid="{00000000-0005-0000-0000-0000DD430000}"/>
    <cellStyle name="Normal 22 3 4 3" xfId="17376" xr:uid="{00000000-0005-0000-0000-0000DE430000}"/>
    <cellStyle name="Normal 22 3 5" xfId="17377" xr:uid="{00000000-0005-0000-0000-0000DF430000}"/>
    <cellStyle name="Normal 22 3 5 2" xfId="17378" xr:uid="{00000000-0005-0000-0000-0000E0430000}"/>
    <cellStyle name="Normal 22 3 6" xfId="17379" xr:uid="{00000000-0005-0000-0000-0000E1430000}"/>
    <cellStyle name="Normal 22 3 6 2" xfId="17380" xr:uid="{00000000-0005-0000-0000-0000E2430000}"/>
    <cellStyle name="Normal 22 3 7" xfId="17381" xr:uid="{00000000-0005-0000-0000-0000E3430000}"/>
    <cellStyle name="Normal 22 3 7 2" xfId="17382" xr:uid="{00000000-0005-0000-0000-0000E4430000}"/>
    <cellStyle name="Normal 22 3 8" xfId="17383" xr:uid="{00000000-0005-0000-0000-0000E5430000}"/>
    <cellStyle name="Normal 22 4" xfId="17384" xr:uid="{00000000-0005-0000-0000-0000E6430000}"/>
    <cellStyle name="Normal 22 4 2" xfId="17385" xr:uid="{00000000-0005-0000-0000-0000E7430000}"/>
    <cellStyle name="Normal 22 4 2 2" xfId="17386" xr:uid="{00000000-0005-0000-0000-0000E8430000}"/>
    <cellStyle name="Normal 22 4 2 2 2" xfId="17387" xr:uid="{00000000-0005-0000-0000-0000E9430000}"/>
    <cellStyle name="Normal 22 4 2 2 2 2" xfId="17388" xr:uid="{00000000-0005-0000-0000-0000EA430000}"/>
    <cellStyle name="Normal 22 4 2 2 3" xfId="17389" xr:uid="{00000000-0005-0000-0000-0000EB430000}"/>
    <cellStyle name="Normal 22 4 2 2 3 2" xfId="17390" xr:uid="{00000000-0005-0000-0000-0000EC430000}"/>
    <cellStyle name="Normal 22 4 2 2 4" xfId="17391" xr:uid="{00000000-0005-0000-0000-0000ED430000}"/>
    <cellStyle name="Normal 22 4 2 3" xfId="17392" xr:uid="{00000000-0005-0000-0000-0000EE430000}"/>
    <cellStyle name="Normal 22 4 2 3 2" xfId="17393" xr:uid="{00000000-0005-0000-0000-0000EF430000}"/>
    <cellStyle name="Normal 22 4 2 4" xfId="17394" xr:uid="{00000000-0005-0000-0000-0000F0430000}"/>
    <cellStyle name="Normal 22 4 2 4 2" xfId="17395" xr:uid="{00000000-0005-0000-0000-0000F1430000}"/>
    <cellStyle name="Normal 22 4 2 5" xfId="17396" xr:uid="{00000000-0005-0000-0000-0000F2430000}"/>
    <cellStyle name="Normal 22 4 2 5 2" xfId="17397" xr:uid="{00000000-0005-0000-0000-0000F3430000}"/>
    <cellStyle name="Normal 22 4 2 6" xfId="17398" xr:uid="{00000000-0005-0000-0000-0000F4430000}"/>
    <cellStyle name="Normal 22 4 2 6 2" xfId="17399" xr:uid="{00000000-0005-0000-0000-0000F5430000}"/>
    <cellStyle name="Normal 22 4 2 7" xfId="17400" xr:uid="{00000000-0005-0000-0000-0000F6430000}"/>
    <cellStyle name="Normal 22 4 3" xfId="17401" xr:uid="{00000000-0005-0000-0000-0000F7430000}"/>
    <cellStyle name="Normal 22 4 3 2" xfId="17402" xr:uid="{00000000-0005-0000-0000-0000F8430000}"/>
    <cellStyle name="Normal 22 4 3 2 2" xfId="17403" xr:uid="{00000000-0005-0000-0000-0000F9430000}"/>
    <cellStyle name="Normal 22 4 3 3" xfId="17404" xr:uid="{00000000-0005-0000-0000-0000FA430000}"/>
    <cellStyle name="Normal 22 4 3 3 2" xfId="17405" xr:uid="{00000000-0005-0000-0000-0000FB430000}"/>
    <cellStyle name="Normal 22 4 3 4" xfId="17406" xr:uid="{00000000-0005-0000-0000-0000FC430000}"/>
    <cellStyle name="Normal 22 4 3 4 2" xfId="17407" xr:uid="{00000000-0005-0000-0000-0000FD430000}"/>
    <cellStyle name="Normal 22 4 3 5" xfId="17408" xr:uid="{00000000-0005-0000-0000-0000FE430000}"/>
    <cellStyle name="Normal 22 4 3 5 2" xfId="17409" xr:uid="{00000000-0005-0000-0000-0000FF430000}"/>
    <cellStyle name="Normal 22 4 3 6" xfId="17410" xr:uid="{00000000-0005-0000-0000-000000440000}"/>
    <cellStyle name="Normal 22 4 4" xfId="17411" xr:uid="{00000000-0005-0000-0000-000001440000}"/>
    <cellStyle name="Normal 22 4 4 2" xfId="17412" xr:uid="{00000000-0005-0000-0000-000002440000}"/>
    <cellStyle name="Normal 22 4 4 2 2" xfId="17413" xr:uid="{00000000-0005-0000-0000-000003440000}"/>
    <cellStyle name="Normal 22 4 4 3" xfId="17414" xr:uid="{00000000-0005-0000-0000-000004440000}"/>
    <cellStyle name="Normal 22 4 5" xfId="17415" xr:uid="{00000000-0005-0000-0000-000005440000}"/>
    <cellStyle name="Normal 22 4 5 2" xfId="17416" xr:uid="{00000000-0005-0000-0000-000006440000}"/>
    <cellStyle name="Normal 22 4 6" xfId="17417" xr:uid="{00000000-0005-0000-0000-000007440000}"/>
    <cellStyle name="Normal 22 4 6 2" xfId="17418" xr:uid="{00000000-0005-0000-0000-000008440000}"/>
    <cellStyle name="Normal 22 4 7" xfId="17419" xr:uid="{00000000-0005-0000-0000-000009440000}"/>
    <cellStyle name="Normal 22 4 7 2" xfId="17420" xr:uid="{00000000-0005-0000-0000-00000A440000}"/>
    <cellStyle name="Normal 22 4 8" xfId="17421" xr:uid="{00000000-0005-0000-0000-00000B440000}"/>
    <cellStyle name="Normal 22 5" xfId="17422" xr:uid="{00000000-0005-0000-0000-00000C440000}"/>
    <cellStyle name="Normal 22 5 2" xfId="17423" xr:uid="{00000000-0005-0000-0000-00000D440000}"/>
    <cellStyle name="Normal 22 5 2 2" xfId="17424" xr:uid="{00000000-0005-0000-0000-00000E440000}"/>
    <cellStyle name="Normal 22 5 2 2 2" xfId="17425" xr:uid="{00000000-0005-0000-0000-00000F440000}"/>
    <cellStyle name="Normal 22 5 2 3" xfId="17426" xr:uid="{00000000-0005-0000-0000-000010440000}"/>
    <cellStyle name="Normal 22 5 2 3 2" xfId="17427" xr:uid="{00000000-0005-0000-0000-000011440000}"/>
    <cellStyle name="Normal 22 5 2 4" xfId="17428" xr:uid="{00000000-0005-0000-0000-000012440000}"/>
    <cellStyle name="Normal 22 5 3" xfId="17429" xr:uid="{00000000-0005-0000-0000-000013440000}"/>
    <cellStyle name="Normal 22 5 3 2" xfId="17430" xr:uid="{00000000-0005-0000-0000-000014440000}"/>
    <cellStyle name="Normal 22 5 4" xfId="17431" xr:uid="{00000000-0005-0000-0000-000015440000}"/>
    <cellStyle name="Normal 22 5 4 2" xfId="17432" xr:uid="{00000000-0005-0000-0000-000016440000}"/>
    <cellStyle name="Normal 22 5 5" xfId="17433" xr:uid="{00000000-0005-0000-0000-000017440000}"/>
    <cellStyle name="Normal 22 5 5 2" xfId="17434" xr:uid="{00000000-0005-0000-0000-000018440000}"/>
    <cellStyle name="Normal 22 5 6" xfId="17435" xr:uid="{00000000-0005-0000-0000-000019440000}"/>
    <cellStyle name="Normal 22 5 6 2" xfId="17436" xr:uid="{00000000-0005-0000-0000-00001A440000}"/>
    <cellStyle name="Normal 22 5 7" xfId="17437" xr:uid="{00000000-0005-0000-0000-00001B440000}"/>
    <cellStyle name="Normal 22 6" xfId="17438" xr:uid="{00000000-0005-0000-0000-00001C440000}"/>
    <cellStyle name="Normal 22 6 2" xfId="17439" xr:uid="{00000000-0005-0000-0000-00001D440000}"/>
    <cellStyle name="Normal 22 6 2 2" xfId="17440" xr:uid="{00000000-0005-0000-0000-00001E440000}"/>
    <cellStyle name="Normal 22 6 3" xfId="17441" xr:uid="{00000000-0005-0000-0000-00001F440000}"/>
    <cellStyle name="Normal 22 6 3 2" xfId="17442" xr:uid="{00000000-0005-0000-0000-000020440000}"/>
    <cellStyle name="Normal 22 6 4" xfId="17443" xr:uid="{00000000-0005-0000-0000-000021440000}"/>
    <cellStyle name="Normal 22 6 4 2" xfId="17444" xr:uid="{00000000-0005-0000-0000-000022440000}"/>
    <cellStyle name="Normal 22 6 5" xfId="17445" xr:uid="{00000000-0005-0000-0000-000023440000}"/>
    <cellStyle name="Normal 22 6 5 2" xfId="17446" xr:uid="{00000000-0005-0000-0000-000024440000}"/>
    <cellStyle name="Normal 22 6 6" xfId="17447" xr:uid="{00000000-0005-0000-0000-000025440000}"/>
    <cellStyle name="Normal 22 7" xfId="17448" xr:uid="{00000000-0005-0000-0000-000026440000}"/>
    <cellStyle name="Normal 22 7 2" xfId="17449" xr:uid="{00000000-0005-0000-0000-000027440000}"/>
    <cellStyle name="Normal 22 7 2 2" xfId="17450" xr:uid="{00000000-0005-0000-0000-000028440000}"/>
    <cellStyle name="Normal 22 7 3" xfId="17451" xr:uid="{00000000-0005-0000-0000-000029440000}"/>
    <cellStyle name="Normal 22 8" xfId="17452" xr:uid="{00000000-0005-0000-0000-00002A440000}"/>
    <cellStyle name="Normal 22 8 2" xfId="17453" xr:uid="{00000000-0005-0000-0000-00002B440000}"/>
    <cellStyle name="Normal 22 9" xfId="17454" xr:uid="{00000000-0005-0000-0000-00002C440000}"/>
    <cellStyle name="Normal 22 9 2" xfId="17455" xr:uid="{00000000-0005-0000-0000-00002D440000}"/>
    <cellStyle name="Normal 23" xfId="17456" xr:uid="{00000000-0005-0000-0000-00002E440000}"/>
    <cellStyle name="Normal 24" xfId="17457" xr:uid="{00000000-0005-0000-0000-00002F440000}"/>
    <cellStyle name="Normal 24 2" xfId="17458" xr:uid="{00000000-0005-0000-0000-000030440000}"/>
    <cellStyle name="Normal 25" xfId="17459" xr:uid="{00000000-0005-0000-0000-000031440000}"/>
    <cellStyle name="Normal 25 10" xfId="17460" xr:uid="{00000000-0005-0000-0000-000032440000}"/>
    <cellStyle name="Normal 25 10 2" xfId="17461" xr:uid="{00000000-0005-0000-0000-000033440000}"/>
    <cellStyle name="Normal 25 11" xfId="17462" xr:uid="{00000000-0005-0000-0000-000034440000}"/>
    <cellStyle name="Normal 25 2" xfId="17463" xr:uid="{00000000-0005-0000-0000-000035440000}"/>
    <cellStyle name="Normal 25 2 10" xfId="17464" xr:uid="{00000000-0005-0000-0000-000036440000}"/>
    <cellStyle name="Normal 25 2 2" xfId="17465" xr:uid="{00000000-0005-0000-0000-000037440000}"/>
    <cellStyle name="Normal 25 2 2 2" xfId="17466" xr:uid="{00000000-0005-0000-0000-000038440000}"/>
    <cellStyle name="Normal 25 2 2 2 2" xfId="17467" xr:uid="{00000000-0005-0000-0000-000039440000}"/>
    <cellStyle name="Normal 25 2 2 2 2 2" xfId="17468" xr:uid="{00000000-0005-0000-0000-00003A440000}"/>
    <cellStyle name="Normal 25 2 2 2 2 2 2" xfId="17469" xr:uid="{00000000-0005-0000-0000-00003B440000}"/>
    <cellStyle name="Normal 25 2 2 2 2 3" xfId="17470" xr:uid="{00000000-0005-0000-0000-00003C440000}"/>
    <cellStyle name="Normal 25 2 2 2 2 3 2" xfId="17471" xr:uid="{00000000-0005-0000-0000-00003D440000}"/>
    <cellStyle name="Normal 25 2 2 2 2 4" xfId="17472" xr:uid="{00000000-0005-0000-0000-00003E440000}"/>
    <cellStyle name="Normal 25 2 2 2 3" xfId="17473" xr:uid="{00000000-0005-0000-0000-00003F440000}"/>
    <cellStyle name="Normal 25 2 2 2 3 2" xfId="17474" xr:uid="{00000000-0005-0000-0000-000040440000}"/>
    <cellStyle name="Normal 25 2 2 2 4" xfId="17475" xr:uid="{00000000-0005-0000-0000-000041440000}"/>
    <cellStyle name="Normal 25 2 2 2 4 2" xfId="17476" xr:uid="{00000000-0005-0000-0000-000042440000}"/>
    <cellStyle name="Normal 25 2 2 2 5" xfId="17477" xr:uid="{00000000-0005-0000-0000-000043440000}"/>
    <cellStyle name="Normal 25 2 2 2 5 2" xfId="17478" xr:uid="{00000000-0005-0000-0000-000044440000}"/>
    <cellStyle name="Normal 25 2 2 2 6" xfId="17479" xr:uid="{00000000-0005-0000-0000-000045440000}"/>
    <cellStyle name="Normal 25 2 2 2 6 2" xfId="17480" xr:uid="{00000000-0005-0000-0000-000046440000}"/>
    <cellStyle name="Normal 25 2 2 2 7" xfId="17481" xr:uid="{00000000-0005-0000-0000-000047440000}"/>
    <cellStyle name="Normal 25 2 2 3" xfId="17482" xr:uid="{00000000-0005-0000-0000-000048440000}"/>
    <cellStyle name="Normal 25 2 2 3 2" xfId="17483" xr:uid="{00000000-0005-0000-0000-000049440000}"/>
    <cellStyle name="Normal 25 2 2 3 2 2" xfId="17484" xr:uid="{00000000-0005-0000-0000-00004A440000}"/>
    <cellStyle name="Normal 25 2 2 3 3" xfId="17485" xr:uid="{00000000-0005-0000-0000-00004B440000}"/>
    <cellStyle name="Normal 25 2 2 3 3 2" xfId="17486" xr:uid="{00000000-0005-0000-0000-00004C440000}"/>
    <cellStyle name="Normal 25 2 2 3 4" xfId="17487" xr:uid="{00000000-0005-0000-0000-00004D440000}"/>
    <cellStyle name="Normal 25 2 2 3 4 2" xfId="17488" xr:uid="{00000000-0005-0000-0000-00004E440000}"/>
    <cellStyle name="Normal 25 2 2 3 5" xfId="17489" xr:uid="{00000000-0005-0000-0000-00004F440000}"/>
    <cellStyle name="Normal 25 2 2 3 5 2" xfId="17490" xr:uid="{00000000-0005-0000-0000-000050440000}"/>
    <cellStyle name="Normal 25 2 2 3 6" xfId="17491" xr:uid="{00000000-0005-0000-0000-000051440000}"/>
    <cellStyle name="Normal 25 2 2 4" xfId="17492" xr:uid="{00000000-0005-0000-0000-000052440000}"/>
    <cellStyle name="Normal 25 2 2 4 2" xfId="17493" xr:uid="{00000000-0005-0000-0000-000053440000}"/>
    <cellStyle name="Normal 25 2 2 4 2 2" xfId="17494" xr:uid="{00000000-0005-0000-0000-000054440000}"/>
    <cellStyle name="Normal 25 2 2 4 3" xfId="17495" xr:uid="{00000000-0005-0000-0000-000055440000}"/>
    <cellStyle name="Normal 25 2 2 5" xfId="17496" xr:uid="{00000000-0005-0000-0000-000056440000}"/>
    <cellStyle name="Normal 25 2 2 5 2" xfId="17497" xr:uid="{00000000-0005-0000-0000-000057440000}"/>
    <cellStyle name="Normal 25 2 2 6" xfId="17498" xr:uid="{00000000-0005-0000-0000-000058440000}"/>
    <cellStyle name="Normal 25 2 2 6 2" xfId="17499" xr:uid="{00000000-0005-0000-0000-000059440000}"/>
    <cellStyle name="Normal 25 2 2 7" xfId="17500" xr:uid="{00000000-0005-0000-0000-00005A440000}"/>
    <cellStyle name="Normal 25 2 2 7 2" xfId="17501" xr:uid="{00000000-0005-0000-0000-00005B440000}"/>
    <cellStyle name="Normal 25 2 2 8" xfId="17502" xr:uid="{00000000-0005-0000-0000-00005C440000}"/>
    <cellStyle name="Normal 25 2 3" xfId="17503" xr:uid="{00000000-0005-0000-0000-00005D440000}"/>
    <cellStyle name="Normal 25 2 3 2" xfId="17504" xr:uid="{00000000-0005-0000-0000-00005E440000}"/>
    <cellStyle name="Normal 25 2 3 2 2" xfId="17505" xr:uid="{00000000-0005-0000-0000-00005F440000}"/>
    <cellStyle name="Normal 25 2 3 2 2 2" xfId="17506" xr:uid="{00000000-0005-0000-0000-000060440000}"/>
    <cellStyle name="Normal 25 2 3 2 2 2 2" xfId="17507" xr:uid="{00000000-0005-0000-0000-000061440000}"/>
    <cellStyle name="Normal 25 2 3 2 2 3" xfId="17508" xr:uid="{00000000-0005-0000-0000-000062440000}"/>
    <cellStyle name="Normal 25 2 3 2 2 3 2" xfId="17509" xr:uid="{00000000-0005-0000-0000-000063440000}"/>
    <cellStyle name="Normal 25 2 3 2 2 4" xfId="17510" xr:uid="{00000000-0005-0000-0000-000064440000}"/>
    <cellStyle name="Normal 25 2 3 2 3" xfId="17511" xr:uid="{00000000-0005-0000-0000-000065440000}"/>
    <cellStyle name="Normal 25 2 3 2 3 2" xfId="17512" xr:uid="{00000000-0005-0000-0000-000066440000}"/>
    <cellStyle name="Normal 25 2 3 2 4" xfId="17513" xr:uid="{00000000-0005-0000-0000-000067440000}"/>
    <cellStyle name="Normal 25 2 3 2 4 2" xfId="17514" xr:uid="{00000000-0005-0000-0000-000068440000}"/>
    <cellStyle name="Normal 25 2 3 2 5" xfId="17515" xr:uid="{00000000-0005-0000-0000-000069440000}"/>
    <cellStyle name="Normal 25 2 3 2 5 2" xfId="17516" xr:uid="{00000000-0005-0000-0000-00006A440000}"/>
    <cellStyle name="Normal 25 2 3 2 6" xfId="17517" xr:uid="{00000000-0005-0000-0000-00006B440000}"/>
    <cellStyle name="Normal 25 2 3 2 6 2" xfId="17518" xr:uid="{00000000-0005-0000-0000-00006C440000}"/>
    <cellStyle name="Normal 25 2 3 2 7" xfId="17519" xr:uid="{00000000-0005-0000-0000-00006D440000}"/>
    <cellStyle name="Normal 25 2 3 3" xfId="17520" xr:uid="{00000000-0005-0000-0000-00006E440000}"/>
    <cellStyle name="Normal 25 2 3 3 2" xfId="17521" xr:uid="{00000000-0005-0000-0000-00006F440000}"/>
    <cellStyle name="Normal 25 2 3 3 2 2" xfId="17522" xr:uid="{00000000-0005-0000-0000-000070440000}"/>
    <cellStyle name="Normal 25 2 3 3 3" xfId="17523" xr:uid="{00000000-0005-0000-0000-000071440000}"/>
    <cellStyle name="Normal 25 2 3 3 3 2" xfId="17524" xr:uid="{00000000-0005-0000-0000-000072440000}"/>
    <cellStyle name="Normal 25 2 3 3 4" xfId="17525" xr:uid="{00000000-0005-0000-0000-000073440000}"/>
    <cellStyle name="Normal 25 2 3 3 4 2" xfId="17526" xr:uid="{00000000-0005-0000-0000-000074440000}"/>
    <cellStyle name="Normal 25 2 3 3 5" xfId="17527" xr:uid="{00000000-0005-0000-0000-000075440000}"/>
    <cellStyle name="Normal 25 2 3 3 5 2" xfId="17528" xr:uid="{00000000-0005-0000-0000-000076440000}"/>
    <cellStyle name="Normal 25 2 3 3 6" xfId="17529" xr:uid="{00000000-0005-0000-0000-000077440000}"/>
    <cellStyle name="Normal 25 2 3 4" xfId="17530" xr:uid="{00000000-0005-0000-0000-000078440000}"/>
    <cellStyle name="Normal 25 2 3 4 2" xfId="17531" xr:uid="{00000000-0005-0000-0000-000079440000}"/>
    <cellStyle name="Normal 25 2 3 4 2 2" xfId="17532" xr:uid="{00000000-0005-0000-0000-00007A440000}"/>
    <cellStyle name="Normal 25 2 3 4 3" xfId="17533" xr:uid="{00000000-0005-0000-0000-00007B440000}"/>
    <cellStyle name="Normal 25 2 3 5" xfId="17534" xr:uid="{00000000-0005-0000-0000-00007C440000}"/>
    <cellStyle name="Normal 25 2 3 5 2" xfId="17535" xr:uid="{00000000-0005-0000-0000-00007D440000}"/>
    <cellStyle name="Normal 25 2 3 6" xfId="17536" xr:uid="{00000000-0005-0000-0000-00007E440000}"/>
    <cellStyle name="Normal 25 2 3 6 2" xfId="17537" xr:uid="{00000000-0005-0000-0000-00007F440000}"/>
    <cellStyle name="Normal 25 2 3 7" xfId="17538" xr:uid="{00000000-0005-0000-0000-000080440000}"/>
    <cellStyle name="Normal 25 2 3 7 2" xfId="17539" xr:uid="{00000000-0005-0000-0000-000081440000}"/>
    <cellStyle name="Normal 25 2 3 8" xfId="17540" xr:uid="{00000000-0005-0000-0000-000082440000}"/>
    <cellStyle name="Normal 25 2 4" xfId="17541" xr:uid="{00000000-0005-0000-0000-000083440000}"/>
    <cellStyle name="Normal 25 2 4 2" xfId="17542" xr:uid="{00000000-0005-0000-0000-000084440000}"/>
    <cellStyle name="Normal 25 2 4 2 2" xfId="17543" xr:uid="{00000000-0005-0000-0000-000085440000}"/>
    <cellStyle name="Normal 25 2 4 2 2 2" xfId="17544" xr:uid="{00000000-0005-0000-0000-000086440000}"/>
    <cellStyle name="Normal 25 2 4 2 3" xfId="17545" xr:uid="{00000000-0005-0000-0000-000087440000}"/>
    <cellStyle name="Normal 25 2 4 2 3 2" xfId="17546" xr:uid="{00000000-0005-0000-0000-000088440000}"/>
    <cellStyle name="Normal 25 2 4 2 4" xfId="17547" xr:uid="{00000000-0005-0000-0000-000089440000}"/>
    <cellStyle name="Normal 25 2 4 3" xfId="17548" xr:uid="{00000000-0005-0000-0000-00008A440000}"/>
    <cellStyle name="Normal 25 2 4 3 2" xfId="17549" xr:uid="{00000000-0005-0000-0000-00008B440000}"/>
    <cellStyle name="Normal 25 2 4 4" xfId="17550" xr:uid="{00000000-0005-0000-0000-00008C440000}"/>
    <cellStyle name="Normal 25 2 4 4 2" xfId="17551" xr:uid="{00000000-0005-0000-0000-00008D440000}"/>
    <cellStyle name="Normal 25 2 4 5" xfId="17552" xr:uid="{00000000-0005-0000-0000-00008E440000}"/>
    <cellStyle name="Normal 25 2 4 5 2" xfId="17553" xr:uid="{00000000-0005-0000-0000-00008F440000}"/>
    <cellStyle name="Normal 25 2 4 6" xfId="17554" xr:uid="{00000000-0005-0000-0000-000090440000}"/>
    <cellStyle name="Normal 25 2 4 6 2" xfId="17555" xr:uid="{00000000-0005-0000-0000-000091440000}"/>
    <cellStyle name="Normal 25 2 4 7" xfId="17556" xr:uid="{00000000-0005-0000-0000-000092440000}"/>
    <cellStyle name="Normal 25 2 5" xfId="17557" xr:uid="{00000000-0005-0000-0000-000093440000}"/>
    <cellStyle name="Normal 25 2 5 2" xfId="17558" xr:uid="{00000000-0005-0000-0000-000094440000}"/>
    <cellStyle name="Normal 25 2 5 2 2" xfId="17559" xr:uid="{00000000-0005-0000-0000-000095440000}"/>
    <cellStyle name="Normal 25 2 5 3" xfId="17560" xr:uid="{00000000-0005-0000-0000-000096440000}"/>
    <cellStyle name="Normal 25 2 5 3 2" xfId="17561" xr:uid="{00000000-0005-0000-0000-000097440000}"/>
    <cellStyle name="Normal 25 2 5 4" xfId="17562" xr:uid="{00000000-0005-0000-0000-000098440000}"/>
    <cellStyle name="Normal 25 2 5 4 2" xfId="17563" xr:uid="{00000000-0005-0000-0000-000099440000}"/>
    <cellStyle name="Normal 25 2 5 5" xfId="17564" xr:uid="{00000000-0005-0000-0000-00009A440000}"/>
    <cellStyle name="Normal 25 2 5 5 2" xfId="17565" xr:uid="{00000000-0005-0000-0000-00009B440000}"/>
    <cellStyle name="Normal 25 2 5 6" xfId="17566" xr:uid="{00000000-0005-0000-0000-00009C440000}"/>
    <cellStyle name="Normal 25 2 6" xfId="17567" xr:uid="{00000000-0005-0000-0000-00009D440000}"/>
    <cellStyle name="Normal 25 2 6 2" xfId="17568" xr:uid="{00000000-0005-0000-0000-00009E440000}"/>
    <cellStyle name="Normal 25 2 6 2 2" xfId="17569" xr:uid="{00000000-0005-0000-0000-00009F440000}"/>
    <cellStyle name="Normal 25 2 6 3" xfId="17570" xr:uid="{00000000-0005-0000-0000-0000A0440000}"/>
    <cellStyle name="Normal 25 2 7" xfId="17571" xr:uid="{00000000-0005-0000-0000-0000A1440000}"/>
    <cellStyle name="Normal 25 2 7 2" xfId="17572" xr:uid="{00000000-0005-0000-0000-0000A2440000}"/>
    <cellStyle name="Normal 25 2 8" xfId="17573" xr:uid="{00000000-0005-0000-0000-0000A3440000}"/>
    <cellStyle name="Normal 25 2 8 2" xfId="17574" xr:uid="{00000000-0005-0000-0000-0000A4440000}"/>
    <cellStyle name="Normal 25 2 9" xfId="17575" xr:uid="{00000000-0005-0000-0000-0000A5440000}"/>
    <cellStyle name="Normal 25 2 9 2" xfId="17576" xr:uid="{00000000-0005-0000-0000-0000A6440000}"/>
    <cellStyle name="Normal 25 3" xfId="17577" xr:uid="{00000000-0005-0000-0000-0000A7440000}"/>
    <cellStyle name="Normal 25 3 2" xfId="17578" xr:uid="{00000000-0005-0000-0000-0000A8440000}"/>
    <cellStyle name="Normal 25 3 2 2" xfId="17579" xr:uid="{00000000-0005-0000-0000-0000A9440000}"/>
    <cellStyle name="Normal 25 3 2 2 2" xfId="17580" xr:uid="{00000000-0005-0000-0000-0000AA440000}"/>
    <cellStyle name="Normal 25 3 2 2 2 2" xfId="17581" xr:uid="{00000000-0005-0000-0000-0000AB440000}"/>
    <cellStyle name="Normal 25 3 2 2 3" xfId="17582" xr:uid="{00000000-0005-0000-0000-0000AC440000}"/>
    <cellStyle name="Normal 25 3 2 2 3 2" xfId="17583" xr:uid="{00000000-0005-0000-0000-0000AD440000}"/>
    <cellStyle name="Normal 25 3 2 2 4" xfId="17584" xr:uid="{00000000-0005-0000-0000-0000AE440000}"/>
    <cellStyle name="Normal 25 3 2 3" xfId="17585" xr:uid="{00000000-0005-0000-0000-0000AF440000}"/>
    <cellStyle name="Normal 25 3 2 3 2" xfId="17586" xr:uid="{00000000-0005-0000-0000-0000B0440000}"/>
    <cellStyle name="Normal 25 3 2 4" xfId="17587" xr:uid="{00000000-0005-0000-0000-0000B1440000}"/>
    <cellStyle name="Normal 25 3 2 4 2" xfId="17588" xr:uid="{00000000-0005-0000-0000-0000B2440000}"/>
    <cellStyle name="Normal 25 3 2 5" xfId="17589" xr:uid="{00000000-0005-0000-0000-0000B3440000}"/>
    <cellStyle name="Normal 25 3 2 5 2" xfId="17590" xr:uid="{00000000-0005-0000-0000-0000B4440000}"/>
    <cellStyle name="Normal 25 3 2 6" xfId="17591" xr:uid="{00000000-0005-0000-0000-0000B5440000}"/>
    <cellStyle name="Normal 25 3 2 6 2" xfId="17592" xr:uid="{00000000-0005-0000-0000-0000B6440000}"/>
    <cellStyle name="Normal 25 3 2 7" xfId="17593" xr:uid="{00000000-0005-0000-0000-0000B7440000}"/>
    <cellStyle name="Normal 25 3 3" xfId="17594" xr:uid="{00000000-0005-0000-0000-0000B8440000}"/>
    <cellStyle name="Normal 25 3 3 2" xfId="17595" xr:uid="{00000000-0005-0000-0000-0000B9440000}"/>
    <cellStyle name="Normal 25 3 3 2 2" xfId="17596" xr:uid="{00000000-0005-0000-0000-0000BA440000}"/>
    <cellStyle name="Normal 25 3 3 3" xfId="17597" xr:uid="{00000000-0005-0000-0000-0000BB440000}"/>
    <cellStyle name="Normal 25 3 3 3 2" xfId="17598" xr:uid="{00000000-0005-0000-0000-0000BC440000}"/>
    <cellStyle name="Normal 25 3 3 4" xfId="17599" xr:uid="{00000000-0005-0000-0000-0000BD440000}"/>
    <cellStyle name="Normal 25 3 3 4 2" xfId="17600" xr:uid="{00000000-0005-0000-0000-0000BE440000}"/>
    <cellStyle name="Normal 25 3 3 5" xfId="17601" xr:uid="{00000000-0005-0000-0000-0000BF440000}"/>
    <cellStyle name="Normal 25 3 3 5 2" xfId="17602" xr:uid="{00000000-0005-0000-0000-0000C0440000}"/>
    <cellStyle name="Normal 25 3 3 6" xfId="17603" xr:uid="{00000000-0005-0000-0000-0000C1440000}"/>
    <cellStyle name="Normal 25 3 4" xfId="17604" xr:uid="{00000000-0005-0000-0000-0000C2440000}"/>
    <cellStyle name="Normal 25 3 4 2" xfId="17605" xr:uid="{00000000-0005-0000-0000-0000C3440000}"/>
    <cellStyle name="Normal 25 3 4 2 2" xfId="17606" xr:uid="{00000000-0005-0000-0000-0000C4440000}"/>
    <cellStyle name="Normal 25 3 4 3" xfId="17607" xr:uid="{00000000-0005-0000-0000-0000C5440000}"/>
    <cellStyle name="Normal 25 3 5" xfId="17608" xr:uid="{00000000-0005-0000-0000-0000C6440000}"/>
    <cellStyle name="Normal 25 3 5 2" xfId="17609" xr:uid="{00000000-0005-0000-0000-0000C7440000}"/>
    <cellStyle name="Normal 25 3 6" xfId="17610" xr:uid="{00000000-0005-0000-0000-0000C8440000}"/>
    <cellStyle name="Normal 25 3 6 2" xfId="17611" xr:uid="{00000000-0005-0000-0000-0000C9440000}"/>
    <cellStyle name="Normal 25 3 7" xfId="17612" xr:uid="{00000000-0005-0000-0000-0000CA440000}"/>
    <cellStyle name="Normal 25 3 7 2" xfId="17613" xr:uid="{00000000-0005-0000-0000-0000CB440000}"/>
    <cellStyle name="Normal 25 3 8" xfId="17614" xr:uid="{00000000-0005-0000-0000-0000CC440000}"/>
    <cellStyle name="Normal 25 4" xfId="17615" xr:uid="{00000000-0005-0000-0000-0000CD440000}"/>
    <cellStyle name="Normal 25 4 2" xfId="17616" xr:uid="{00000000-0005-0000-0000-0000CE440000}"/>
    <cellStyle name="Normal 25 4 2 2" xfId="17617" xr:uid="{00000000-0005-0000-0000-0000CF440000}"/>
    <cellStyle name="Normal 25 4 2 2 2" xfId="17618" xr:uid="{00000000-0005-0000-0000-0000D0440000}"/>
    <cellStyle name="Normal 25 4 2 2 2 2" xfId="17619" xr:uid="{00000000-0005-0000-0000-0000D1440000}"/>
    <cellStyle name="Normal 25 4 2 2 3" xfId="17620" xr:uid="{00000000-0005-0000-0000-0000D2440000}"/>
    <cellStyle name="Normal 25 4 2 2 3 2" xfId="17621" xr:uid="{00000000-0005-0000-0000-0000D3440000}"/>
    <cellStyle name="Normal 25 4 2 2 4" xfId="17622" xr:uid="{00000000-0005-0000-0000-0000D4440000}"/>
    <cellStyle name="Normal 25 4 2 3" xfId="17623" xr:uid="{00000000-0005-0000-0000-0000D5440000}"/>
    <cellStyle name="Normal 25 4 2 3 2" xfId="17624" xr:uid="{00000000-0005-0000-0000-0000D6440000}"/>
    <cellStyle name="Normal 25 4 2 4" xfId="17625" xr:uid="{00000000-0005-0000-0000-0000D7440000}"/>
    <cellStyle name="Normal 25 4 2 4 2" xfId="17626" xr:uid="{00000000-0005-0000-0000-0000D8440000}"/>
    <cellStyle name="Normal 25 4 2 5" xfId="17627" xr:uid="{00000000-0005-0000-0000-0000D9440000}"/>
    <cellStyle name="Normal 25 4 2 5 2" xfId="17628" xr:uid="{00000000-0005-0000-0000-0000DA440000}"/>
    <cellStyle name="Normal 25 4 2 6" xfId="17629" xr:uid="{00000000-0005-0000-0000-0000DB440000}"/>
    <cellStyle name="Normal 25 4 2 6 2" xfId="17630" xr:uid="{00000000-0005-0000-0000-0000DC440000}"/>
    <cellStyle name="Normal 25 4 2 7" xfId="17631" xr:uid="{00000000-0005-0000-0000-0000DD440000}"/>
    <cellStyle name="Normal 25 4 3" xfId="17632" xr:uid="{00000000-0005-0000-0000-0000DE440000}"/>
    <cellStyle name="Normal 25 4 3 2" xfId="17633" xr:uid="{00000000-0005-0000-0000-0000DF440000}"/>
    <cellStyle name="Normal 25 4 3 2 2" xfId="17634" xr:uid="{00000000-0005-0000-0000-0000E0440000}"/>
    <cellStyle name="Normal 25 4 3 3" xfId="17635" xr:uid="{00000000-0005-0000-0000-0000E1440000}"/>
    <cellStyle name="Normal 25 4 3 3 2" xfId="17636" xr:uid="{00000000-0005-0000-0000-0000E2440000}"/>
    <cellStyle name="Normal 25 4 3 4" xfId="17637" xr:uid="{00000000-0005-0000-0000-0000E3440000}"/>
    <cellStyle name="Normal 25 4 3 4 2" xfId="17638" xr:uid="{00000000-0005-0000-0000-0000E4440000}"/>
    <cellStyle name="Normal 25 4 3 5" xfId="17639" xr:uid="{00000000-0005-0000-0000-0000E5440000}"/>
    <cellStyle name="Normal 25 4 3 5 2" xfId="17640" xr:uid="{00000000-0005-0000-0000-0000E6440000}"/>
    <cellStyle name="Normal 25 4 3 6" xfId="17641" xr:uid="{00000000-0005-0000-0000-0000E7440000}"/>
    <cellStyle name="Normal 25 4 4" xfId="17642" xr:uid="{00000000-0005-0000-0000-0000E8440000}"/>
    <cellStyle name="Normal 25 4 4 2" xfId="17643" xr:uid="{00000000-0005-0000-0000-0000E9440000}"/>
    <cellStyle name="Normal 25 4 4 2 2" xfId="17644" xr:uid="{00000000-0005-0000-0000-0000EA440000}"/>
    <cellStyle name="Normal 25 4 4 3" xfId="17645" xr:uid="{00000000-0005-0000-0000-0000EB440000}"/>
    <cellStyle name="Normal 25 4 5" xfId="17646" xr:uid="{00000000-0005-0000-0000-0000EC440000}"/>
    <cellStyle name="Normal 25 4 5 2" xfId="17647" xr:uid="{00000000-0005-0000-0000-0000ED440000}"/>
    <cellStyle name="Normal 25 4 6" xfId="17648" xr:uid="{00000000-0005-0000-0000-0000EE440000}"/>
    <cellStyle name="Normal 25 4 6 2" xfId="17649" xr:uid="{00000000-0005-0000-0000-0000EF440000}"/>
    <cellStyle name="Normal 25 4 7" xfId="17650" xr:uid="{00000000-0005-0000-0000-0000F0440000}"/>
    <cellStyle name="Normal 25 4 7 2" xfId="17651" xr:uid="{00000000-0005-0000-0000-0000F1440000}"/>
    <cellStyle name="Normal 25 4 8" xfId="17652" xr:uid="{00000000-0005-0000-0000-0000F2440000}"/>
    <cellStyle name="Normal 25 5" xfId="17653" xr:uid="{00000000-0005-0000-0000-0000F3440000}"/>
    <cellStyle name="Normal 25 5 2" xfId="17654" xr:uid="{00000000-0005-0000-0000-0000F4440000}"/>
    <cellStyle name="Normal 25 5 2 2" xfId="17655" xr:uid="{00000000-0005-0000-0000-0000F5440000}"/>
    <cellStyle name="Normal 25 5 2 2 2" xfId="17656" xr:uid="{00000000-0005-0000-0000-0000F6440000}"/>
    <cellStyle name="Normal 25 5 2 3" xfId="17657" xr:uid="{00000000-0005-0000-0000-0000F7440000}"/>
    <cellStyle name="Normal 25 5 2 3 2" xfId="17658" xr:uid="{00000000-0005-0000-0000-0000F8440000}"/>
    <cellStyle name="Normal 25 5 2 4" xfId="17659" xr:uid="{00000000-0005-0000-0000-0000F9440000}"/>
    <cellStyle name="Normal 25 5 3" xfId="17660" xr:uid="{00000000-0005-0000-0000-0000FA440000}"/>
    <cellStyle name="Normal 25 5 3 2" xfId="17661" xr:uid="{00000000-0005-0000-0000-0000FB440000}"/>
    <cellStyle name="Normal 25 5 4" xfId="17662" xr:uid="{00000000-0005-0000-0000-0000FC440000}"/>
    <cellStyle name="Normal 25 5 4 2" xfId="17663" xr:uid="{00000000-0005-0000-0000-0000FD440000}"/>
    <cellStyle name="Normal 25 5 5" xfId="17664" xr:uid="{00000000-0005-0000-0000-0000FE440000}"/>
    <cellStyle name="Normal 25 5 5 2" xfId="17665" xr:uid="{00000000-0005-0000-0000-0000FF440000}"/>
    <cellStyle name="Normal 25 5 6" xfId="17666" xr:uid="{00000000-0005-0000-0000-000000450000}"/>
    <cellStyle name="Normal 25 5 6 2" xfId="17667" xr:uid="{00000000-0005-0000-0000-000001450000}"/>
    <cellStyle name="Normal 25 5 7" xfId="17668" xr:uid="{00000000-0005-0000-0000-000002450000}"/>
    <cellStyle name="Normal 25 6" xfId="17669" xr:uid="{00000000-0005-0000-0000-000003450000}"/>
    <cellStyle name="Normal 25 6 2" xfId="17670" xr:uid="{00000000-0005-0000-0000-000004450000}"/>
    <cellStyle name="Normal 25 6 2 2" xfId="17671" xr:uid="{00000000-0005-0000-0000-000005450000}"/>
    <cellStyle name="Normal 25 6 3" xfId="17672" xr:uid="{00000000-0005-0000-0000-000006450000}"/>
    <cellStyle name="Normal 25 6 3 2" xfId="17673" xr:uid="{00000000-0005-0000-0000-000007450000}"/>
    <cellStyle name="Normal 25 6 4" xfId="17674" xr:uid="{00000000-0005-0000-0000-000008450000}"/>
    <cellStyle name="Normal 25 6 4 2" xfId="17675" xr:uid="{00000000-0005-0000-0000-000009450000}"/>
    <cellStyle name="Normal 25 6 5" xfId="17676" xr:uid="{00000000-0005-0000-0000-00000A450000}"/>
    <cellStyle name="Normal 25 6 5 2" xfId="17677" xr:uid="{00000000-0005-0000-0000-00000B450000}"/>
    <cellStyle name="Normal 25 6 6" xfId="17678" xr:uid="{00000000-0005-0000-0000-00000C450000}"/>
    <cellStyle name="Normal 25 7" xfId="17679" xr:uid="{00000000-0005-0000-0000-00000D450000}"/>
    <cellStyle name="Normal 25 7 2" xfId="17680" xr:uid="{00000000-0005-0000-0000-00000E450000}"/>
    <cellStyle name="Normal 25 7 2 2" xfId="17681" xr:uid="{00000000-0005-0000-0000-00000F450000}"/>
    <cellStyle name="Normal 25 7 3" xfId="17682" xr:uid="{00000000-0005-0000-0000-000010450000}"/>
    <cellStyle name="Normal 25 8" xfId="17683" xr:uid="{00000000-0005-0000-0000-000011450000}"/>
    <cellStyle name="Normal 25 8 2" xfId="17684" xr:uid="{00000000-0005-0000-0000-000012450000}"/>
    <cellStyle name="Normal 25 9" xfId="17685" xr:uid="{00000000-0005-0000-0000-000013450000}"/>
    <cellStyle name="Normal 25 9 2" xfId="17686" xr:uid="{00000000-0005-0000-0000-000014450000}"/>
    <cellStyle name="Normal 26" xfId="17687" xr:uid="{00000000-0005-0000-0000-000015450000}"/>
    <cellStyle name="Normal 26 10" xfId="17688" xr:uid="{00000000-0005-0000-0000-000016450000}"/>
    <cellStyle name="Normal 26 10 2" xfId="17689" xr:uid="{00000000-0005-0000-0000-000017450000}"/>
    <cellStyle name="Normal 26 11" xfId="17690" xr:uid="{00000000-0005-0000-0000-000018450000}"/>
    <cellStyle name="Normal 26 2" xfId="17691" xr:uid="{00000000-0005-0000-0000-000019450000}"/>
    <cellStyle name="Normal 26 2 10" xfId="17692" xr:uid="{00000000-0005-0000-0000-00001A450000}"/>
    <cellStyle name="Normal 26 2 2" xfId="17693" xr:uid="{00000000-0005-0000-0000-00001B450000}"/>
    <cellStyle name="Normal 26 2 2 2" xfId="17694" xr:uid="{00000000-0005-0000-0000-00001C450000}"/>
    <cellStyle name="Normal 26 2 2 2 2" xfId="17695" xr:uid="{00000000-0005-0000-0000-00001D450000}"/>
    <cellStyle name="Normal 26 2 2 2 2 2" xfId="17696" xr:uid="{00000000-0005-0000-0000-00001E450000}"/>
    <cellStyle name="Normal 26 2 2 2 2 2 2" xfId="17697" xr:uid="{00000000-0005-0000-0000-00001F450000}"/>
    <cellStyle name="Normal 26 2 2 2 2 3" xfId="17698" xr:uid="{00000000-0005-0000-0000-000020450000}"/>
    <cellStyle name="Normal 26 2 2 2 2 3 2" xfId="17699" xr:uid="{00000000-0005-0000-0000-000021450000}"/>
    <cellStyle name="Normal 26 2 2 2 2 4" xfId="17700" xr:uid="{00000000-0005-0000-0000-000022450000}"/>
    <cellStyle name="Normal 26 2 2 2 3" xfId="17701" xr:uid="{00000000-0005-0000-0000-000023450000}"/>
    <cellStyle name="Normal 26 2 2 2 3 2" xfId="17702" xr:uid="{00000000-0005-0000-0000-000024450000}"/>
    <cellStyle name="Normal 26 2 2 2 4" xfId="17703" xr:uid="{00000000-0005-0000-0000-000025450000}"/>
    <cellStyle name="Normal 26 2 2 2 4 2" xfId="17704" xr:uid="{00000000-0005-0000-0000-000026450000}"/>
    <cellStyle name="Normal 26 2 2 2 5" xfId="17705" xr:uid="{00000000-0005-0000-0000-000027450000}"/>
    <cellStyle name="Normal 26 2 2 2 5 2" xfId="17706" xr:uid="{00000000-0005-0000-0000-000028450000}"/>
    <cellStyle name="Normal 26 2 2 2 6" xfId="17707" xr:uid="{00000000-0005-0000-0000-000029450000}"/>
    <cellStyle name="Normal 26 2 2 2 6 2" xfId="17708" xr:uid="{00000000-0005-0000-0000-00002A450000}"/>
    <cellStyle name="Normal 26 2 2 2 7" xfId="17709" xr:uid="{00000000-0005-0000-0000-00002B450000}"/>
    <cellStyle name="Normal 26 2 2 3" xfId="17710" xr:uid="{00000000-0005-0000-0000-00002C450000}"/>
    <cellStyle name="Normal 26 2 2 3 2" xfId="17711" xr:uid="{00000000-0005-0000-0000-00002D450000}"/>
    <cellStyle name="Normal 26 2 2 3 2 2" xfId="17712" xr:uid="{00000000-0005-0000-0000-00002E450000}"/>
    <cellStyle name="Normal 26 2 2 3 3" xfId="17713" xr:uid="{00000000-0005-0000-0000-00002F450000}"/>
    <cellStyle name="Normal 26 2 2 3 3 2" xfId="17714" xr:uid="{00000000-0005-0000-0000-000030450000}"/>
    <cellStyle name="Normal 26 2 2 3 4" xfId="17715" xr:uid="{00000000-0005-0000-0000-000031450000}"/>
    <cellStyle name="Normal 26 2 2 3 4 2" xfId="17716" xr:uid="{00000000-0005-0000-0000-000032450000}"/>
    <cellStyle name="Normal 26 2 2 3 5" xfId="17717" xr:uid="{00000000-0005-0000-0000-000033450000}"/>
    <cellStyle name="Normal 26 2 2 3 5 2" xfId="17718" xr:uid="{00000000-0005-0000-0000-000034450000}"/>
    <cellStyle name="Normal 26 2 2 3 6" xfId="17719" xr:uid="{00000000-0005-0000-0000-000035450000}"/>
    <cellStyle name="Normal 26 2 2 4" xfId="17720" xr:uid="{00000000-0005-0000-0000-000036450000}"/>
    <cellStyle name="Normal 26 2 2 4 2" xfId="17721" xr:uid="{00000000-0005-0000-0000-000037450000}"/>
    <cellStyle name="Normal 26 2 2 4 2 2" xfId="17722" xr:uid="{00000000-0005-0000-0000-000038450000}"/>
    <cellStyle name="Normal 26 2 2 4 3" xfId="17723" xr:uid="{00000000-0005-0000-0000-000039450000}"/>
    <cellStyle name="Normal 26 2 2 5" xfId="17724" xr:uid="{00000000-0005-0000-0000-00003A450000}"/>
    <cellStyle name="Normal 26 2 2 5 2" xfId="17725" xr:uid="{00000000-0005-0000-0000-00003B450000}"/>
    <cellStyle name="Normal 26 2 2 6" xfId="17726" xr:uid="{00000000-0005-0000-0000-00003C450000}"/>
    <cellStyle name="Normal 26 2 2 6 2" xfId="17727" xr:uid="{00000000-0005-0000-0000-00003D450000}"/>
    <cellStyle name="Normal 26 2 2 7" xfId="17728" xr:uid="{00000000-0005-0000-0000-00003E450000}"/>
    <cellStyle name="Normal 26 2 2 7 2" xfId="17729" xr:uid="{00000000-0005-0000-0000-00003F450000}"/>
    <cellStyle name="Normal 26 2 2 8" xfId="17730" xr:uid="{00000000-0005-0000-0000-000040450000}"/>
    <cellStyle name="Normal 26 2 3" xfId="17731" xr:uid="{00000000-0005-0000-0000-000041450000}"/>
    <cellStyle name="Normal 26 2 3 2" xfId="17732" xr:uid="{00000000-0005-0000-0000-000042450000}"/>
    <cellStyle name="Normal 26 2 3 2 2" xfId="17733" xr:uid="{00000000-0005-0000-0000-000043450000}"/>
    <cellStyle name="Normal 26 2 3 2 2 2" xfId="17734" xr:uid="{00000000-0005-0000-0000-000044450000}"/>
    <cellStyle name="Normal 26 2 3 2 2 2 2" xfId="17735" xr:uid="{00000000-0005-0000-0000-000045450000}"/>
    <cellStyle name="Normal 26 2 3 2 2 3" xfId="17736" xr:uid="{00000000-0005-0000-0000-000046450000}"/>
    <cellStyle name="Normal 26 2 3 2 2 3 2" xfId="17737" xr:uid="{00000000-0005-0000-0000-000047450000}"/>
    <cellStyle name="Normal 26 2 3 2 2 4" xfId="17738" xr:uid="{00000000-0005-0000-0000-000048450000}"/>
    <cellStyle name="Normal 26 2 3 2 3" xfId="17739" xr:uid="{00000000-0005-0000-0000-000049450000}"/>
    <cellStyle name="Normal 26 2 3 2 3 2" xfId="17740" xr:uid="{00000000-0005-0000-0000-00004A450000}"/>
    <cellStyle name="Normal 26 2 3 2 4" xfId="17741" xr:uid="{00000000-0005-0000-0000-00004B450000}"/>
    <cellStyle name="Normal 26 2 3 2 4 2" xfId="17742" xr:uid="{00000000-0005-0000-0000-00004C450000}"/>
    <cellStyle name="Normal 26 2 3 2 5" xfId="17743" xr:uid="{00000000-0005-0000-0000-00004D450000}"/>
    <cellStyle name="Normal 26 2 3 2 5 2" xfId="17744" xr:uid="{00000000-0005-0000-0000-00004E450000}"/>
    <cellStyle name="Normal 26 2 3 2 6" xfId="17745" xr:uid="{00000000-0005-0000-0000-00004F450000}"/>
    <cellStyle name="Normal 26 2 3 2 6 2" xfId="17746" xr:uid="{00000000-0005-0000-0000-000050450000}"/>
    <cellStyle name="Normal 26 2 3 2 7" xfId="17747" xr:uid="{00000000-0005-0000-0000-000051450000}"/>
    <cellStyle name="Normal 26 2 3 3" xfId="17748" xr:uid="{00000000-0005-0000-0000-000052450000}"/>
    <cellStyle name="Normal 26 2 3 3 2" xfId="17749" xr:uid="{00000000-0005-0000-0000-000053450000}"/>
    <cellStyle name="Normal 26 2 3 3 2 2" xfId="17750" xr:uid="{00000000-0005-0000-0000-000054450000}"/>
    <cellStyle name="Normal 26 2 3 3 3" xfId="17751" xr:uid="{00000000-0005-0000-0000-000055450000}"/>
    <cellStyle name="Normal 26 2 3 3 3 2" xfId="17752" xr:uid="{00000000-0005-0000-0000-000056450000}"/>
    <cellStyle name="Normal 26 2 3 3 4" xfId="17753" xr:uid="{00000000-0005-0000-0000-000057450000}"/>
    <cellStyle name="Normal 26 2 3 3 4 2" xfId="17754" xr:uid="{00000000-0005-0000-0000-000058450000}"/>
    <cellStyle name="Normal 26 2 3 3 5" xfId="17755" xr:uid="{00000000-0005-0000-0000-000059450000}"/>
    <cellStyle name="Normal 26 2 3 3 5 2" xfId="17756" xr:uid="{00000000-0005-0000-0000-00005A450000}"/>
    <cellStyle name="Normal 26 2 3 3 6" xfId="17757" xr:uid="{00000000-0005-0000-0000-00005B450000}"/>
    <cellStyle name="Normal 26 2 3 4" xfId="17758" xr:uid="{00000000-0005-0000-0000-00005C450000}"/>
    <cellStyle name="Normal 26 2 3 4 2" xfId="17759" xr:uid="{00000000-0005-0000-0000-00005D450000}"/>
    <cellStyle name="Normal 26 2 3 4 2 2" xfId="17760" xr:uid="{00000000-0005-0000-0000-00005E450000}"/>
    <cellStyle name="Normal 26 2 3 4 3" xfId="17761" xr:uid="{00000000-0005-0000-0000-00005F450000}"/>
    <cellStyle name="Normal 26 2 3 5" xfId="17762" xr:uid="{00000000-0005-0000-0000-000060450000}"/>
    <cellStyle name="Normal 26 2 3 5 2" xfId="17763" xr:uid="{00000000-0005-0000-0000-000061450000}"/>
    <cellStyle name="Normal 26 2 3 6" xfId="17764" xr:uid="{00000000-0005-0000-0000-000062450000}"/>
    <cellStyle name="Normal 26 2 3 6 2" xfId="17765" xr:uid="{00000000-0005-0000-0000-000063450000}"/>
    <cellStyle name="Normal 26 2 3 7" xfId="17766" xr:uid="{00000000-0005-0000-0000-000064450000}"/>
    <cellStyle name="Normal 26 2 3 7 2" xfId="17767" xr:uid="{00000000-0005-0000-0000-000065450000}"/>
    <cellStyle name="Normal 26 2 3 8" xfId="17768" xr:uid="{00000000-0005-0000-0000-000066450000}"/>
    <cellStyle name="Normal 26 2 4" xfId="17769" xr:uid="{00000000-0005-0000-0000-000067450000}"/>
    <cellStyle name="Normal 26 2 4 2" xfId="17770" xr:uid="{00000000-0005-0000-0000-000068450000}"/>
    <cellStyle name="Normal 26 2 4 2 2" xfId="17771" xr:uid="{00000000-0005-0000-0000-000069450000}"/>
    <cellStyle name="Normal 26 2 4 2 2 2" xfId="17772" xr:uid="{00000000-0005-0000-0000-00006A450000}"/>
    <cellStyle name="Normal 26 2 4 2 3" xfId="17773" xr:uid="{00000000-0005-0000-0000-00006B450000}"/>
    <cellStyle name="Normal 26 2 4 2 3 2" xfId="17774" xr:uid="{00000000-0005-0000-0000-00006C450000}"/>
    <cellStyle name="Normal 26 2 4 2 4" xfId="17775" xr:uid="{00000000-0005-0000-0000-00006D450000}"/>
    <cellStyle name="Normal 26 2 4 3" xfId="17776" xr:uid="{00000000-0005-0000-0000-00006E450000}"/>
    <cellStyle name="Normal 26 2 4 3 2" xfId="17777" xr:uid="{00000000-0005-0000-0000-00006F450000}"/>
    <cellStyle name="Normal 26 2 4 4" xfId="17778" xr:uid="{00000000-0005-0000-0000-000070450000}"/>
    <cellStyle name="Normal 26 2 4 4 2" xfId="17779" xr:uid="{00000000-0005-0000-0000-000071450000}"/>
    <cellStyle name="Normal 26 2 4 5" xfId="17780" xr:uid="{00000000-0005-0000-0000-000072450000}"/>
    <cellStyle name="Normal 26 2 4 5 2" xfId="17781" xr:uid="{00000000-0005-0000-0000-000073450000}"/>
    <cellStyle name="Normal 26 2 4 6" xfId="17782" xr:uid="{00000000-0005-0000-0000-000074450000}"/>
    <cellStyle name="Normal 26 2 4 6 2" xfId="17783" xr:uid="{00000000-0005-0000-0000-000075450000}"/>
    <cellStyle name="Normal 26 2 4 7" xfId="17784" xr:uid="{00000000-0005-0000-0000-000076450000}"/>
    <cellStyle name="Normal 26 2 5" xfId="17785" xr:uid="{00000000-0005-0000-0000-000077450000}"/>
    <cellStyle name="Normal 26 2 5 2" xfId="17786" xr:uid="{00000000-0005-0000-0000-000078450000}"/>
    <cellStyle name="Normal 26 2 5 2 2" xfId="17787" xr:uid="{00000000-0005-0000-0000-000079450000}"/>
    <cellStyle name="Normal 26 2 5 3" xfId="17788" xr:uid="{00000000-0005-0000-0000-00007A450000}"/>
    <cellStyle name="Normal 26 2 5 3 2" xfId="17789" xr:uid="{00000000-0005-0000-0000-00007B450000}"/>
    <cellStyle name="Normal 26 2 5 4" xfId="17790" xr:uid="{00000000-0005-0000-0000-00007C450000}"/>
    <cellStyle name="Normal 26 2 5 4 2" xfId="17791" xr:uid="{00000000-0005-0000-0000-00007D450000}"/>
    <cellStyle name="Normal 26 2 5 5" xfId="17792" xr:uid="{00000000-0005-0000-0000-00007E450000}"/>
    <cellStyle name="Normal 26 2 5 5 2" xfId="17793" xr:uid="{00000000-0005-0000-0000-00007F450000}"/>
    <cellStyle name="Normal 26 2 5 6" xfId="17794" xr:uid="{00000000-0005-0000-0000-000080450000}"/>
    <cellStyle name="Normal 26 2 6" xfId="17795" xr:uid="{00000000-0005-0000-0000-000081450000}"/>
    <cellStyle name="Normal 26 2 6 2" xfId="17796" xr:uid="{00000000-0005-0000-0000-000082450000}"/>
    <cellStyle name="Normal 26 2 6 2 2" xfId="17797" xr:uid="{00000000-0005-0000-0000-000083450000}"/>
    <cellStyle name="Normal 26 2 6 3" xfId="17798" xr:uid="{00000000-0005-0000-0000-000084450000}"/>
    <cellStyle name="Normal 26 2 7" xfId="17799" xr:uid="{00000000-0005-0000-0000-000085450000}"/>
    <cellStyle name="Normal 26 2 7 2" xfId="17800" xr:uid="{00000000-0005-0000-0000-000086450000}"/>
    <cellStyle name="Normal 26 2 8" xfId="17801" xr:uid="{00000000-0005-0000-0000-000087450000}"/>
    <cellStyle name="Normal 26 2 8 2" xfId="17802" xr:uid="{00000000-0005-0000-0000-000088450000}"/>
    <cellStyle name="Normal 26 2 9" xfId="17803" xr:uid="{00000000-0005-0000-0000-000089450000}"/>
    <cellStyle name="Normal 26 2 9 2" xfId="17804" xr:uid="{00000000-0005-0000-0000-00008A450000}"/>
    <cellStyle name="Normal 26 3" xfId="17805" xr:uid="{00000000-0005-0000-0000-00008B450000}"/>
    <cellStyle name="Normal 26 3 2" xfId="17806" xr:uid="{00000000-0005-0000-0000-00008C450000}"/>
    <cellStyle name="Normal 26 3 2 2" xfId="17807" xr:uid="{00000000-0005-0000-0000-00008D450000}"/>
    <cellStyle name="Normal 26 3 2 2 2" xfId="17808" xr:uid="{00000000-0005-0000-0000-00008E450000}"/>
    <cellStyle name="Normal 26 3 2 2 2 2" xfId="17809" xr:uid="{00000000-0005-0000-0000-00008F450000}"/>
    <cellStyle name="Normal 26 3 2 2 3" xfId="17810" xr:uid="{00000000-0005-0000-0000-000090450000}"/>
    <cellStyle name="Normal 26 3 2 2 3 2" xfId="17811" xr:uid="{00000000-0005-0000-0000-000091450000}"/>
    <cellStyle name="Normal 26 3 2 2 4" xfId="17812" xr:uid="{00000000-0005-0000-0000-000092450000}"/>
    <cellStyle name="Normal 26 3 2 3" xfId="17813" xr:uid="{00000000-0005-0000-0000-000093450000}"/>
    <cellStyle name="Normal 26 3 2 3 2" xfId="17814" xr:uid="{00000000-0005-0000-0000-000094450000}"/>
    <cellStyle name="Normal 26 3 2 4" xfId="17815" xr:uid="{00000000-0005-0000-0000-000095450000}"/>
    <cellStyle name="Normal 26 3 2 4 2" xfId="17816" xr:uid="{00000000-0005-0000-0000-000096450000}"/>
    <cellStyle name="Normal 26 3 2 5" xfId="17817" xr:uid="{00000000-0005-0000-0000-000097450000}"/>
    <cellStyle name="Normal 26 3 2 5 2" xfId="17818" xr:uid="{00000000-0005-0000-0000-000098450000}"/>
    <cellStyle name="Normal 26 3 2 6" xfId="17819" xr:uid="{00000000-0005-0000-0000-000099450000}"/>
    <cellStyle name="Normal 26 3 2 6 2" xfId="17820" xr:uid="{00000000-0005-0000-0000-00009A450000}"/>
    <cellStyle name="Normal 26 3 2 7" xfId="17821" xr:uid="{00000000-0005-0000-0000-00009B450000}"/>
    <cellStyle name="Normal 26 3 3" xfId="17822" xr:uid="{00000000-0005-0000-0000-00009C450000}"/>
    <cellStyle name="Normal 26 3 3 2" xfId="17823" xr:uid="{00000000-0005-0000-0000-00009D450000}"/>
    <cellStyle name="Normal 26 3 3 2 2" xfId="17824" xr:uid="{00000000-0005-0000-0000-00009E450000}"/>
    <cellStyle name="Normal 26 3 3 3" xfId="17825" xr:uid="{00000000-0005-0000-0000-00009F450000}"/>
    <cellStyle name="Normal 26 3 3 3 2" xfId="17826" xr:uid="{00000000-0005-0000-0000-0000A0450000}"/>
    <cellStyle name="Normal 26 3 3 4" xfId="17827" xr:uid="{00000000-0005-0000-0000-0000A1450000}"/>
    <cellStyle name="Normal 26 3 3 4 2" xfId="17828" xr:uid="{00000000-0005-0000-0000-0000A2450000}"/>
    <cellStyle name="Normal 26 3 3 5" xfId="17829" xr:uid="{00000000-0005-0000-0000-0000A3450000}"/>
    <cellStyle name="Normal 26 3 3 5 2" xfId="17830" xr:uid="{00000000-0005-0000-0000-0000A4450000}"/>
    <cellStyle name="Normal 26 3 3 6" xfId="17831" xr:uid="{00000000-0005-0000-0000-0000A5450000}"/>
    <cellStyle name="Normal 26 3 4" xfId="17832" xr:uid="{00000000-0005-0000-0000-0000A6450000}"/>
    <cellStyle name="Normal 26 3 4 2" xfId="17833" xr:uid="{00000000-0005-0000-0000-0000A7450000}"/>
    <cellStyle name="Normal 26 3 4 2 2" xfId="17834" xr:uid="{00000000-0005-0000-0000-0000A8450000}"/>
    <cellStyle name="Normal 26 3 4 3" xfId="17835" xr:uid="{00000000-0005-0000-0000-0000A9450000}"/>
    <cellStyle name="Normal 26 3 5" xfId="17836" xr:uid="{00000000-0005-0000-0000-0000AA450000}"/>
    <cellStyle name="Normal 26 3 5 2" xfId="17837" xr:uid="{00000000-0005-0000-0000-0000AB450000}"/>
    <cellStyle name="Normal 26 3 6" xfId="17838" xr:uid="{00000000-0005-0000-0000-0000AC450000}"/>
    <cellStyle name="Normal 26 3 6 2" xfId="17839" xr:uid="{00000000-0005-0000-0000-0000AD450000}"/>
    <cellStyle name="Normal 26 3 7" xfId="17840" xr:uid="{00000000-0005-0000-0000-0000AE450000}"/>
    <cellStyle name="Normal 26 3 7 2" xfId="17841" xr:uid="{00000000-0005-0000-0000-0000AF450000}"/>
    <cellStyle name="Normal 26 3 8" xfId="17842" xr:uid="{00000000-0005-0000-0000-0000B0450000}"/>
    <cellStyle name="Normal 26 4" xfId="17843" xr:uid="{00000000-0005-0000-0000-0000B1450000}"/>
    <cellStyle name="Normal 26 4 2" xfId="17844" xr:uid="{00000000-0005-0000-0000-0000B2450000}"/>
    <cellStyle name="Normal 26 4 2 2" xfId="17845" xr:uid="{00000000-0005-0000-0000-0000B3450000}"/>
    <cellStyle name="Normal 26 4 2 2 2" xfId="17846" xr:uid="{00000000-0005-0000-0000-0000B4450000}"/>
    <cellStyle name="Normal 26 4 2 2 2 2" xfId="17847" xr:uid="{00000000-0005-0000-0000-0000B5450000}"/>
    <cellStyle name="Normal 26 4 2 2 3" xfId="17848" xr:uid="{00000000-0005-0000-0000-0000B6450000}"/>
    <cellStyle name="Normal 26 4 2 2 3 2" xfId="17849" xr:uid="{00000000-0005-0000-0000-0000B7450000}"/>
    <cellStyle name="Normal 26 4 2 2 4" xfId="17850" xr:uid="{00000000-0005-0000-0000-0000B8450000}"/>
    <cellStyle name="Normal 26 4 2 3" xfId="17851" xr:uid="{00000000-0005-0000-0000-0000B9450000}"/>
    <cellStyle name="Normal 26 4 2 3 2" xfId="17852" xr:uid="{00000000-0005-0000-0000-0000BA450000}"/>
    <cellStyle name="Normal 26 4 2 4" xfId="17853" xr:uid="{00000000-0005-0000-0000-0000BB450000}"/>
    <cellStyle name="Normal 26 4 2 4 2" xfId="17854" xr:uid="{00000000-0005-0000-0000-0000BC450000}"/>
    <cellStyle name="Normal 26 4 2 5" xfId="17855" xr:uid="{00000000-0005-0000-0000-0000BD450000}"/>
    <cellStyle name="Normal 26 4 2 5 2" xfId="17856" xr:uid="{00000000-0005-0000-0000-0000BE450000}"/>
    <cellStyle name="Normal 26 4 2 6" xfId="17857" xr:uid="{00000000-0005-0000-0000-0000BF450000}"/>
    <cellStyle name="Normal 26 4 2 6 2" xfId="17858" xr:uid="{00000000-0005-0000-0000-0000C0450000}"/>
    <cellStyle name="Normal 26 4 2 7" xfId="17859" xr:uid="{00000000-0005-0000-0000-0000C1450000}"/>
    <cellStyle name="Normal 26 4 3" xfId="17860" xr:uid="{00000000-0005-0000-0000-0000C2450000}"/>
    <cellStyle name="Normal 26 4 3 2" xfId="17861" xr:uid="{00000000-0005-0000-0000-0000C3450000}"/>
    <cellStyle name="Normal 26 4 3 2 2" xfId="17862" xr:uid="{00000000-0005-0000-0000-0000C4450000}"/>
    <cellStyle name="Normal 26 4 3 3" xfId="17863" xr:uid="{00000000-0005-0000-0000-0000C5450000}"/>
    <cellStyle name="Normal 26 4 3 3 2" xfId="17864" xr:uid="{00000000-0005-0000-0000-0000C6450000}"/>
    <cellStyle name="Normal 26 4 3 4" xfId="17865" xr:uid="{00000000-0005-0000-0000-0000C7450000}"/>
    <cellStyle name="Normal 26 4 3 4 2" xfId="17866" xr:uid="{00000000-0005-0000-0000-0000C8450000}"/>
    <cellStyle name="Normal 26 4 3 5" xfId="17867" xr:uid="{00000000-0005-0000-0000-0000C9450000}"/>
    <cellStyle name="Normal 26 4 3 5 2" xfId="17868" xr:uid="{00000000-0005-0000-0000-0000CA450000}"/>
    <cellStyle name="Normal 26 4 3 6" xfId="17869" xr:uid="{00000000-0005-0000-0000-0000CB450000}"/>
    <cellStyle name="Normal 26 4 4" xfId="17870" xr:uid="{00000000-0005-0000-0000-0000CC450000}"/>
    <cellStyle name="Normal 26 4 4 2" xfId="17871" xr:uid="{00000000-0005-0000-0000-0000CD450000}"/>
    <cellStyle name="Normal 26 4 4 2 2" xfId="17872" xr:uid="{00000000-0005-0000-0000-0000CE450000}"/>
    <cellStyle name="Normal 26 4 4 3" xfId="17873" xr:uid="{00000000-0005-0000-0000-0000CF450000}"/>
    <cellStyle name="Normal 26 4 5" xfId="17874" xr:uid="{00000000-0005-0000-0000-0000D0450000}"/>
    <cellStyle name="Normal 26 4 5 2" xfId="17875" xr:uid="{00000000-0005-0000-0000-0000D1450000}"/>
    <cellStyle name="Normal 26 4 6" xfId="17876" xr:uid="{00000000-0005-0000-0000-0000D2450000}"/>
    <cellStyle name="Normal 26 4 6 2" xfId="17877" xr:uid="{00000000-0005-0000-0000-0000D3450000}"/>
    <cellStyle name="Normal 26 4 7" xfId="17878" xr:uid="{00000000-0005-0000-0000-0000D4450000}"/>
    <cellStyle name="Normal 26 4 7 2" xfId="17879" xr:uid="{00000000-0005-0000-0000-0000D5450000}"/>
    <cellStyle name="Normal 26 4 8" xfId="17880" xr:uid="{00000000-0005-0000-0000-0000D6450000}"/>
    <cellStyle name="Normal 26 5" xfId="17881" xr:uid="{00000000-0005-0000-0000-0000D7450000}"/>
    <cellStyle name="Normal 26 5 2" xfId="17882" xr:uid="{00000000-0005-0000-0000-0000D8450000}"/>
    <cellStyle name="Normal 26 5 2 2" xfId="17883" xr:uid="{00000000-0005-0000-0000-0000D9450000}"/>
    <cellStyle name="Normal 26 5 2 2 2" xfId="17884" xr:uid="{00000000-0005-0000-0000-0000DA450000}"/>
    <cellStyle name="Normal 26 5 2 3" xfId="17885" xr:uid="{00000000-0005-0000-0000-0000DB450000}"/>
    <cellStyle name="Normal 26 5 2 3 2" xfId="17886" xr:uid="{00000000-0005-0000-0000-0000DC450000}"/>
    <cellStyle name="Normal 26 5 2 4" xfId="17887" xr:uid="{00000000-0005-0000-0000-0000DD450000}"/>
    <cellStyle name="Normal 26 5 3" xfId="17888" xr:uid="{00000000-0005-0000-0000-0000DE450000}"/>
    <cellStyle name="Normal 26 5 3 2" xfId="17889" xr:uid="{00000000-0005-0000-0000-0000DF450000}"/>
    <cellStyle name="Normal 26 5 4" xfId="17890" xr:uid="{00000000-0005-0000-0000-0000E0450000}"/>
    <cellStyle name="Normal 26 5 4 2" xfId="17891" xr:uid="{00000000-0005-0000-0000-0000E1450000}"/>
    <cellStyle name="Normal 26 5 5" xfId="17892" xr:uid="{00000000-0005-0000-0000-0000E2450000}"/>
    <cellStyle name="Normal 26 5 5 2" xfId="17893" xr:uid="{00000000-0005-0000-0000-0000E3450000}"/>
    <cellStyle name="Normal 26 5 6" xfId="17894" xr:uid="{00000000-0005-0000-0000-0000E4450000}"/>
    <cellStyle name="Normal 26 5 6 2" xfId="17895" xr:uid="{00000000-0005-0000-0000-0000E5450000}"/>
    <cellStyle name="Normal 26 5 7" xfId="17896" xr:uid="{00000000-0005-0000-0000-0000E6450000}"/>
    <cellStyle name="Normal 26 6" xfId="17897" xr:uid="{00000000-0005-0000-0000-0000E7450000}"/>
    <cellStyle name="Normal 26 6 2" xfId="17898" xr:uid="{00000000-0005-0000-0000-0000E8450000}"/>
    <cellStyle name="Normal 26 6 2 2" xfId="17899" xr:uid="{00000000-0005-0000-0000-0000E9450000}"/>
    <cellStyle name="Normal 26 6 3" xfId="17900" xr:uid="{00000000-0005-0000-0000-0000EA450000}"/>
    <cellStyle name="Normal 26 6 3 2" xfId="17901" xr:uid="{00000000-0005-0000-0000-0000EB450000}"/>
    <cellStyle name="Normal 26 6 4" xfId="17902" xr:uid="{00000000-0005-0000-0000-0000EC450000}"/>
    <cellStyle name="Normal 26 6 4 2" xfId="17903" xr:uid="{00000000-0005-0000-0000-0000ED450000}"/>
    <cellStyle name="Normal 26 6 5" xfId="17904" xr:uid="{00000000-0005-0000-0000-0000EE450000}"/>
    <cellStyle name="Normal 26 6 5 2" xfId="17905" xr:uid="{00000000-0005-0000-0000-0000EF450000}"/>
    <cellStyle name="Normal 26 6 6" xfId="17906" xr:uid="{00000000-0005-0000-0000-0000F0450000}"/>
    <cellStyle name="Normal 26 7" xfId="17907" xr:uid="{00000000-0005-0000-0000-0000F1450000}"/>
    <cellStyle name="Normal 26 7 2" xfId="17908" xr:uid="{00000000-0005-0000-0000-0000F2450000}"/>
    <cellStyle name="Normal 26 7 2 2" xfId="17909" xr:uid="{00000000-0005-0000-0000-0000F3450000}"/>
    <cellStyle name="Normal 26 7 3" xfId="17910" xr:uid="{00000000-0005-0000-0000-0000F4450000}"/>
    <cellStyle name="Normal 26 8" xfId="17911" xr:uid="{00000000-0005-0000-0000-0000F5450000}"/>
    <cellStyle name="Normal 26 8 2" xfId="17912" xr:uid="{00000000-0005-0000-0000-0000F6450000}"/>
    <cellStyle name="Normal 26 9" xfId="17913" xr:uid="{00000000-0005-0000-0000-0000F7450000}"/>
    <cellStyle name="Normal 26 9 2" xfId="17914" xr:uid="{00000000-0005-0000-0000-0000F8450000}"/>
    <cellStyle name="Normal 27" xfId="17915" xr:uid="{00000000-0005-0000-0000-0000F9450000}"/>
    <cellStyle name="Normal 27 10" xfId="17916" xr:uid="{00000000-0005-0000-0000-0000FA450000}"/>
    <cellStyle name="Normal 27 10 2" xfId="17917" xr:uid="{00000000-0005-0000-0000-0000FB450000}"/>
    <cellStyle name="Normal 27 11" xfId="17918" xr:uid="{00000000-0005-0000-0000-0000FC450000}"/>
    <cellStyle name="Normal 27 2" xfId="17919" xr:uid="{00000000-0005-0000-0000-0000FD450000}"/>
    <cellStyle name="Normal 27 2 10" xfId="17920" xr:uid="{00000000-0005-0000-0000-0000FE450000}"/>
    <cellStyle name="Normal 27 2 2" xfId="17921" xr:uid="{00000000-0005-0000-0000-0000FF450000}"/>
    <cellStyle name="Normal 27 2 2 2" xfId="17922" xr:uid="{00000000-0005-0000-0000-000000460000}"/>
    <cellStyle name="Normal 27 2 2 2 2" xfId="17923" xr:uid="{00000000-0005-0000-0000-000001460000}"/>
    <cellStyle name="Normal 27 2 2 2 2 2" xfId="17924" xr:uid="{00000000-0005-0000-0000-000002460000}"/>
    <cellStyle name="Normal 27 2 2 2 2 2 2" xfId="17925" xr:uid="{00000000-0005-0000-0000-000003460000}"/>
    <cellStyle name="Normal 27 2 2 2 2 3" xfId="17926" xr:uid="{00000000-0005-0000-0000-000004460000}"/>
    <cellStyle name="Normal 27 2 2 2 2 3 2" xfId="17927" xr:uid="{00000000-0005-0000-0000-000005460000}"/>
    <cellStyle name="Normal 27 2 2 2 2 4" xfId="17928" xr:uid="{00000000-0005-0000-0000-000006460000}"/>
    <cellStyle name="Normal 27 2 2 2 3" xfId="17929" xr:uid="{00000000-0005-0000-0000-000007460000}"/>
    <cellStyle name="Normal 27 2 2 2 3 2" xfId="17930" xr:uid="{00000000-0005-0000-0000-000008460000}"/>
    <cellStyle name="Normal 27 2 2 2 4" xfId="17931" xr:uid="{00000000-0005-0000-0000-000009460000}"/>
    <cellStyle name="Normal 27 2 2 2 4 2" xfId="17932" xr:uid="{00000000-0005-0000-0000-00000A460000}"/>
    <cellStyle name="Normal 27 2 2 2 5" xfId="17933" xr:uid="{00000000-0005-0000-0000-00000B460000}"/>
    <cellStyle name="Normal 27 2 2 2 5 2" xfId="17934" xr:uid="{00000000-0005-0000-0000-00000C460000}"/>
    <cellStyle name="Normal 27 2 2 2 6" xfId="17935" xr:uid="{00000000-0005-0000-0000-00000D460000}"/>
    <cellStyle name="Normal 27 2 2 2 6 2" xfId="17936" xr:uid="{00000000-0005-0000-0000-00000E460000}"/>
    <cellStyle name="Normal 27 2 2 2 7" xfId="17937" xr:uid="{00000000-0005-0000-0000-00000F460000}"/>
    <cellStyle name="Normal 27 2 2 3" xfId="17938" xr:uid="{00000000-0005-0000-0000-000010460000}"/>
    <cellStyle name="Normal 27 2 2 3 2" xfId="17939" xr:uid="{00000000-0005-0000-0000-000011460000}"/>
    <cellStyle name="Normal 27 2 2 3 2 2" xfId="17940" xr:uid="{00000000-0005-0000-0000-000012460000}"/>
    <cellStyle name="Normal 27 2 2 3 3" xfId="17941" xr:uid="{00000000-0005-0000-0000-000013460000}"/>
    <cellStyle name="Normal 27 2 2 3 3 2" xfId="17942" xr:uid="{00000000-0005-0000-0000-000014460000}"/>
    <cellStyle name="Normal 27 2 2 3 4" xfId="17943" xr:uid="{00000000-0005-0000-0000-000015460000}"/>
    <cellStyle name="Normal 27 2 2 3 4 2" xfId="17944" xr:uid="{00000000-0005-0000-0000-000016460000}"/>
    <cellStyle name="Normal 27 2 2 3 5" xfId="17945" xr:uid="{00000000-0005-0000-0000-000017460000}"/>
    <cellStyle name="Normal 27 2 2 3 5 2" xfId="17946" xr:uid="{00000000-0005-0000-0000-000018460000}"/>
    <cellStyle name="Normal 27 2 2 3 6" xfId="17947" xr:uid="{00000000-0005-0000-0000-000019460000}"/>
    <cellStyle name="Normal 27 2 2 4" xfId="17948" xr:uid="{00000000-0005-0000-0000-00001A460000}"/>
    <cellStyle name="Normal 27 2 2 4 2" xfId="17949" xr:uid="{00000000-0005-0000-0000-00001B460000}"/>
    <cellStyle name="Normal 27 2 2 4 2 2" xfId="17950" xr:uid="{00000000-0005-0000-0000-00001C460000}"/>
    <cellStyle name="Normal 27 2 2 4 3" xfId="17951" xr:uid="{00000000-0005-0000-0000-00001D460000}"/>
    <cellStyle name="Normal 27 2 2 5" xfId="17952" xr:uid="{00000000-0005-0000-0000-00001E460000}"/>
    <cellStyle name="Normal 27 2 2 5 2" xfId="17953" xr:uid="{00000000-0005-0000-0000-00001F460000}"/>
    <cellStyle name="Normal 27 2 2 6" xfId="17954" xr:uid="{00000000-0005-0000-0000-000020460000}"/>
    <cellStyle name="Normal 27 2 2 6 2" xfId="17955" xr:uid="{00000000-0005-0000-0000-000021460000}"/>
    <cellStyle name="Normal 27 2 2 7" xfId="17956" xr:uid="{00000000-0005-0000-0000-000022460000}"/>
    <cellStyle name="Normal 27 2 2 7 2" xfId="17957" xr:uid="{00000000-0005-0000-0000-000023460000}"/>
    <cellStyle name="Normal 27 2 2 8" xfId="17958" xr:uid="{00000000-0005-0000-0000-000024460000}"/>
    <cellStyle name="Normal 27 2 3" xfId="17959" xr:uid="{00000000-0005-0000-0000-000025460000}"/>
    <cellStyle name="Normal 27 2 3 2" xfId="17960" xr:uid="{00000000-0005-0000-0000-000026460000}"/>
    <cellStyle name="Normal 27 2 3 2 2" xfId="17961" xr:uid="{00000000-0005-0000-0000-000027460000}"/>
    <cellStyle name="Normal 27 2 3 2 2 2" xfId="17962" xr:uid="{00000000-0005-0000-0000-000028460000}"/>
    <cellStyle name="Normal 27 2 3 2 2 2 2" xfId="17963" xr:uid="{00000000-0005-0000-0000-000029460000}"/>
    <cellStyle name="Normal 27 2 3 2 2 3" xfId="17964" xr:uid="{00000000-0005-0000-0000-00002A460000}"/>
    <cellStyle name="Normal 27 2 3 2 2 3 2" xfId="17965" xr:uid="{00000000-0005-0000-0000-00002B460000}"/>
    <cellStyle name="Normal 27 2 3 2 2 4" xfId="17966" xr:uid="{00000000-0005-0000-0000-00002C460000}"/>
    <cellStyle name="Normal 27 2 3 2 3" xfId="17967" xr:uid="{00000000-0005-0000-0000-00002D460000}"/>
    <cellStyle name="Normal 27 2 3 2 3 2" xfId="17968" xr:uid="{00000000-0005-0000-0000-00002E460000}"/>
    <cellStyle name="Normal 27 2 3 2 4" xfId="17969" xr:uid="{00000000-0005-0000-0000-00002F460000}"/>
    <cellStyle name="Normal 27 2 3 2 4 2" xfId="17970" xr:uid="{00000000-0005-0000-0000-000030460000}"/>
    <cellStyle name="Normal 27 2 3 2 5" xfId="17971" xr:uid="{00000000-0005-0000-0000-000031460000}"/>
    <cellStyle name="Normal 27 2 3 2 5 2" xfId="17972" xr:uid="{00000000-0005-0000-0000-000032460000}"/>
    <cellStyle name="Normal 27 2 3 2 6" xfId="17973" xr:uid="{00000000-0005-0000-0000-000033460000}"/>
    <cellStyle name="Normal 27 2 3 2 6 2" xfId="17974" xr:uid="{00000000-0005-0000-0000-000034460000}"/>
    <cellStyle name="Normal 27 2 3 2 7" xfId="17975" xr:uid="{00000000-0005-0000-0000-000035460000}"/>
    <cellStyle name="Normal 27 2 3 3" xfId="17976" xr:uid="{00000000-0005-0000-0000-000036460000}"/>
    <cellStyle name="Normal 27 2 3 3 2" xfId="17977" xr:uid="{00000000-0005-0000-0000-000037460000}"/>
    <cellStyle name="Normal 27 2 3 3 2 2" xfId="17978" xr:uid="{00000000-0005-0000-0000-000038460000}"/>
    <cellStyle name="Normal 27 2 3 3 3" xfId="17979" xr:uid="{00000000-0005-0000-0000-000039460000}"/>
    <cellStyle name="Normal 27 2 3 3 3 2" xfId="17980" xr:uid="{00000000-0005-0000-0000-00003A460000}"/>
    <cellStyle name="Normal 27 2 3 3 4" xfId="17981" xr:uid="{00000000-0005-0000-0000-00003B460000}"/>
    <cellStyle name="Normal 27 2 3 3 4 2" xfId="17982" xr:uid="{00000000-0005-0000-0000-00003C460000}"/>
    <cellStyle name="Normal 27 2 3 3 5" xfId="17983" xr:uid="{00000000-0005-0000-0000-00003D460000}"/>
    <cellStyle name="Normal 27 2 3 3 5 2" xfId="17984" xr:uid="{00000000-0005-0000-0000-00003E460000}"/>
    <cellStyle name="Normal 27 2 3 3 6" xfId="17985" xr:uid="{00000000-0005-0000-0000-00003F460000}"/>
    <cellStyle name="Normal 27 2 3 4" xfId="17986" xr:uid="{00000000-0005-0000-0000-000040460000}"/>
    <cellStyle name="Normal 27 2 3 4 2" xfId="17987" xr:uid="{00000000-0005-0000-0000-000041460000}"/>
    <cellStyle name="Normal 27 2 3 4 2 2" xfId="17988" xr:uid="{00000000-0005-0000-0000-000042460000}"/>
    <cellStyle name="Normal 27 2 3 4 3" xfId="17989" xr:uid="{00000000-0005-0000-0000-000043460000}"/>
    <cellStyle name="Normal 27 2 3 5" xfId="17990" xr:uid="{00000000-0005-0000-0000-000044460000}"/>
    <cellStyle name="Normal 27 2 3 5 2" xfId="17991" xr:uid="{00000000-0005-0000-0000-000045460000}"/>
    <cellStyle name="Normal 27 2 3 6" xfId="17992" xr:uid="{00000000-0005-0000-0000-000046460000}"/>
    <cellStyle name="Normal 27 2 3 6 2" xfId="17993" xr:uid="{00000000-0005-0000-0000-000047460000}"/>
    <cellStyle name="Normal 27 2 3 7" xfId="17994" xr:uid="{00000000-0005-0000-0000-000048460000}"/>
    <cellStyle name="Normal 27 2 3 7 2" xfId="17995" xr:uid="{00000000-0005-0000-0000-000049460000}"/>
    <cellStyle name="Normal 27 2 3 8" xfId="17996" xr:uid="{00000000-0005-0000-0000-00004A460000}"/>
    <cellStyle name="Normal 27 2 4" xfId="17997" xr:uid="{00000000-0005-0000-0000-00004B460000}"/>
    <cellStyle name="Normal 27 2 4 2" xfId="17998" xr:uid="{00000000-0005-0000-0000-00004C460000}"/>
    <cellStyle name="Normal 27 2 4 2 2" xfId="17999" xr:uid="{00000000-0005-0000-0000-00004D460000}"/>
    <cellStyle name="Normal 27 2 4 2 2 2" xfId="18000" xr:uid="{00000000-0005-0000-0000-00004E460000}"/>
    <cellStyle name="Normal 27 2 4 2 3" xfId="18001" xr:uid="{00000000-0005-0000-0000-00004F460000}"/>
    <cellStyle name="Normal 27 2 4 2 3 2" xfId="18002" xr:uid="{00000000-0005-0000-0000-000050460000}"/>
    <cellStyle name="Normal 27 2 4 2 4" xfId="18003" xr:uid="{00000000-0005-0000-0000-000051460000}"/>
    <cellStyle name="Normal 27 2 4 3" xfId="18004" xr:uid="{00000000-0005-0000-0000-000052460000}"/>
    <cellStyle name="Normal 27 2 4 3 2" xfId="18005" xr:uid="{00000000-0005-0000-0000-000053460000}"/>
    <cellStyle name="Normal 27 2 4 4" xfId="18006" xr:uid="{00000000-0005-0000-0000-000054460000}"/>
    <cellStyle name="Normal 27 2 4 4 2" xfId="18007" xr:uid="{00000000-0005-0000-0000-000055460000}"/>
    <cellStyle name="Normal 27 2 4 5" xfId="18008" xr:uid="{00000000-0005-0000-0000-000056460000}"/>
    <cellStyle name="Normal 27 2 4 5 2" xfId="18009" xr:uid="{00000000-0005-0000-0000-000057460000}"/>
    <cellStyle name="Normal 27 2 4 6" xfId="18010" xr:uid="{00000000-0005-0000-0000-000058460000}"/>
    <cellStyle name="Normal 27 2 4 6 2" xfId="18011" xr:uid="{00000000-0005-0000-0000-000059460000}"/>
    <cellStyle name="Normal 27 2 4 7" xfId="18012" xr:uid="{00000000-0005-0000-0000-00005A460000}"/>
    <cellStyle name="Normal 27 2 5" xfId="18013" xr:uid="{00000000-0005-0000-0000-00005B460000}"/>
    <cellStyle name="Normal 27 2 5 2" xfId="18014" xr:uid="{00000000-0005-0000-0000-00005C460000}"/>
    <cellStyle name="Normal 27 2 5 2 2" xfId="18015" xr:uid="{00000000-0005-0000-0000-00005D460000}"/>
    <cellStyle name="Normal 27 2 5 3" xfId="18016" xr:uid="{00000000-0005-0000-0000-00005E460000}"/>
    <cellStyle name="Normal 27 2 5 3 2" xfId="18017" xr:uid="{00000000-0005-0000-0000-00005F460000}"/>
    <cellStyle name="Normal 27 2 5 4" xfId="18018" xr:uid="{00000000-0005-0000-0000-000060460000}"/>
    <cellStyle name="Normal 27 2 5 4 2" xfId="18019" xr:uid="{00000000-0005-0000-0000-000061460000}"/>
    <cellStyle name="Normal 27 2 5 5" xfId="18020" xr:uid="{00000000-0005-0000-0000-000062460000}"/>
    <cellStyle name="Normal 27 2 5 5 2" xfId="18021" xr:uid="{00000000-0005-0000-0000-000063460000}"/>
    <cellStyle name="Normal 27 2 5 6" xfId="18022" xr:uid="{00000000-0005-0000-0000-000064460000}"/>
    <cellStyle name="Normal 27 2 6" xfId="18023" xr:uid="{00000000-0005-0000-0000-000065460000}"/>
    <cellStyle name="Normal 27 2 6 2" xfId="18024" xr:uid="{00000000-0005-0000-0000-000066460000}"/>
    <cellStyle name="Normal 27 2 6 2 2" xfId="18025" xr:uid="{00000000-0005-0000-0000-000067460000}"/>
    <cellStyle name="Normal 27 2 6 3" xfId="18026" xr:uid="{00000000-0005-0000-0000-000068460000}"/>
    <cellStyle name="Normal 27 2 7" xfId="18027" xr:uid="{00000000-0005-0000-0000-000069460000}"/>
    <cellStyle name="Normal 27 2 7 2" xfId="18028" xr:uid="{00000000-0005-0000-0000-00006A460000}"/>
    <cellStyle name="Normal 27 2 8" xfId="18029" xr:uid="{00000000-0005-0000-0000-00006B460000}"/>
    <cellStyle name="Normal 27 2 8 2" xfId="18030" xr:uid="{00000000-0005-0000-0000-00006C460000}"/>
    <cellStyle name="Normal 27 2 9" xfId="18031" xr:uid="{00000000-0005-0000-0000-00006D460000}"/>
    <cellStyle name="Normal 27 2 9 2" xfId="18032" xr:uid="{00000000-0005-0000-0000-00006E460000}"/>
    <cellStyle name="Normal 27 3" xfId="18033" xr:uid="{00000000-0005-0000-0000-00006F460000}"/>
    <cellStyle name="Normal 27 3 2" xfId="18034" xr:uid="{00000000-0005-0000-0000-000070460000}"/>
    <cellStyle name="Normal 27 3 2 2" xfId="18035" xr:uid="{00000000-0005-0000-0000-000071460000}"/>
    <cellStyle name="Normal 27 3 2 2 2" xfId="18036" xr:uid="{00000000-0005-0000-0000-000072460000}"/>
    <cellStyle name="Normal 27 3 2 2 2 2" xfId="18037" xr:uid="{00000000-0005-0000-0000-000073460000}"/>
    <cellStyle name="Normal 27 3 2 2 3" xfId="18038" xr:uid="{00000000-0005-0000-0000-000074460000}"/>
    <cellStyle name="Normal 27 3 2 2 3 2" xfId="18039" xr:uid="{00000000-0005-0000-0000-000075460000}"/>
    <cellStyle name="Normal 27 3 2 2 4" xfId="18040" xr:uid="{00000000-0005-0000-0000-000076460000}"/>
    <cellStyle name="Normal 27 3 2 3" xfId="18041" xr:uid="{00000000-0005-0000-0000-000077460000}"/>
    <cellStyle name="Normal 27 3 2 3 2" xfId="18042" xr:uid="{00000000-0005-0000-0000-000078460000}"/>
    <cellStyle name="Normal 27 3 2 4" xfId="18043" xr:uid="{00000000-0005-0000-0000-000079460000}"/>
    <cellStyle name="Normal 27 3 2 4 2" xfId="18044" xr:uid="{00000000-0005-0000-0000-00007A460000}"/>
    <cellStyle name="Normal 27 3 2 5" xfId="18045" xr:uid="{00000000-0005-0000-0000-00007B460000}"/>
    <cellStyle name="Normal 27 3 2 5 2" xfId="18046" xr:uid="{00000000-0005-0000-0000-00007C460000}"/>
    <cellStyle name="Normal 27 3 2 6" xfId="18047" xr:uid="{00000000-0005-0000-0000-00007D460000}"/>
    <cellStyle name="Normal 27 3 2 6 2" xfId="18048" xr:uid="{00000000-0005-0000-0000-00007E460000}"/>
    <cellStyle name="Normal 27 3 2 7" xfId="18049" xr:uid="{00000000-0005-0000-0000-00007F460000}"/>
    <cellStyle name="Normal 27 3 3" xfId="18050" xr:uid="{00000000-0005-0000-0000-000080460000}"/>
    <cellStyle name="Normal 27 3 3 2" xfId="18051" xr:uid="{00000000-0005-0000-0000-000081460000}"/>
    <cellStyle name="Normal 27 3 3 2 2" xfId="18052" xr:uid="{00000000-0005-0000-0000-000082460000}"/>
    <cellStyle name="Normal 27 3 3 3" xfId="18053" xr:uid="{00000000-0005-0000-0000-000083460000}"/>
    <cellStyle name="Normal 27 3 3 3 2" xfId="18054" xr:uid="{00000000-0005-0000-0000-000084460000}"/>
    <cellStyle name="Normal 27 3 3 4" xfId="18055" xr:uid="{00000000-0005-0000-0000-000085460000}"/>
    <cellStyle name="Normal 27 3 3 4 2" xfId="18056" xr:uid="{00000000-0005-0000-0000-000086460000}"/>
    <cellStyle name="Normal 27 3 3 5" xfId="18057" xr:uid="{00000000-0005-0000-0000-000087460000}"/>
    <cellStyle name="Normal 27 3 3 5 2" xfId="18058" xr:uid="{00000000-0005-0000-0000-000088460000}"/>
    <cellStyle name="Normal 27 3 3 6" xfId="18059" xr:uid="{00000000-0005-0000-0000-000089460000}"/>
    <cellStyle name="Normal 27 3 4" xfId="18060" xr:uid="{00000000-0005-0000-0000-00008A460000}"/>
    <cellStyle name="Normal 27 3 4 2" xfId="18061" xr:uid="{00000000-0005-0000-0000-00008B460000}"/>
    <cellStyle name="Normal 27 3 4 2 2" xfId="18062" xr:uid="{00000000-0005-0000-0000-00008C460000}"/>
    <cellStyle name="Normal 27 3 4 3" xfId="18063" xr:uid="{00000000-0005-0000-0000-00008D460000}"/>
    <cellStyle name="Normal 27 3 5" xfId="18064" xr:uid="{00000000-0005-0000-0000-00008E460000}"/>
    <cellStyle name="Normal 27 3 5 2" xfId="18065" xr:uid="{00000000-0005-0000-0000-00008F460000}"/>
    <cellStyle name="Normal 27 3 6" xfId="18066" xr:uid="{00000000-0005-0000-0000-000090460000}"/>
    <cellStyle name="Normal 27 3 6 2" xfId="18067" xr:uid="{00000000-0005-0000-0000-000091460000}"/>
    <cellStyle name="Normal 27 3 7" xfId="18068" xr:uid="{00000000-0005-0000-0000-000092460000}"/>
    <cellStyle name="Normal 27 3 7 2" xfId="18069" xr:uid="{00000000-0005-0000-0000-000093460000}"/>
    <cellStyle name="Normal 27 3 8" xfId="18070" xr:uid="{00000000-0005-0000-0000-000094460000}"/>
    <cellStyle name="Normal 27 4" xfId="18071" xr:uid="{00000000-0005-0000-0000-000095460000}"/>
    <cellStyle name="Normal 27 4 2" xfId="18072" xr:uid="{00000000-0005-0000-0000-000096460000}"/>
    <cellStyle name="Normal 27 4 2 2" xfId="18073" xr:uid="{00000000-0005-0000-0000-000097460000}"/>
    <cellStyle name="Normal 27 4 2 2 2" xfId="18074" xr:uid="{00000000-0005-0000-0000-000098460000}"/>
    <cellStyle name="Normal 27 4 2 2 2 2" xfId="18075" xr:uid="{00000000-0005-0000-0000-000099460000}"/>
    <cellStyle name="Normal 27 4 2 2 3" xfId="18076" xr:uid="{00000000-0005-0000-0000-00009A460000}"/>
    <cellStyle name="Normal 27 4 2 2 3 2" xfId="18077" xr:uid="{00000000-0005-0000-0000-00009B460000}"/>
    <cellStyle name="Normal 27 4 2 2 4" xfId="18078" xr:uid="{00000000-0005-0000-0000-00009C460000}"/>
    <cellStyle name="Normal 27 4 2 3" xfId="18079" xr:uid="{00000000-0005-0000-0000-00009D460000}"/>
    <cellStyle name="Normal 27 4 2 3 2" xfId="18080" xr:uid="{00000000-0005-0000-0000-00009E460000}"/>
    <cellStyle name="Normal 27 4 2 4" xfId="18081" xr:uid="{00000000-0005-0000-0000-00009F460000}"/>
    <cellStyle name="Normal 27 4 2 4 2" xfId="18082" xr:uid="{00000000-0005-0000-0000-0000A0460000}"/>
    <cellStyle name="Normal 27 4 2 5" xfId="18083" xr:uid="{00000000-0005-0000-0000-0000A1460000}"/>
    <cellStyle name="Normal 27 4 2 5 2" xfId="18084" xr:uid="{00000000-0005-0000-0000-0000A2460000}"/>
    <cellStyle name="Normal 27 4 2 6" xfId="18085" xr:uid="{00000000-0005-0000-0000-0000A3460000}"/>
    <cellStyle name="Normal 27 4 2 6 2" xfId="18086" xr:uid="{00000000-0005-0000-0000-0000A4460000}"/>
    <cellStyle name="Normal 27 4 2 7" xfId="18087" xr:uid="{00000000-0005-0000-0000-0000A5460000}"/>
    <cellStyle name="Normal 27 4 3" xfId="18088" xr:uid="{00000000-0005-0000-0000-0000A6460000}"/>
    <cellStyle name="Normal 27 4 3 2" xfId="18089" xr:uid="{00000000-0005-0000-0000-0000A7460000}"/>
    <cellStyle name="Normal 27 4 3 2 2" xfId="18090" xr:uid="{00000000-0005-0000-0000-0000A8460000}"/>
    <cellStyle name="Normal 27 4 3 3" xfId="18091" xr:uid="{00000000-0005-0000-0000-0000A9460000}"/>
    <cellStyle name="Normal 27 4 3 3 2" xfId="18092" xr:uid="{00000000-0005-0000-0000-0000AA460000}"/>
    <cellStyle name="Normal 27 4 3 4" xfId="18093" xr:uid="{00000000-0005-0000-0000-0000AB460000}"/>
    <cellStyle name="Normal 27 4 3 4 2" xfId="18094" xr:uid="{00000000-0005-0000-0000-0000AC460000}"/>
    <cellStyle name="Normal 27 4 3 5" xfId="18095" xr:uid="{00000000-0005-0000-0000-0000AD460000}"/>
    <cellStyle name="Normal 27 4 3 5 2" xfId="18096" xr:uid="{00000000-0005-0000-0000-0000AE460000}"/>
    <cellStyle name="Normal 27 4 3 6" xfId="18097" xr:uid="{00000000-0005-0000-0000-0000AF460000}"/>
    <cellStyle name="Normal 27 4 4" xfId="18098" xr:uid="{00000000-0005-0000-0000-0000B0460000}"/>
    <cellStyle name="Normal 27 4 4 2" xfId="18099" xr:uid="{00000000-0005-0000-0000-0000B1460000}"/>
    <cellStyle name="Normal 27 4 4 2 2" xfId="18100" xr:uid="{00000000-0005-0000-0000-0000B2460000}"/>
    <cellStyle name="Normal 27 4 4 3" xfId="18101" xr:uid="{00000000-0005-0000-0000-0000B3460000}"/>
    <cellStyle name="Normal 27 4 5" xfId="18102" xr:uid="{00000000-0005-0000-0000-0000B4460000}"/>
    <cellStyle name="Normal 27 4 5 2" xfId="18103" xr:uid="{00000000-0005-0000-0000-0000B5460000}"/>
    <cellStyle name="Normal 27 4 6" xfId="18104" xr:uid="{00000000-0005-0000-0000-0000B6460000}"/>
    <cellStyle name="Normal 27 4 6 2" xfId="18105" xr:uid="{00000000-0005-0000-0000-0000B7460000}"/>
    <cellStyle name="Normal 27 4 7" xfId="18106" xr:uid="{00000000-0005-0000-0000-0000B8460000}"/>
    <cellStyle name="Normal 27 4 7 2" xfId="18107" xr:uid="{00000000-0005-0000-0000-0000B9460000}"/>
    <cellStyle name="Normal 27 4 8" xfId="18108" xr:uid="{00000000-0005-0000-0000-0000BA460000}"/>
    <cellStyle name="Normal 27 5" xfId="18109" xr:uid="{00000000-0005-0000-0000-0000BB460000}"/>
    <cellStyle name="Normal 27 5 2" xfId="18110" xr:uid="{00000000-0005-0000-0000-0000BC460000}"/>
    <cellStyle name="Normal 27 5 2 2" xfId="18111" xr:uid="{00000000-0005-0000-0000-0000BD460000}"/>
    <cellStyle name="Normal 27 5 2 2 2" xfId="18112" xr:uid="{00000000-0005-0000-0000-0000BE460000}"/>
    <cellStyle name="Normal 27 5 2 3" xfId="18113" xr:uid="{00000000-0005-0000-0000-0000BF460000}"/>
    <cellStyle name="Normal 27 5 2 3 2" xfId="18114" xr:uid="{00000000-0005-0000-0000-0000C0460000}"/>
    <cellStyle name="Normal 27 5 2 4" xfId="18115" xr:uid="{00000000-0005-0000-0000-0000C1460000}"/>
    <cellStyle name="Normal 27 5 3" xfId="18116" xr:uid="{00000000-0005-0000-0000-0000C2460000}"/>
    <cellStyle name="Normal 27 5 3 2" xfId="18117" xr:uid="{00000000-0005-0000-0000-0000C3460000}"/>
    <cellStyle name="Normal 27 5 4" xfId="18118" xr:uid="{00000000-0005-0000-0000-0000C4460000}"/>
    <cellStyle name="Normal 27 5 4 2" xfId="18119" xr:uid="{00000000-0005-0000-0000-0000C5460000}"/>
    <cellStyle name="Normal 27 5 5" xfId="18120" xr:uid="{00000000-0005-0000-0000-0000C6460000}"/>
    <cellStyle name="Normal 27 5 5 2" xfId="18121" xr:uid="{00000000-0005-0000-0000-0000C7460000}"/>
    <cellStyle name="Normal 27 5 6" xfId="18122" xr:uid="{00000000-0005-0000-0000-0000C8460000}"/>
    <cellStyle name="Normal 27 5 6 2" xfId="18123" xr:uid="{00000000-0005-0000-0000-0000C9460000}"/>
    <cellStyle name="Normal 27 5 7" xfId="18124" xr:uid="{00000000-0005-0000-0000-0000CA460000}"/>
    <cellStyle name="Normal 27 6" xfId="18125" xr:uid="{00000000-0005-0000-0000-0000CB460000}"/>
    <cellStyle name="Normal 27 6 2" xfId="18126" xr:uid="{00000000-0005-0000-0000-0000CC460000}"/>
    <cellStyle name="Normal 27 6 2 2" xfId="18127" xr:uid="{00000000-0005-0000-0000-0000CD460000}"/>
    <cellStyle name="Normal 27 6 3" xfId="18128" xr:uid="{00000000-0005-0000-0000-0000CE460000}"/>
    <cellStyle name="Normal 27 6 3 2" xfId="18129" xr:uid="{00000000-0005-0000-0000-0000CF460000}"/>
    <cellStyle name="Normal 27 6 4" xfId="18130" xr:uid="{00000000-0005-0000-0000-0000D0460000}"/>
    <cellStyle name="Normal 27 6 4 2" xfId="18131" xr:uid="{00000000-0005-0000-0000-0000D1460000}"/>
    <cellStyle name="Normal 27 6 5" xfId="18132" xr:uid="{00000000-0005-0000-0000-0000D2460000}"/>
    <cellStyle name="Normal 27 6 5 2" xfId="18133" xr:uid="{00000000-0005-0000-0000-0000D3460000}"/>
    <cellStyle name="Normal 27 6 6" xfId="18134" xr:uid="{00000000-0005-0000-0000-0000D4460000}"/>
    <cellStyle name="Normal 27 7" xfId="18135" xr:uid="{00000000-0005-0000-0000-0000D5460000}"/>
    <cellStyle name="Normal 27 7 2" xfId="18136" xr:uid="{00000000-0005-0000-0000-0000D6460000}"/>
    <cellStyle name="Normal 27 7 2 2" xfId="18137" xr:uid="{00000000-0005-0000-0000-0000D7460000}"/>
    <cellStyle name="Normal 27 7 3" xfId="18138" xr:uid="{00000000-0005-0000-0000-0000D8460000}"/>
    <cellStyle name="Normal 27 8" xfId="18139" xr:uid="{00000000-0005-0000-0000-0000D9460000}"/>
    <cellStyle name="Normal 27 8 2" xfId="18140" xr:uid="{00000000-0005-0000-0000-0000DA460000}"/>
    <cellStyle name="Normal 27 9" xfId="18141" xr:uid="{00000000-0005-0000-0000-0000DB460000}"/>
    <cellStyle name="Normal 27 9 2" xfId="18142" xr:uid="{00000000-0005-0000-0000-0000DC460000}"/>
    <cellStyle name="Normal 28" xfId="18143" xr:uid="{00000000-0005-0000-0000-0000DD460000}"/>
    <cellStyle name="Normal 28 10" xfId="18144" xr:uid="{00000000-0005-0000-0000-0000DE460000}"/>
    <cellStyle name="Normal 28 10 2" xfId="18145" xr:uid="{00000000-0005-0000-0000-0000DF460000}"/>
    <cellStyle name="Normal 28 11" xfId="18146" xr:uid="{00000000-0005-0000-0000-0000E0460000}"/>
    <cellStyle name="Normal 28 2" xfId="18147" xr:uid="{00000000-0005-0000-0000-0000E1460000}"/>
    <cellStyle name="Normal 28 2 10" xfId="18148" xr:uid="{00000000-0005-0000-0000-0000E2460000}"/>
    <cellStyle name="Normal 28 2 2" xfId="18149" xr:uid="{00000000-0005-0000-0000-0000E3460000}"/>
    <cellStyle name="Normal 28 2 2 2" xfId="18150" xr:uid="{00000000-0005-0000-0000-0000E4460000}"/>
    <cellStyle name="Normal 28 2 2 2 2" xfId="18151" xr:uid="{00000000-0005-0000-0000-0000E5460000}"/>
    <cellStyle name="Normal 28 2 2 2 2 2" xfId="18152" xr:uid="{00000000-0005-0000-0000-0000E6460000}"/>
    <cellStyle name="Normal 28 2 2 2 2 2 2" xfId="18153" xr:uid="{00000000-0005-0000-0000-0000E7460000}"/>
    <cellStyle name="Normal 28 2 2 2 2 3" xfId="18154" xr:uid="{00000000-0005-0000-0000-0000E8460000}"/>
    <cellStyle name="Normal 28 2 2 2 2 3 2" xfId="18155" xr:uid="{00000000-0005-0000-0000-0000E9460000}"/>
    <cellStyle name="Normal 28 2 2 2 2 4" xfId="18156" xr:uid="{00000000-0005-0000-0000-0000EA460000}"/>
    <cellStyle name="Normal 28 2 2 2 3" xfId="18157" xr:uid="{00000000-0005-0000-0000-0000EB460000}"/>
    <cellStyle name="Normal 28 2 2 2 3 2" xfId="18158" xr:uid="{00000000-0005-0000-0000-0000EC460000}"/>
    <cellStyle name="Normal 28 2 2 2 4" xfId="18159" xr:uid="{00000000-0005-0000-0000-0000ED460000}"/>
    <cellStyle name="Normal 28 2 2 2 4 2" xfId="18160" xr:uid="{00000000-0005-0000-0000-0000EE460000}"/>
    <cellStyle name="Normal 28 2 2 2 5" xfId="18161" xr:uid="{00000000-0005-0000-0000-0000EF460000}"/>
    <cellStyle name="Normal 28 2 2 2 5 2" xfId="18162" xr:uid="{00000000-0005-0000-0000-0000F0460000}"/>
    <cellStyle name="Normal 28 2 2 2 6" xfId="18163" xr:uid="{00000000-0005-0000-0000-0000F1460000}"/>
    <cellStyle name="Normal 28 2 2 2 6 2" xfId="18164" xr:uid="{00000000-0005-0000-0000-0000F2460000}"/>
    <cellStyle name="Normal 28 2 2 2 7" xfId="18165" xr:uid="{00000000-0005-0000-0000-0000F3460000}"/>
    <cellStyle name="Normal 28 2 2 3" xfId="18166" xr:uid="{00000000-0005-0000-0000-0000F4460000}"/>
    <cellStyle name="Normal 28 2 2 3 2" xfId="18167" xr:uid="{00000000-0005-0000-0000-0000F5460000}"/>
    <cellStyle name="Normal 28 2 2 3 2 2" xfId="18168" xr:uid="{00000000-0005-0000-0000-0000F6460000}"/>
    <cellStyle name="Normal 28 2 2 3 3" xfId="18169" xr:uid="{00000000-0005-0000-0000-0000F7460000}"/>
    <cellStyle name="Normal 28 2 2 3 3 2" xfId="18170" xr:uid="{00000000-0005-0000-0000-0000F8460000}"/>
    <cellStyle name="Normal 28 2 2 3 4" xfId="18171" xr:uid="{00000000-0005-0000-0000-0000F9460000}"/>
    <cellStyle name="Normal 28 2 2 3 4 2" xfId="18172" xr:uid="{00000000-0005-0000-0000-0000FA460000}"/>
    <cellStyle name="Normal 28 2 2 3 5" xfId="18173" xr:uid="{00000000-0005-0000-0000-0000FB460000}"/>
    <cellStyle name="Normal 28 2 2 3 5 2" xfId="18174" xr:uid="{00000000-0005-0000-0000-0000FC460000}"/>
    <cellStyle name="Normal 28 2 2 3 6" xfId="18175" xr:uid="{00000000-0005-0000-0000-0000FD460000}"/>
    <cellStyle name="Normal 28 2 2 4" xfId="18176" xr:uid="{00000000-0005-0000-0000-0000FE460000}"/>
    <cellStyle name="Normal 28 2 2 4 2" xfId="18177" xr:uid="{00000000-0005-0000-0000-0000FF460000}"/>
    <cellStyle name="Normal 28 2 2 4 2 2" xfId="18178" xr:uid="{00000000-0005-0000-0000-000000470000}"/>
    <cellStyle name="Normal 28 2 2 4 3" xfId="18179" xr:uid="{00000000-0005-0000-0000-000001470000}"/>
    <cellStyle name="Normal 28 2 2 5" xfId="18180" xr:uid="{00000000-0005-0000-0000-000002470000}"/>
    <cellStyle name="Normal 28 2 2 5 2" xfId="18181" xr:uid="{00000000-0005-0000-0000-000003470000}"/>
    <cellStyle name="Normal 28 2 2 6" xfId="18182" xr:uid="{00000000-0005-0000-0000-000004470000}"/>
    <cellStyle name="Normal 28 2 2 6 2" xfId="18183" xr:uid="{00000000-0005-0000-0000-000005470000}"/>
    <cellStyle name="Normal 28 2 2 7" xfId="18184" xr:uid="{00000000-0005-0000-0000-000006470000}"/>
    <cellStyle name="Normal 28 2 2 7 2" xfId="18185" xr:uid="{00000000-0005-0000-0000-000007470000}"/>
    <cellStyle name="Normal 28 2 2 8" xfId="18186" xr:uid="{00000000-0005-0000-0000-000008470000}"/>
    <cellStyle name="Normal 28 2 3" xfId="18187" xr:uid="{00000000-0005-0000-0000-000009470000}"/>
    <cellStyle name="Normal 28 2 3 2" xfId="18188" xr:uid="{00000000-0005-0000-0000-00000A470000}"/>
    <cellStyle name="Normal 28 2 3 2 2" xfId="18189" xr:uid="{00000000-0005-0000-0000-00000B470000}"/>
    <cellStyle name="Normal 28 2 3 2 2 2" xfId="18190" xr:uid="{00000000-0005-0000-0000-00000C470000}"/>
    <cellStyle name="Normal 28 2 3 2 2 2 2" xfId="18191" xr:uid="{00000000-0005-0000-0000-00000D470000}"/>
    <cellStyle name="Normal 28 2 3 2 2 3" xfId="18192" xr:uid="{00000000-0005-0000-0000-00000E470000}"/>
    <cellStyle name="Normal 28 2 3 2 2 3 2" xfId="18193" xr:uid="{00000000-0005-0000-0000-00000F470000}"/>
    <cellStyle name="Normal 28 2 3 2 2 4" xfId="18194" xr:uid="{00000000-0005-0000-0000-000010470000}"/>
    <cellStyle name="Normal 28 2 3 2 3" xfId="18195" xr:uid="{00000000-0005-0000-0000-000011470000}"/>
    <cellStyle name="Normal 28 2 3 2 3 2" xfId="18196" xr:uid="{00000000-0005-0000-0000-000012470000}"/>
    <cellStyle name="Normal 28 2 3 2 4" xfId="18197" xr:uid="{00000000-0005-0000-0000-000013470000}"/>
    <cellStyle name="Normal 28 2 3 2 4 2" xfId="18198" xr:uid="{00000000-0005-0000-0000-000014470000}"/>
    <cellStyle name="Normal 28 2 3 2 5" xfId="18199" xr:uid="{00000000-0005-0000-0000-000015470000}"/>
    <cellStyle name="Normal 28 2 3 2 5 2" xfId="18200" xr:uid="{00000000-0005-0000-0000-000016470000}"/>
    <cellStyle name="Normal 28 2 3 2 6" xfId="18201" xr:uid="{00000000-0005-0000-0000-000017470000}"/>
    <cellStyle name="Normal 28 2 3 2 6 2" xfId="18202" xr:uid="{00000000-0005-0000-0000-000018470000}"/>
    <cellStyle name="Normal 28 2 3 2 7" xfId="18203" xr:uid="{00000000-0005-0000-0000-000019470000}"/>
    <cellStyle name="Normal 28 2 3 3" xfId="18204" xr:uid="{00000000-0005-0000-0000-00001A470000}"/>
    <cellStyle name="Normal 28 2 3 3 2" xfId="18205" xr:uid="{00000000-0005-0000-0000-00001B470000}"/>
    <cellStyle name="Normal 28 2 3 3 2 2" xfId="18206" xr:uid="{00000000-0005-0000-0000-00001C470000}"/>
    <cellStyle name="Normal 28 2 3 3 3" xfId="18207" xr:uid="{00000000-0005-0000-0000-00001D470000}"/>
    <cellStyle name="Normal 28 2 3 3 3 2" xfId="18208" xr:uid="{00000000-0005-0000-0000-00001E470000}"/>
    <cellStyle name="Normal 28 2 3 3 4" xfId="18209" xr:uid="{00000000-0005-0000-0000-00001F470000}"/>
    <cellStyle name="Normal 28 2 3 3 4 2" xfId="18210" xr:uid="{00000000-0005-0000-0000-000020470000}"/>
    <cellStyle name="Normal 28 2 3 3 5" xfId="18211" xr:uid="{00000000-0005-0000-0000-000021470000}"/>
    <cellStyle name="Normal 28 2 3 3 5 2" xfId="18212" xr:uid="{00000000-0005-0000-0000-000022470000}"/>
    <cellStyle name="Normal 28 2 3 3 6" xfId="18213" xr:uid="{00000000-0005-0000-0000-000023470000}"/>
    <cellStyle name="Normal 28 2 3 4" xfId="18214" xr:uid="{00000000-0005-0000-0000-000024470000}"/>
    <cellStyle name="Normal 28 2 3 4 2" xfId="18215" xr:uid="{00000000-0005-0000-0000-000025470000}"/>
    <cellStyle name="Normal 28 2 3 4 2 2" xfId="18216" xr:uid="{00000000-0005-0000-0000-000026470000}"/>
    <cellStyle name="Normal 28 2 3 4 3" xfId="18217" xr:uid="{00000000-0005-0000-0000-000027470000}"/>
    <cellStyle name="Normal 28 2 3 5" xfId="18218" xr:uid="{00000000-0005-0000-0000-000028470000}"/>
    <cellStyle name="Normal 28 2 3 5 2" xfId="18219" xr:uid="{00000000-0005-0000-0000-000029470000}"/>
    <cellStyle name="Normal 28 2 3 6" xfId="18220" xr:uid="{00000000-0005-0000-0000-00002A470000}"/>
    <cellStyle name="Normal 28 2 3 6 2" xfId="18221" xr:uid="{00000000-0005-0000-0000-00002B470000}"/>
    <cellStyle name="Normal 28 2 3 7" xfId="18222" xr:uid="{00000000-0005-0000-0000-00002C470000}"/>
    <cellStyle name="Normal 28 2 3 7 2" xfId="18223" xr:uid="{00000000-0005-0000-0000-00002D470000}"/>
    <cellStyle name="Normal 28 2 3 8" xfId="18224" xr:uid="{00000000-0005-0000-0000-00002E470000}"/>
    <cellStyle name="Normal 28 2 4" xfId="18225" xr:uid="{00000000-0005-0000-0000-00002F470000}"/>
    <cellStyle name="Normal 28 2 4 2" xfId="18226" xr:uid="{00000000-0005-0000-0000-000030470000}"/>
    <cellStyle name="Normal 28 2 4 2 2" xfId="18227" xr:uid="{00000000-0005-0000-0000-000031470000}"/>
    <cellStyle name="Normal 28 2 4 2 2 2" xfId="18228" xr:uid="{00000000-0005-0000-0000-000032470000}"/>
    <cellStyle name="Normal 28 2 4 2 3" xfId="18229" xr:uid="{00000000-0005-0000-0000-000033470000}"/>
    <cellStyle name="Normal 28 2 4 2 3 2" xfId="18230" xr:uid="{00000000-0005-0000-0000-000034470000}"/>
    <cellStyle name="Normal 28 2 4 2 4" xfId="18231" xr:uid="{00000000-0005-0000-0000-000035470000}"/>
    <cellStyle name="Normal 28 2 4 3" xfId="18232" xr:uid="{00000000-0005-0000-0000-000036470000}"/>
    <cellStyle name="Normal 28 2 4 3 2" xfId="18233" xr:uid="{00000000-0005-0000-0000-000037470000}"/>
    <cellStyle name="Normal 28 2 4 4" xfId="18234" xr:uid="{00000000-0005-0000-0000-000038470000}"/>
    <cellStyle name="Normal 28 2 4 4 2" xfId="18235" xr:uid="{00000000-0005-0000-0000-000039470000}"/>
    <cellStyle name="Normal 28 2 4 5" xfId="18236" xr:uid="{00000000-0005-0000-0000-00003A470000}"/>
    <cellStyle name="Normal 28 2 4 5 2" xfId="18237" xr:uid="{00000000-0005-0000-0000-00003B470000}"/>
    <cellStyle name="Normal 28 2 4 6" xfId="18238" xr:uid="{00000000-0005-0000-0000-00003C470000}"/>
    <cellStyle name="Normal 28 2 4 6 2" xfId="18239" xr:uid="{00000000-0005-0000-0000-00003D470000}"/>
    <cellStyle name="Normal 28 2 4 7" xfId="18240" xr:uid="{00000000-0005-0000-0000-00003E470000}"/>
    <cellStyle name="Normal 28 2 5" xfId="18241" xr:uid="{00000000-0005-0000-0000-00003F470000}"/>
    <cellStyle name="Normal 28 2 5 2" xfId="18242" xr:uid="{00000000-0005-0000-0000-000040470000}"/>
    <cellStyle name="Normal 28 2 5 2 2" xfId="18243" xr:uid="{00000000-0005-0000-0000-000041470000}"/>
    <cellStyle name="Normal 28 2 5 3" xfId="18244" xr:uid="{00000000-0005-0000-0000-000042470000}"/>
    <cellStyle name="Normal 28 2 5 3 2" xfId="18245" xr:uid="{00000000-0005-0000-0000-000043470000}"/>
    <cellStyle name="Normal 28 2 5 4" xfId="18246" xr:uid="{00000000-0005-0000-0000-000044470000}"/>
    <cellStyle name="Normal 28 2 5 4 2" xfId="18247" xr:uid="{00000000-0005-0000-0000-000045470000}"/>
    <cellStyle name="Normal 28 2 5 5" xfId="18248" xr:uid="{00000000-0005-0000-0000-000046470000}"/>
    <cellStyle name="Normal 28 2 5 5 2" xfId="18249" xr:uid="{00000000-0005-0000-0000-000047470000}"/>
    <cellStyle name="Normal 28 2 5 6" xfId="18250" xr:uid="{00000000-0005-0000-0000-000048470000}"/>
    <cellStyle name="Normal 28 2 6" xfId="18251" xr:uid="{00000000-0005-0000-0000-000049470000}"/>
    <cellStyle name="Normal 28 2 6 2" xfId="18252" xr:uid="{00000000-0005-0000-0000-00004A470000}"/>
    <cellStyle name="Normal 28 2 6 2 2" xfId="18253" xr:uid="{00000000-0005-0000-0000-00004B470000}"/>
    <cellStyle name="Normal 28 2 6 3" xfId="18254" xr:uid="{00000000-0005-0000-0000-00004C470000}"/>
    <cellStyle name="Normal 28 2 7" xfId="18255" xr:uid="{00000000-0005-0000-0000-00004D470000}"/>
    <cellStyle name="Normal 28 2 7 2" xfId="18256" xr:uid="{00000000-0005-0000-0000-00004E470000}"/>
    <cellStyle name="Normal 28 2 8" xfId="18257" xr:uid="{00000000-0005-0000-0000-00004F470000}"/>
    <cellStyle name="Normal 28 2 8 2" xfId="18258" xr:uid="{00000000-0005-0000-0000-000050470000}"/>
    <cellStyle name="Normal 28 2 9" xfId="18259" xr:uid="{00000000-0005-0000-0000-000051470000}"/>
    <cellStyle name="Normal 28 2 9 2" xfId="18260" xr:uid="{00000000-0005-0000-0000-000052470000}"/>
    <cellStyle name="Normal 28 3" xfId="18261" xr:uid="{00000000-0005-0000-0000-000053470000}"/>
    <cellStyle name="Normal 28 3 2" xfId="18262" xr:uid="{00000000-0005-0000-0000-000054470000}"/>
    <cellStyle name="Normal 28 3 2 2" xfId="18263" xr:uid="{00000000-0005-0000-0000-000055470000}"/>
    <cellStyle name="Normal 28 3 2 2 2" xfId="18264" xr:uid="{00000000-0005-0000-0000-000056470000}"/>
    <cellStyle name="Normal 28 3 2 2 2 2" xfId="18265" xr:uid="{00000000-0005-0000-0000-000057470000}"/>
    <cellStyle name="Normal 28 3 2 2 3" xfId="18266" xr:uid="{00000000-0005-0000-0000-000058470000}"/>
    <cellStyle name="Normal 28 3 2 2 3 2" xfId="18267" xr:uid="{00000000-0005-0000-0000-000059470000}"/>
    <cellStyle name="Normal 28 3 2 2 4" xfId="18268" xr:uid="{00000000-0005-0000-0000-00005A470000}"/>
    <cellStyle name="Normal 28 3 2 3" xfId="18269" xr:uid="{00000000-0005-0000-0000-00005B470000}"/>
    <cellStyle name="Normal 28 3 2 3 2" xfId="18270" xr:uid="{00000000-0005-0000-0000-00005C470000}"/>
    <cellStyle name="Normal 28 3 2 4" xfId="18271" xr:uid="{00000000-0005-0000-0000-00005D470000}"/>
    <cellStyle name="Normal 28 3 2 4 2" xfId="18272" xr:uid="{00000000-0005-0000-0000-00005E470000}"/>
    <cellStyle name="Normal 28 3 2 5" xfId="18273" xr:uid="{00000000-0005-0000-0000-00005F470000}"/>
    <cellStyle name="Normal 28 3 2 5 2" xfId="18274" xr:uid="{00000000-0005-0000-0000-000060470000}"/>
    <cellStyle name="Normal 28 3 2 6" xfId="18275" xr:uid="{00000000-0005-0000-0000-000061470000}"/>
    <cellStyle name="Normal 28 3 2 6 2" xfId="18276" xr:uid="{00000000-0005-0000-0000-000062470000}"/>
    <cellStyle name="Normal 28 3 2 7" xfId="18277" xr:uid="{00000000-0005-0000-0000-000063470000}"/>
    <cellStyle name="Normal 28 3 3" xfId="18278" xr:uid="{00000000-0005-0000-0000-000064470000}"/>
    <cellStyle name="Normal 28 3 3 2" xfId="18279" xr:uid="{00000000-0005-0000-0000-000065470000}"/>
    <cellStyle name="Normal 28 3 3 2 2" xfId="18280" xr:uid="{00000000-0005-0000-0000-000066470000}"/>
    <cellStyle name="Normal 28 3 3 3" xfId="18281" xr:uid="{00000000-0005-0000-0000-000067470000}"/>
    <cellStyle name="Normal 28 3 3 3 2" xfId="18282" xr:uid="{00000000-0005-0000-0000-000068470000}"/>
    <cellStyle name="Normal 28 3 3 4" xfId="18283" xr:uid="{00000000-0005-0000-0000-000069470000}"/>
    <cellStyle name="Normal 28 3 3 4 2" xfId="18284" xr:uid="{00000000-0005-0000-0000-00006A470000}"/>
    <cellStyle name="Normal 28 3 3 5" xfId="18285" xr:uid="{00000000-0005-0000-0000-00006B470000}"/>
    <cellStyle name="Normal 28 3 3 5 2" xfId="18286" xr:uid="{00000000-0005-0000-0000-00006C470000}"/>
    <cellStyle name="Normal 28 3 3 6" xfId="18287" xr:uid="{00000000-0005-0000-0000-00006D470000}"/>
    <cellStyle name="Normal 28 3 4" xfId="18288" xr:uid="{00000000-0005-0000-0000-00006E470000}"/>
    <cellStyle name="Normal 28 3 4 2" xfId="18289" xr:uid="{00000000-0005-0000-0000-00006F470000}"/>
    <cellStyle name="Normal 28 3 4 2 2" xfId="18290" xr:uid="{00000000-0005-0000-0000-000070470000}"/>
    <cellStyle name="Normal 28 3 4 3" xfId="18291" xr:uid="{00000000-0005-0000-0000-000071470000}"/>
    <cellStyle name="Normal 28 3 5" xfId="18292" xr:uid="{00000000-0005-0000-0000-000072470000}"/>
    <cellStyle name="Normal 28 3 5 2" xfId="18293" xr:uid="{00000000-0005-0000-0000-000073470000}"/>
    <cellStyle name="Normal 28 3 6" xfId="18294" xr:uid="{00000000-0005-0000-0000-000074470000}"/>
    <cellStyle name="Normal 28 3 6 2" xfId="18295" xr:uid="{00000000-0005-0000-0000-000075470000}"/>
    <cellStyle name="Normal 28 3 7" xfId="18296" xr:uid="{00000000-0005-0000-0000-000076470000}"/>
    <cellStyle name="Normal 28 3 7 2" xfId="18297" xr:uid="{00000000-0005-0000-0000-000077470000}"/>
    <cellStyle name="Normal 28 3 8" xfId="18298" xr:uid="{00000000-0005-0000-0000-000078470000}"/>
    <cellStyle name="Normal 28 4" xfId="18299" xr:uid="{00000000-0005-0000-0000-000079470000}"/>
    <cellStyle name="Normal 28 4 2" xfId="18300" xr:uid="{00000000-0005-0000-0000-00007A470000}"/>
    <cellStyle name="Normal 28 4 2 2" xfId="18301" xr:uid="{00000000-0005-0000-0000-00007B470000}"/>
    <cellStyle name="Normal 28 4 2 2 2" xfId="18302" xr:uid="{00000000-0005-0000-0000-00007C470000}"/>
    <cellStyle name="Normal 28 4 2 2 2 2" xfId="18303" xr:uid="{00000000-0005-0000-0000-00007D470000}"/>
    <cellStyle name="Normal 28 4 2 2 3" xfId="18304" xr:uid="{00000000-0005-0000-0000-00007E470000}"/>
    <cellStyle name="Normal 28 4 2 2 3 2" xfId="18305" xr:uid="{00000000-0005-0000-0000-00007F470000}"/>
    <cellStyle name="Normal 28 4 2 2 4" xfId="18306" xr:uid="{00000000-0005-0000-0000-000080470000}"/>
    <cellStyle name="Normal 28 4 2 3" xfId="18307" xr:uid="{00000000-0005-0000-0000-000081470000}"/>
    <cellStyle name="Normal 28 4 2 3 2" xfId="18308" xr:uid="{00000000-0005-0000-0000-000082470000}"/>
    <cellStyle name="Normal 28 4 2 4" xfId="18309" xr:uid="{00000000-0005-0000-0000-000083470000}"/>
    <cellStyle name="Normal 28 4 2 4 2" xfId="18310" xr:uid="{00000000-0005-0000-0000-000084470000}"/>
    <cellStyle name="Normal 28 4 2 5" xfId="18311" xr:uid="{00000000-0005-0000-0000-000085470000}"/>
    <cellStyle name="Normal 28 4 2 5 2" xfId="18312" xr:uid="{00000000-0005-0000-0000-000086470000}"/>
    <cellStyle name="Normal 28 4 2 6" xfId="18313" xr:uid="{00000000-0005-0000-0000-000087470000}"/>
    <cellStyle name="Normal 28 4 2 6 2" xfId="18314" xr:uid="{00000000-0005-0000-0000-000088470000}"/>
    <cellStyle name="Normal 28 4 2 7" xfId="18315" xr:uid="{00000000-0005-0000-0000-000089470000}"/>
    <cellStyle name="Normal 28 4 3" xfId="18316" xr:uid="{00000000-0005-0000-0000-00008A470000}"/>
    <cellStyle name="Normal 28 4 3 2" xfId="18317" xr:uid="{00000000-0005-0000-0000-00008B470000}"/>
    <cellStyle name="Normal 28 4 3 2 2" xfId="18318" xr:uid="{00000000-0005-0000-0000-00008C470000}"/>
    <cellStyle name="Normal 28 4 3 3" xfId="18319" xr:uid="{00000000-0005-0000-0000-00008D470000}"/>
    <cellStyle name="Normal 28 4 3 3 2" xfId="18320" xr:uid="{00000000-0005-0000-0000-00008E470000}"/>
    <cellStyle name="Normal 28 4 3 4" xfId="18321" xr:uid="{00000000-0005-0000-0000-00008F470000}"/>
    <cellStyle name="Normal 28 4 3 4 2" xfId="18322" xr:uid="{00000000-0005-0000-0000-000090470000}"/>
    <cellStyle name="Normal 28 4 3 5" xfId="18323" xr:uid="{00000000-0005-0000-0000-000091470000}"/>
    <cellStyle name="Normal 28 4 3 5 2" xfId="18324" xr:uid="{00000000-0005-0000-0000-000092470000}"/>
    <cellStyle name="Normal 28 4 3 6" xfId="18325" xr:uid="{00000000-0005-0000-0000-000093470000}"/>
    <cellStyle name="Normal 28 4 4" xfId="18326" xr:uid="{00000000-0005-0000-0000-000094470000}"/>
    <cellStyle name="Normal 28 4 4 2" xfId="18327" xr:uid="{00000000-0005-0000-0000-000095470000}"/>
    <cellStyle name="Normal 28 4 4 2 2" xfId="18328" xr:uid="{00000000-0005-0000-0000-000096470000}"/>
    <cellStyle name="Normal 28 4 4 3" xfId="18329" xr:uid="{00000000-0005-0000-0000-000097470000}"/>
    <cellStyle name="Normal 28 4 5" xfId="18330" xr:uid="{00000000-0005-0000-0000-000098470000}"/>
    <cellStyle name="Normal 28 4 5 2" xfId="18331" xr:uid="{00000000-0005-0000-0000-000099470000}"/>
    <cellStyle name="Normal 28 4 6" xfId="18332" xr:uid="{00000000-0005-0000-0000-00009A470000}"/>
    <cellStyle name="Normal 28 4 6 2" xfId="18333" xr:uid="{00000000-0005-0000-0000-00009B470000}"/>
    <cellStyle name="Normal 28 4 7" xfId="18334" xr:uid="{00000000-0005-0000-0000-00009C470000}"/>
    <cellStyle name="Normal 28 4 7 2" xfId="18335" xr:uid="{00000000-0005-0000-0000-00009D470000}"/>
    <cellStyle name="Normal 28 4 8" xfId="18336" xr:uid="{00000000-0005-0000-0000-00009E470000}"/>
    <cellStyle name="Normal 28 5" xfId="18337" xr:uid="{00000000-0005-0000-0000-00009F470000}"/>
    <cellStyle name="Normal 28 5 2" xfId="18338" xr:uid="{00000000-0005-0000-0000-0000A0470000}"/>
    <cellStyle name="Normal 28 5 2 2" xfId="18339" xr:uid="{00000000-0005-0000-0000-0000A1470000}"/>
    <cellStyle name="Normal 28 5 2 2 2" xfId="18340" xr:uid="{00000000-0005-0000-0000-0000A2470000}"/>
    <cellStyle name="Normal 28 5 2 3" xfId="18341" xr:uid="{00000000-0005-0000-0000-0000A3470000}"/>
    <cellStyle name="Normal 28 5 2 3 2" xfId="18342" xr:uid="{00000000-0005-0000-0000-0000A4470000}"/>
    <cellStyle name="Normal 28 5 2 4" xfId="18343" xr:uid="{00000000-0005-0000-0000-0000A5470000}"/>
    <cellStyle name="Normal 28 5 3" xfId="18344" xr:uid="{00000000-0005-0000-0000-0000A6470000}"/>
    <cellStyle name="Normal 28 5 3 2" xfId="18345" xr:uid="{00000000-0005-0000-0000-0000A7470000}"/>
    <cellStyle name="Normal 28 5 4" xfId="18346" xr:uid="{00000000-0005-0000-0000-0000A8470000}"/>
    <cellStyle name="Normal 28 5 4 2" xfId="18347" xr:uid="{00000000-0005-0000-0000-0000A9470000}"/>
    <cellStyle name="Normal 28 5 5" xfId="18348" xr:uid="{00000000-0005-0000-0000-0000AA470000}"/>
    <cellStyle name="Normal 28 5 5 2" xfId="18349" xr:uid="{00000000-0005-0000-0000-0000AB470000}"/>
    <cellStyle name="Normal 28 5 6" xfId="18350" xr:uid="{00000000-0005-0000-0000-0000AC470000}"/>
    <cellStyle name="Normal 28 5 6 2" xfId="18351" xr:uid="{00000000-0005-0000-0000-0000AD470000}"/>
    <cellStyle name="Normal 28 5 7" xfId="18352" xr:uid="{00000000-0005-0000-0000-0000AE470000}"/>
    <cellStyle name="Normal 28 6" xfId="18353" xr:uid="{00000000-0005-0000-0000-0000AF470000}"/>
    <cellStyle name="Normal 28 6 2" xfId="18354" xr:uid="{00000000-0005-0000-0000-0000B0470000}"/>
    <cellStyle name="Normal 28 6 2 2" xfId="18355" xr:uid="{00000000-0005-0000-0000-0000B1470000}"/>
    <cellStyle name="Normal 28 6 3" xfId="18356" xr:uid="{00000000-0005-0000-0000-0000B2470000}"/>
    <cellStyle name="Normal 28 6 3 2" xfId="18357" xr:uid="{00000000-0005-0000-0000-0000B3470000}"/>
    <cellStyle name="Normal 28 6 4" xfId="18358" xr:uid="{00000000-0005-0000-0000-0000B4470000}"/>
    <cellStyle name="Normal 28 6 4 2" xfId="18359" xr:uid="{00000000-0005-0000-0000-0000B5470000}"/>
    <cellStyle name="Normal 28 6 5" xfId="18360" xr:uid="{00000000-0005-0000-0000-0000B6470000}"/>
    <cellStyle name="Normal 28 6 5 2" xfId="18361" xr:uid="{00000000-0005-0000-0000-0000B7470000}"/>
    <cellStyle name="Normal 28 6 6" xfId="18362" xr:uid="{00000000-0005-0000-0000-0000B8470000}"/>
    <cellStyle name="Normal 28 7" xfId="18363" xr:uid="{00000000-0005-0000-0000-0000B9470000}"/>
    <cellStyle name="Normal 28 7 2" xfId="18364" xr:uid="{00000000-0005-0000-0000-0000BA470000}"/>
    <cellStyle name="Normal 28 7 2 2" xfId="18365" xr:uid="{00000000-0005-0000-0000-0000BB470000}"/>
    <cellStyle name="Normal 28 7 3" xfId="18366" xr:uid="{00000000-0005-0000-0000-0000BC470000}"/>
    <cellStyle name="Normal 28 8" xfId="18367" xr:uid="{00000000-0005-0000-0000-0000BD470000}"/>
    <cellStyle name="Normal 28 8 2" xfId="18368" xr:uid="{00000000-0005-0000-0000-0000BE470000}"/>
    <cellStyle name="Normal 28 9" xfId="18369" xr:uid="{00000000-0005-0000-0000-0000BF470000}"/>
    <cellStyle name="Normal 28 9 2" xfId="18370" xr:uid="{00000000-0005-0000-0000-0000C0470000}"/>
    <cellStyle name="Normal 29" xfId="18371" xr:uid="{00000000-0005-0000-0000-0000C1470000}"/>
    <cellStyle name="Normal 3" xfId="18372" xr:uid="{00000000-0005-0000-0000-0000C2470000}"/>
    <cellStyle name="Normal 3 10" xfId="18373" xr:uid="{00000000-0005-0000-0000-0000C3470000}"/>
    <cellStyle name="Normal 3 11" xfId="18374" xr:uid="{00000000-0005-0000-0000-0000C4470000}"/>
    <cellStyle name="Normal 3 12" xfId="18375" xr:uid="{00000000-0005-0000-0000-0000C5470000}"/>
    <cellStyle name="Normal 3 12 2" xfId="18376" xr:uid="{00000000-0005-0000-0000-0000C6470000}"/>
    <cellStyle name="Normal 3 2" xfId="3" xr:uid="{00000000-0005-0000-0000-0000C7470000}"/>
    <cellStyle name="Normal 3 2 2" xfId="18377" xr:uid="{00000000-0005-0000-0000-0000C8470000}"/>
    <cellStyle name="Normal 3 2 2 2" xfId="18378" xr:uid="{00000000-0005-0000-0000-0000C9470000}"/>
    <cellStyle name="Normal 3 2 2 3" xfId="18379" xr:uid="{00000000-0005-0000-0000-0000CA470000}"/>
    <cellStyle name="Normal 3 2 3" xfId="18380" xr:uid="{00000000-0005-0000-0000-0000CB470000}"/>
    <cellStyle name="Normal 3 2 3 2" xfId="18381" xr:uid="{00000000-0005-0000-0000-0000CC470000}"/>
    <cellStyle name="Normal 3 2 4" xfId="18382" xr:uid="{00000000-0005-0000-0000-0000CD470000}"/>
    <cellStyle name="Normal 3 3" xfId="18383" xr:uid="{00000000-0005-0000-0000-0000CE470000}"/>
    <cellStyle name="Normal 3 3 2" xfId="18384" xr:uid="{00000000-0005-0000-0000-0000CF470000}"/>
    <cellStyle name="Normal 3 3 2 2" xfId="18385" xr:uid="{00000000-0005-0000-0000-0000D0470000}"/>
    <cellStyle name="Normal 3 3 3" xfId="18386" xr:uid="{00000000-0005-0000-0000-0000D1470000}"/>
    <cellStyle name="Normal 3 4" xfId="18387" xr:uid="{00000000-0005-0000-0000-0000D2470000}"/>
    <cellStyle name="Normal 3 4 2" xfId="18388" xr:uid="{00000000-0005-0000-0000-0000D3470000}"/>
    <cellStyle name="Normal 3 5" xfId="18389" xr:uid="{00000000-0005-0000-0000-0000D4470000}"/>
    <cellStyle name="Normal 3 5 2" xfId="18390" xr:uid="{00000000-0005-0000-0000-0000D5470000}"/>
    <cellStyle name="Normal 3 6" xfId="18391" xr:uid="{00000000-0005-0000-0000-0000D6470000}"/>
    <cellStyle name="Normal 3 7" xfId="18392" xr:uid="{00000000-0005-0000-0000-0000D7470000}"/>
    <cellStyle name="Normal 3 8" xfId="18393" xr:uid="{00000000-0005-0000-0000-0000D8470000}"/>
    <cellStyle name="Normal 3 9" xfId="18394" xr:uid="{00000000-0005-0000-0000-0000D9470000}"/>
    <cellStyle name="Normal 3_Book21" xfId="18395" xr:uid="{00000000-0005-0000-0000-0000DA470000}"/>
    <cellStyle name="Normal 30" xfId="18396" xr:uid="{00000000-0005-0000-0000-0000DB470000}"/>
    <cellStyle name="Normal 30 10" xfId="18397" xr:uid="{00000000-0005-0000-0000-0000DC470000}"/>
    <cellStyle name="Normal 30 2" xfId="18398" xr:uid="{00000000-0005-0000-0000-0000DD470000}"/>
    <cellStyle name="Normal 30 2 2" xfId="18399" xr:uid="{00000000-0005-0000-0000-0000DE470000}"/>
    <cellStyle name="Normal 30 2 2 2" xfId="18400" xr:uid="{00000000-0005-0000-0000-0000DF470000}"/>
    <cellStyle name="Normal 30 2 2 2 2" xfId="18401" xr:uid="{00000000-0005-0000-0000-0000E0470000}"/>
    <cellStyle name="Normal 30 2 2 2 2 2" xfId="18402" xr:uid="{00000000-0005-0000-0000-0000E1470000}"/>
    <cellStyle name="Normal 30 2 2 2 3" xfId="18403" xr:uid="{00000000-0005-0000-0000-0000E2470000}"/>
    <cellStyle name="Normal 30 2 2 2 3 2" xfId="18404" xr:uid="{00000000-0005-0000-0000-0000E3470000}"/>
    <cellStyle name="Normal 30 2 2 2 4" xfId="18405" xr:uid="{00000000-0005-0000-0000-0000E4470000}"/>
    <cellStyle name="Normal 30 2 2 3" xfId="18406" xr:uid="{00000000-0005-0000-0000-0000E5470000}"/>
    <cellStyle name="Normal 30 2 2 3 2" xfId="18407" xr:uid="{00000000-0005-0000-0000-0000E6470000}"/>
    <cellStyle name="Normal 30 2 2 4" xfId="18408" xr:uid="{00000000-0005-0000-0000-0000E7470000}"/>
    <cellStyle name="Normal 30 2 2 4 2" xfId="18409" xr:uid="{00000000-0005-0000-0000-0000E8470000}"/>
    <cellStyle name="Normal 30 2 2 5" xfId="18410" xr:uid="{00000000-0005-0000-0000-0000E9470000}"/>
    <cellStyle name="Normal 30 2 2 5 2" xfId="18411" xr:uid="{00000000-0005-0000-0000-0000EA470000}"/>
    <cellStyle name="Normal 30 2 2 6" xfId="18412" xr:uid="{00000000-0005-0000-0000-0000EB470000}"/>
    <cellStyle name="Normal 30 2 2 6 2" xfId="18413" xr:uid="{00000000-0005-0000-0000-0000EC470000}"/>
    <cellStyle name="Normal 30 2 2 7" xfId="18414" xr:uid="{00000000-0005-0000-0000-0000ED470000}"/>
    <cellStyle name="Normal 30 2 3" xfId="18415" xr:uid="{00000000-0005-0000-0000-0000EE470000}"/>
    <cellStyle name="Normal 30 2 3 2" xfId="18416" xr:uid="{00000000-0005-0000-0000-0000EF470000}"/>
    <cellStyle name="Normal 30 2 3 2 2" xfId="18417" xr:uid="{00000000-0005-0000-0000-0000F0470000}"/>
    <cellStyle name="Normal 30 2 3 3" xfId="18418" xr:uid="{00000000-0005-0000-0000-0000F1470000}"/>
    <cellStyle name="Normal 30 2 3 3 2" xfId="18419" xr:uid="{00000000-0005-0000-0000-0000F2470000}"/>
    <cellStyle name="Normal 30 2 3 4" xfId="18420" xr:uid="{00000000-0005-0000-0000-0000F3470000}"/>
    <cellStyle name="Normal 30 2 3 4 2" xfId="18421" xr:uid="{00000000-0005-0000-0000-0000F4470000}"/>
    <cellStyle name="Normal 30 2 3 5" xfId="18422" xr:uid="{00000000-0005-0000-0000-0000F5470000}"/>
    <cellStyle name="Normal 30 2 3 5 2" xfId="18423" xr:uid="{00000000-0005-0000-0000-0000F6470000}"/>
    <cellStyle name="Normal 30 2 3 6" xfId="18424" xr:uid="{00000000-0005-0000-0000-0000F7470000}"/>
    <cellStyle name="Normal 30 2 4" xfId="18425" xr:uid="{00000000-0005-0000-0000-0000F8470000}"/>
    <cellStyle name="Normal 30 2 4 2" xfId="18426" xr:uid="{00000000-0005-0000-0000-0000F9470000}"/>
    <cellStyle name="Normal 30 2 4 2 2" xfId="18427" xr:uid="{00000000-0005-0000-0000-0000FA470000}"/>
    <cellStyle name="Normal 30 2 4 3" xfId="18428" xr:uid="{00000000-0005-0000-0000-0000FB470000}"/>
    <cellStyle name="Normal 30 2 5" xfId="18429" xr:uid="{00000000-0005-0000-0000-0000FC470000}"/>
    <cellStyle name="Normal 30 2 5 2" xfId="18430" xr:uid="{00000000-0005-0000-0000-0000FD470000}"/>
    <cellStyle name="Normal 30 2 6" xfId="18431" xr:uid="{00000000-0005-0000-0000-0000FE470000}"/>
    <cellStyle name="Normal 30 2 6 2" xfId="18432" xr:uid="{00000000-0005-0000-0000-0000FF470000}"/>
    <cellStyle name="Normal 30 2 7" xfId="18433" xr:uid="{00000000-0005-0000-0000-000000480000}"/>
    <cellStyle name="Normal 30 2 7 2" xfId="18434" xr:uid="{00000000-0005-0000-0000-000001480000}"/>
    <cellStyle name="Normal 30 2 8" xfId="18435" xr:uid="{00000000-0005-0000-0000-000002480000}"/>
    <cellStyle name="Normal 30 3" xfId="18436" xr:uid="{00000000-0005-0000-0000-000003480000}"/>
    <cellStyle name="Normal 30 3 2" xfId="18437" xr:uid="{00000000-0005-0000-0000-000004480000}"/>
    <cellStyle name="Normal 30 3 2 2" xfId="18438" xr:uid="{00000000-0005-0000-0000-000005480000}"/>
    <cellStyle name="Normal 30 3 2 2 2" xfId="18439" xr:uid="{00000000-0005-0000-0000-000006480000}"/>
    <cellStyle name="Normal 30 3 2 2 2 2" xfId="18440" xr:uid="{00000000-0005-0000-0000-000007480000}"/>
    <cellStyle name="Normal 30 3 2 2 3" xfId="18441" xr:uid="{00000000-0005-0000-0000-000008480000}"/>
    <cellStyle name="Normal 30 3 2 2 3 2" xfId="18442" xr:uid="{00000000-0005-0000-0000-000009480000}"/>
    <cellStyle name="Normal 30 3 2 2 4" xfId="18443" xr:uid="{00000000-0005-0000-0000-00000A480000}"/>
    <cellStyle name="Normal 30 3 2 3" xfId="18444" xr:uid="{00000000-0005-0000-0000-00000B480000}"/>
    <cellStyle name="Normal 30 3 2 3 2" xfId="18445" xr:uid="{00000000-0005-0000-0000-00000C480000}"/>
    <cellStyle name="Normal 30 3 2 4" xfId="18446" xr:uid="{00000000-0005-0000-0000-00000D480000}"/>
    <cellStyle name="Normal 30 3 2 4 2" xfId="18447" xr:uid="{00000000-0005-0000-0000-00000E480000}"/>
    <cellStyle name="Normal 30 3 2 5" xfId="18448" xr:uid="{00000000-0005-0000-0000-00000F480000}"/>
    <cellStyle name="Normal 30 3 2 5 2" xfId="18449" xr:uid="{00000000-0005-0000-0000-000010480000}"/>
    <cellStyle name="Normal 30 3 2 6" xfId="18450" xr:uid="{00000000-0005-0000-0000-000011480000}"/>
    <cellStyle name="Normal 30 3 2 6 2" xfId="18451" xr:uid="{00000000-0005-0000-0000-000012480000}"/>
    <cellStyle name="Normal 30 3 2 7" xfId="18452" xr:uid="{00000000-0005-0000-0000-000013480000}"/>
    <cellStyle name="Normal 30 3 3" xfId="18453" xr:uid="{00000000-0005-0000-0000-000014480000}"/>
    <cellStyle name="Normal 30 3 3 2" xfId="18454" xr:uid="{00000000-0005-0000-0000-000015480000}"/>
    <cellStyle name="Normal 30 3 3 2 2" xfId="18455" xr:uid="{00000000-0005-0000-0000-000016480000}"/>
    <cellStyle name="Normal 30 3 3 3" xfId="18456" xr:uid="{00000000-0005-0000-0000-000017480000}"/>
    <cellStyle name="Normal 30 3 3 3 2" xfId="18457" xr:uid="{00000000-0005-0000-0000-000018480000}"/>
    <cellStyle name="Normal 30 3 3 4" xfId="18458" xr:uid="{00000000-0005-0000-0000-000019480000}"/>
    <cellStyle name="Normal 30 3 3 4 2" xfId="18459" xr:uid="{00000000-0005-0000-0000-00001A480000}"/>
    <cellStyle name="Normal 30 3 3 5" xfId="18460" xr:uid="{00000000-0005-0000-0000-00001B480000}"/>
    <cellStyle name="Normal 30 3 3 5 2" xfId="18461" xr:uid="{00000000-0005-0000-0000-00001C480000}"/>
    <cellStyle name="Normal 30 3 3 6" xfId="18462" xr:uid="{00000000-0005-0000-0000-00001D480000}"/>
    <cellStyle name="Normal 30 3 4" xfId="18463" xr:uid="{00000000-0005-0000-0000-00001E480000}"/>
    <cellStyle name="Normal 30 3 4 2" xfId="18464" xr:uid="{00000000-0005-0000-0000-00001F480000}"/>
    <cellStyle name="Normal 30 3 4 2 2" xfId="18465" xr:uid="{00000000-0005-0000-0000-000020480000}"/>
    <cellStyle name="Normal 30 3 4 3" xfId="18466" xr:uid="{00000000-0005-0000-0000-000021480000}"/>
    <cellStyle name="Normal 30 3 5" xfId="18467" xr:uid="{00000000-0005-0000-0000-000022480000}"/>
    <cellStyle name="Normal 30 3 5 2" xfId="18468" xr:uid="{00000000-0005-0000-0000-000023480000}"/>
    <cellStyle name="Normal 30 3 6" xfId="18469" xr:uid="{00000000-0005-0000-0000-000024480000}"/>
    <cellStyle name="Normal 30 3 6 2" xfId="18470" xr:uid="{00000000-0005-0000-0000-000025480000}"/>
    <cellStyle name="Normal 30 3 7" xfId="18471" xr:uid="{00000000-0005-0000-0000-000026480000}"/>
    <cellStyle name="Normal 30 3 7 2" xfId="18472" xr:uid="{00000000-0005-0000-0000-000027480000}"/>
    <cellStyle name="Normal 30 3 8" xfId="18473" xr:uid="{00000000-0005-0000-0000-000028480000}"/>
    <cellStyle name="Normal 30 4" xfId="18474" xr:uid="{00000000-0005-0000-0000-000029480000}"/>
    <cellStyle name="Normal 30 4 2" xfId="18475" xr:uid="{00000000-0005-0000-0000-00002A480000}"/>
    <cellStyle name="Normal 30 4 2 2" xfId="18476" xr:uid="{00000000-0005-0000-0000-00002B480000}"/>
    <cellStyle name="Normal 30 4 2 2 2" xfId="18477" xr:uid="{00000000-0005-0000-0000-00002C480000}"/>
    <cellStyle name="Normal 30 4 2 3" xfId="18478" xr:uid="{00000000-0005-0000-0000-00002D480000}"/>
    <cellStyle name="Normal 30 4 2 3 2" xfId="18479" xr:uid="{00000000-0005-0000-0000-00002E480000}"/>
    <cellStyle name="Normal 30 4 2 4" xfId="18480" xr:uid="{00000000-0005-0000-0000-00002F480000}"/>
    <cellStyle name="Normal 30 4 3" xfId="18481" xr:uid="{00000000-0005-0000-0000-000030480000}"/>
    <cellStyle name="Normal 30 4 3 2" xfId="18482" xr:uid="{00000000-0005-0000-0000-000031480000}"/>
    <cellStyle name="Normal 30 4 4" xfId="18483" xr:uid="{00000000-0005-0000-0000-000032480000}"/>
    <cellStyle name="Normal 30 4 4 2" xfId="18484" xr:uid="{00000000-0005-0000-0000-000033480000}"/>
    <cellStyle name="Normal 30 4 5" xfId="18485" xr:uid="{00000000-0005-0000-0000-000034480000}"/>
    <cellStyle name="Normal 30 4 5 2" xfId="18486" xr:uid="{00000000-0005-0000-0000-000035480000}"/>
    <cellStyle name="Normal 30 4 6" xfId="18487" xr:uid="{00000000-0005-0000-0000-000036480000}"/>
    <cellStyle name="Normal 30 4 6 2" xfId="18488" xr:uid="{00000000-0005-0000-0000-000037480000}"/>
    <cellStyle name="Normal 30 4 7" xfId="18489" xr:uid="{00000000-0005-0000-0000-000038480000}"/>
    <cellStyle name="Normal 30 5" xfId="18490" xr:uid="{00000000-0005-0000-0000-000039480000}"/>
    <cellStyle name="Normal 30 5 2" xfId="18491" xr:uid="{00000000-0005-0000-0000-00003A480000}"/>
    <cellStyle name="Normal 30 5 2 2" xfId="18492" xr:uid="{00000000-0005-0000-0000-00003B480000}"/>
    <cellStyle name="Normal 30 5 3" xfId="18493" xr:uid="{00000000-0005-0000-0000-00003C480000}"/>
    <cellStyle name="Normal 30 5 3 2" xfId="18494" xr:uid="{00000000-0005-0000-0000-00003D480000}"/>
    <cellStyle name="Normal 30 5 4" xfId="18495" xr:uid="{00000000-0005-0000-0000-00003E480000}"/>
    <cellStyle name="Normal 30 5 4 2" xfId="18496" xr:uid="{00000000-0005-0000-0000-00003F480000}"/>
    <cellStyle name="Normal 30 5 5" xfId="18497" xr:uid="{00000000-0005-0000-0000-000040480000}"/>
    <cellStyle name="Normal 30 5 5 2" xfId="18498" xr:uid="{00000000-0005-0000-0000-000041480000}"/>
    <cellStyle name="Normal 30 5 6" xfId="18499" xr:uid="{00000000-0005-0000-0000-000042480000}"/>
    <cellStyle name="Normal 30 6" xfId="18500" xr:uid="{00000000-0005-0000-0000-000043480000}"/>
    <cellStyle name="Normal 30 6 2" xfId="18501" xr:uid="{00000000-0005-0000-0000-000044480000}"/>
    <cellStyle name="Normal 30 6 2 2" xfId="18502" xr:uid="{00000000-0005-0000-0000-000045480000}"/>
    <cellStyle name="Normal 30 6 3" xfId="18503" xr:uid="{00000000-0005-0000-0000-000046480000}"/>
    <cellStyle name="Normal 30 7" xfId="18504" xr:uid="{00000000-0005-0000-0000-000047480000}"/>
    <cellStyle name="Normal 30 7 2" xfId="18505" xr:uid="{00000000-0005-0000-0000-000048480000}"/>
    <cellStyle name="Normal 30 8" xfId="18506" xr:uid="{00000000-0005-0000-0000-000049480000}"/>
    <cellStyle name="Normal 30 8 2" xfId="18507" xr:uid="{00000000-0005-0000-0000-00004A480000}"/>
    <cellStyle name="Normal 30 9" xfId="18508" xr:uid="{00000000-0005-0000-0000-00004B480000}"/>
    <cellStyle name="Normal 30 9 2" xfId="18509" xr:uid="{00000000-0005-0000-0000-00004C480000}"/>
    <cellStyle name="Normal 31" xfId="18510" xr:uid="{00000000-0005-0000-0000-00004D480000}"/>
    <cellStyle name="Normal 31 2" xfId="18511" xr:uid="{00000000-0005-0000-0000-00004E480000}"/>
    <cellStyle name="Normal 31 2 2" xfId="18512" xr:uid="{00000000-0005-0000-0000-00004F480000}"/>
    <cellStyle name="Normal 31 2 2 2" xfId="18513" xr:uid="{00000000-0005-0000-0000-000050480000}"/>
    <cellStyle name="Normal 31 2 2 2 2" xfId="18514" xr:uid="{00000000-0005-0000-0000-000051480000}"/>
    <cellStyle name="Normal 31 2 2 2 2 2" xfId="18515" xr:uid="{00000000-0005-0000-0000-000052480000}"/>
    <cellStyle name="Normal 31 2 2 2 3" xfId="18516" xr:uid="{00000000-0005-0000-0000-000053480000}"/>
    <cellStyle name="Normal 31 2 2 2 3 2" xfId="18517" xr:uid="{00000000-0005-0000-0000-000054480000}"/>
    <cellStyle name="Normal 31 2 2 2 4" xfId="18518" xr:uid="{00000000-0005-0000-0000-000055480000}"/>
    <cellStyle name="Normal 31 2 2 3" xfId="18519" xr:uid="{00000000-0005-0000-0000-000056480000}"/>
    <cellStyle name="Normal 31 2 2 3 2" xfId="18520" xr:uid="{00000000-0005-0000-0000-000057480000}"/>
    <cellStyle name="Normal 31 2 2 4" xfId="18521" xr:uid="{00000000-0005-0000-0000-000058480000}"/>
    <cellStyle name="Normal 31 2 2 4 2" xfId="18522" xr:uid="{00000000-0005-0000-0000-000059480000}"/>
    <cellStyle name="Normal 31 2 2 5" xfId="18523" xr:uid="{00000000-0005-0000-0000-00005A480000}"/>
    <cellStyle name="Normal 31 2 2 5 2" xfId="18524" xr:uid="{00000000-0005-0000-0000-00005B480000}"/>
    <cellStyle name="Normal 31 2 2 6" xfId="18525" xr:uid="{00000000-0005-0000-0000-00005C480000}"/>
    <cellStyle name="Normal 31 2 2 6 2" xfId="18526" xr:uid="{00000000-0005-0000-0000-00005D480000}"/>
    <cellStyle name="Normal 31 2 2 7" xfId="18527" xr:uid="{00000000-0005-0000-0000-00005E480000}"/>
    <cellStyle name="Normal 31 2 3" xfId="18528" xr:uid="{00000000-0005-0000-0000-00005F480000}"/>
    <cellStyle name="Normal 31 2 3 2" xfId="18529" xr:uid="{00000000-0005-0000-0000-000060480000}"/>
    <cellStyle name="Normal 31 2 3 2 2" xfId="18530" xr:uid="{00000000-0005-0000-0000-000061480000}"/>
    <cellStyle name="Normal 31 2 3 3" xfId="18531" xr:uid="{00000000-0005-0000-0000-000062480000}"/>
    <cellStyle name="Normal 31 2 3 3 2" xfId="18532" xr:uid="{00000000-0005-0000-0000-000063480000}"/>
    <cellStyle name="Normal 31 2 3 4" xfId="18533" xr:uid="{00000000-0005-0000-0000-000064480000}"/>
    <cellStyle name="Normal 31 2 3 4 2" xfId="18534" xr:uid="{00000000-0005-0000-0000-000065480000}"/>
    <cellStyle name="Normal 31 2 3 5" xfId="18535" xr:uid="{00000000-0005-0000-0000-000066480000}"/>
    <cellStyle name="Normal 31 2 3 5 2" xfId="18536" xr:uid="{00000000-0005-0000-0000-000067480000}"/>
    <cellStyle name="Normal 31 2 3 6" xfId="18537" xr:uid="{00000000-0005-0000-0000-000068480000}"/>
    <cellStyle name="Normal 31 2 4" xfId="18538" xr:uid="{00000000-0005-0000-0000-000069480000}"/>
    <cellStyle name="Normal 31 2 4 2" xfId="18539" xr:uid="{00000000-0005-0000-0000-00006A480000}"/>
    <cellStyle name="Normal 31 2 4 2 2" xfId="18540" xr:uid="{00000000-0005-0000-0000-00006B480000}"/>
    <cellStyle name="Normal 31 2 4 3" xfId="18541" xr:uid="{00000000-0005-0000-0000-00006C480000}"/>
    <cellStyle name="Normal 31 2 5" xfId="18542" xr:uid="{00000000-0005-0000-0000-00006D480000}"/>
    <cellStyle name="Normal 31 2 5 2" xfId="18543" xr:uid="{00000000-0005-0000-0000-00006E480000}"/>
    <cellStyle name="Normal 31 2 6" xfId="18544" xr:uid="{00000000-0005-0000-0000-00006F480000}"/>
    <cellStyle name="Normal 31 2 6 2" xfId="18545" xr:uid="{00000000-0005-0000-0000-000070480000}"/>
    <cellStyle name="Normal 31 2 7" xfId="18546" xr:uid="{00000000-0005-0000-0000-000071480000}"/>
    <cellStyle name="Normal 31 2 7 2" xfId="18547" xr:uid="{00000000-0005-0000-0000-000072480000}"/>
    <cellStyle name="Normal 31 2 8" xfId="18548" xr:uid="{00000000-0005-0000-0000-000073480000}"/>
    <cellStyle name="Normal 31 3" xfId="18549" xr:uid="{00000000-0005-0000-0000-000074480000}"/>
    <cellStyle name="Normal 31 3 2" xfId="18550" xr:uid="{00000000-0005-0000-0000-000075480000}"/>
    <cellStyle name="Normal 31 3 2 2" xfId="18551" xr:uid="{00000000-0005-0000-0000-000076480000}"/>
    <cellStyle name="Normal 31 3 2 2 2" xfId="18552" xr:uid="{00000000-0005-0000-0000-000077480000}"/>
    <cellStyle name="Normal 31 3 2 3" xfId="18553" xr:uid="{00000000-0005-0000-0000-000078480000}"/>
    <cellStyle name="Normal 31 3 2 3 2" xfId="18554" xr:uid="{00000000-0005-0000-0000-000079480000}"/>
    <cellStyle name="Normal 31 3 2 4" xfId="18555" xr:uid="{00000000-0005-0000-0000-00007A480000}"/>
    <cellStyle name="Normal 31 3 3" xfId="18556" xr:uid="{00000000-0005-0000-0000-00007B480000}"/>
    <cellStyle name="Normal 31 3 3 2" xfId="18557" xr:uid="{00000000-0005-0000-0000-00007C480000}"/>
    <cellStyle name="Normal 31 3 4" xfId="18558" xr:uid="{00000000-0005-0000-0000-00007D480000}"/>
    <cellStyle name="Normal 31 3 4 2" xfId="18559" xr:uid="{00000000-0005-0000-0000-00007E480000}"/>
    <cellStyle name="Normal 31 3 5" xfId="18560" xr:uid="{00000000-0005-0000-0000-00007F480000}"/>
    <cellStyle name="Normal 31 3 5 2" xfId="18561" xr:uid="{00000000-0005-0000-0000-000080480000}"/>
    <cellStyle name="Normal 31 3 6" xfId="18562" xr:uid="{00000000-0005-0000-0000-000081480000}"/>
    <cellStyle name="Normal 31 3 6 2" xfId="18563" xr:uid="{00000000-0005-0000-0000-000082480000}"/>
    <cellStyle name="Normal 31 3 7" xfId="18564" xr:uid="{00000000-0005-0000-0000-000083480000}"/>
    <cellStyle name="Normal 31 4" xfId="18565" xr:uid="{00000000-0005-0000-0000-000084480000}"/>
    <cellStyle name="Normal 31 4 2" xfId="18566" xr:uid="{00000000-0005-0000-0000-000085480000}"/>
    <cellStyle name="Normal 31 4 2 2" xfId="18567" xr:uid="{00000000-0005-0000-0000-000086480000}"/>
    <cellStyle name="Normal 31 4 3" xfId="18568" xr:uid="{00000000-0005-0000-0000-000087480000}"/>
    <cellStyle name="Normal 31 4 3 2" xfId="18569" xr:uid="{00000000-0005-0000-0000-000088480000}"/>
    <cellStyle name="Normal 31 4 4" xfId="18570" xr:uid="{00000000-0005-0000-0000-000089480000}"/>
    <cellStyle name="Normal 31 4 4 2" xfId="18571" xr:uid="{00000000-0005-0000-0000-00008A480000}"/>
    <cellStyle name="Normal 31 4 5" xfId="18572" xr:uid="{00000000-0005-0000-0000-00008B480000}"/>
    <cellStyle name="Normal 31 4 5 2" xfId="18573" xr:uid="{00000000-0005-0000-0000-00008C480000}"/>
    <cellStyle name="Normal 31 4 6" xfId="18574" xr:uid="{00000000-0005-0000-0000-00008D480000}"/>
    <cellStyle name="Normal 31 5" xfId="18575" xr:uid="{00000000-0005-0000-0000-00008E480000}"/>
    <cellStyle name="Normal 31 5 2" xfId="18576" xr:uid="{00000000-0005-0000-0000-00008F480000}"/>
    <cellStyle name="Normal 31 5 2 2" xfId="18577" xr:uid="{00000000-0005-0000-0000-000090480000}"/>
    <cellStyle name="Normal 31 5 3" xfId="18578" xr:uid="{00000000-0005-0000-0000-000091480000}"/>
    <cellStyle name="Normal 31 6" xfId="18579" xr:uid="{00000000-0005-0000-0000-000092480000}"/>
    <cellStyle name="Normal 31 6 2" xfId="18580" xr:uid="{00000000-0005-0000-0000-000093480000}"/>
    <cellStyle name="Normal 31 7" xfId="18581" xr:uid="{00000000-0005-0000-0000-000094480000}"/>
    <cellStyle name="Normal 31 7 2" xfId="18582" xr:uid="{00000000-0005-0000-0000-000095480000}"/>
    <cellStyle name="Normal 31 8" xfId="18583" xr:uid="{00000000-0005-0000-0000-000096480000}"/>
    <cellStyle name="Normal 31 8 2" xfId="18584" xr:uid="{00000000-0005-0000-0000-000097480000}"/>
    <cellStyle name="Normal 31 9" xfId="18585" xr:uid="{00000000-0005-0000-0000-000098480000}"/>
    <cellStyle name="Normal 32" xfId="18586" xr:uid="{00000000-0005-0000-0000-000099480000}"/>
    <cellStyle name="Normal 33" xfId="18587" xr:uid="{00000000-0005-0000-0000-00009A480000}"/>
    <cellStyle name="Normal 33 2" xfId="18588" xr:uid="{00000000-0005-0000-0000-00009B480000}"/>
    <cellStyle name="Normal 33 2 2" xfId="18589" xr:uid="{00000000-0005-0000-0000-00009C480000}"/>
    <cellStyle name="Normal 33 2 2 2" xfId="18590" xr:uid="{00000000-0005-0000-0000-00009D480000}"/>
    <cellStyle name="Normal 33 2 3" xfId="18591" xr:uid="{00000000-0005-0000-0000-00009E480000}"/>
    <cellStyle name="Normal 33 2 3 2" xfId="18592" xr:uid="{00000000-0005-0000-0000-00009F480000}"/>
    <cellStyle name="Normal 33 2 4" xfId="18593" xr:uid="{00000000-0005-0000-0000-0000A0480000}"/>
    <cellStyle name="Normal 33 2 5" xfId="18594" xr:uid="{00000000-0005-0000-0000-0000A1480000}"/>
    <cellStyle name="Normal 33 2 5 2" xfId="18595" xr:uid="{00000000-0005-0000-0000-0000A2480000}"/>
    <cellStyle name="Normal 33 2 6" xfId="18596" xr:uid="{00000000-0005-0000-0000-0000A3480000}"/>
    <cellStyle name="Normal 33 2 6 2" xfId="18597" xr:uid="{00000000-0005-0000-0000-0000A4480000}"/>
    <cellStyle name="Normal 33 2 7" xfId="18598" xr:uid="{00000000-0005-0000-0000-0000A5480000}"/>
    <cellStyle name="Normal 33 3" xfId="18599" xr:uid="{00000000-0005-0000-0000-0000A6480000}"/>
    <cellStyle name="Normal 33 3 2" xfId="18600" xr:uid="{00000000-0005-0000-0000-0000A7480000}"/>
    <cellStyle name="Normal 33 3 2 2" xfId="18601" xr:uid="{00000000-0005-0000-0000-0000A8480000}"/>
    <cellStyle name="Normal 33 3 3" xfId="18602" xr:uid="{00000000-0005-0000-0000-0000A9480000}"/>
    <cellStyle name="Normal 33 3 3 2" xfId="18603" xr:uid="{00000000-0005-0000-0000-0000AA480000}"/>
    <cellStyle name="Normal 33 3 4" xfId="18604" xr:uid="{00000000-0005-0000-0000-0000AB480000}"/>
    <cellStyle name="Normal 33 3 4 2" xfId="18605" xr:uid="{00000000-0005-0000-0000-0000AC480000}"/>
    <cellStyle name="Normal 33 3 5" xfId="18606" xr:uid="{00000000-0005-0000-0000-0000AD480000}"/>
    <cellStyle name="Normal 33 3 5 2" xfId="18607" xr:uid="{00000000-0005-0000-0000-0000AE480000}"/>
    <cellStyle name="Normal 33 3 6" xfId="18608" xr:uid="{00000000-0005-0000-0000-0000AF480000}"/>
    <cellStyle name="Normal 33 4" xfId="18609" xr:uid="{00000000-0005-0000-0000-0000B0480000}"/>
    <cellStyle name="Normal 33 4 2" xfId="18610" xr:uid="{00000000-0005-0000-0000-0000B1480000}"/>
    <cellStyle name="Normal 33 5" xfId="18611" xr:uid="{00000000-0005-0000-0000-0000B2480000}"/>
    <cellStyle name="Normal 33 6" xfId="18612" xr:uid="{00000000-0005-0000-0000-0000B3480000}"/>
    <cellStyle name="Normal 33 6 2" xfId="18613" xr:uid="{00000000-0005-0000-0000-0000B4480000}"/>
    <cellStyle name="Normal 33 7" xfId="18614" xr:uid="{00000000-0005-0000-0000-0000B5480000}"/>
    <cellStyle name="Normal 33 7 2" xfId="18615" xr:uid="{00000000-0005-0000-0000-0000B6480000}"/>
    <cellStyle name="Normal 33 8" xfId="18616" xr:uid="{00000000-0005-0000-0000-0000B7480000}"/>
    <cellStyle name="Normal 34" xfId="18617" xr:uid="{00000000-0005-0000-0000-0000B8480000}"/>
    <cellStyle name="Normal 34 2" xfId="18618" xr:uid="{00000000-0005-0000-0000-0000B9480000}"/>
    <cellStyle name="Normal 34 2 2" xfId="18619" xr:uid="{00000000-0005-0000-0000-0000BA480000}"/>
    <cellStyle name="Normal 34 2 2 2" xfId="18620" xr:uid="{00000000-0005-0000-0000-0000BB480000}"/>
    <cellStyle name="Normal 34 2 2 2 2" xfId="18621" xr:uid="{00000000-0005-0000-0000-0000BC480000}"/>
    <cellStyle name="Normal 34 2 2 3" xfId="18622" xr:uid="{00000000-0005-0000-0000-0000BD480000}"/>
    <cellStyle name="Normal 34 2 3" xfId="18623" xr:uid="{00000000-0005-0000-0000-0000BE480000}"/>
    <cellStyle name="Normal 34 2 3 2" xfId="18624" xr:uid="{00000000-0005-0000-0000-0000BF480000}"/>
    <cellStyle name="Normal 34 2 4" xfId="18625" xr:uid="{00000000-0005-0000-0000-0000C0480000}"/>
    <cellStyle name="Normal 34 3" xfId="18626" xr:uid="{00000000-0005-0000-0000-0000C1480000}"/>
    <cellStyle name="Normal 34 3 2" xfId="18627" xr:uid="{00000000-0005-0000-0000-0000C2480000}"/>
    <cellStyle name="Normal 34 3 2 2" xfId="18628" xr:uid="{00000000-0005-0000-0000-0000C3480000}"/>
    <cellStyle name="Normal 34 3 3" xfId="18629" xr:uid="{00000000-0005-0000-0000-0000C4480000}"/>
    <cellStyle name="Normal 34 4" xfId="18630" xr:uid="{00000000-0005-0000-0000-0000C5480000}"/>
    <cellStyle name="Normal 34 4 2" xfId="18631" xr:uid="{00000000-0005-0000-0000-0000C6480000}"/>
    <cellStyle name="Normal 34 5" xfId="18632" xr:uid="{00000000-0005-0000-0000-0000C7480000}"/>
    <cellStyle name="Normal 35" xfId="18633" xr:uid="{00000000-0005-0000-0000-0000C8480000}"/>
    <cellStyle name="Normal 35 2" xfId="18634" xr:uid="{00000000-0005-0000-0000-0000C9480000}"/>
    <cellStyle name="Normal 36" xfId="18635" xr:uid="{00000000-0005-0000-0000-0000CA480000}"/>
    <cellStyle name="Normal 37" xfId="18636" xr:uid="{00000000-0005-0000-0000-0000CB480000}"/>
    <cellStyle name="Normal 37 2" xfId="18637" xr:uid="{00000000-0005-0000-0000-0000CC480000}"/>
    <cellStyle name="Normal 37 2 2" xfId="18638" xr:uid="{00000000-0005-0000-0000-0000CD480000}"/>
    <cellStyle name="Normal 37 2 2 2" xfId="18639" xr:uid="{00000000-0005-0000-0000-0000CE480000}"/>
    <cellStyle name="Normal 37 2 2 2 2" xfId="18640" xr:uid="{00000000-0005-0000-0000-0000CF480000}"/>
    <cellStyle name="Normal 37 2 2 3" xfId="18641" xr:uid="{00000000-0005-0000-0000-0000D0480000}"/>
    <cellStyle name="Normal 37 2 3" xfId="18642" xr:uid="{00000000-0005-0000-0000-0000D1480000}"/>
    <cellStyle name="Normal 37 2 3 2" xfId="18643" xr:uid="{00000000-0005-0000-0000-0000D2480000}"/>
    <cellStyle name="Normal 37 2 4" xfId="18644" xr:uid="{00000000-0005-0000-0000-0000D3480000}"/>
    <cellStyle name="Normal 37 3" xfId="18645" xr:uid="{00000000-0005-0000-0000-0000D4480000}"/>
    <cellStyle name="Normal 37 3 2" xfId="18646" xr:uid="{00000000-0005-0000-0000-0000D5480000}"/>
    <cellStyle name="Normal 37 3 2 2" xfId="18647" xr:uid="{00000000-0005-0000-0000-0000D6480000}"/>
    <cellStyle name="Normal 37 3 2 2 2" xfId="18648" xr:uid="{00000000-0005-0000-0000-0000D7480000}"/>
    <cellStyle name="Normal 37 3 2 3" xfId="18649" xr:uid="{00000000-0005-0000-0000-0000D8480000}"/>
    <cellStyle name="Normal 37 3 3" xfId="18650" xr:uid="{00000000-0005-0000-0000-0000D9480000}"/>
    <cellStyle name="Normal 37 3 3 2" xfId="18651" xr:uid="{00000000-0005-0000-0000-0000DA480000}"/>
    <cellStyle name="Normal 37 3 4" xfId="18652" xr:uid="{00000000-0005-0000-0000-0000DB480000}"/>
    <cellStyle name="Normal 37 4" xfId="18653" xr:uid="{00000000-0005-0000-0000-0000DC480000}"/>
    <cellStyle name="Normal 37 4 2" xfId="18654" xr:uid="{00000000-0005-0000-0000-0000DD480000}"/>
    <cellStyle name="Normal 37 4 2 2" xfId="18655" xr:uid="{00000000-0005-0000-0000-0000DE480000}"/>
    <cellStyle name="Normal 37 4 3" xfId="18656" xr:uid="{00000000-0005-0000-0000-0000DF480000}"/>
    <cellStyle name="Normal 37 5" xfId="18657" xr:uid="{00000000-0005-0000-0000-0000E0480000}"/>
    <cellStyle name="Normal 37 5 2" xfId="18658" xr:uid="{00000000-0005-0000-0000-0000E1480000}"/>
    <cellStyle name="Normal 37 6" xfId="18659" xr:uid="{00000000-0005-0000-0000-0000E2480000}"/>
    <cellStyle name="Normal 38" xfId="18660" xr:uid="{00000000-0005-0000-0000-0000E3480000}"/>
    <cellStyle name="Normal 38 2" xfId="18661" xr:uid="{00000000-0005-0000-0000-0000E4480000}"/>
    <cellStyle name="Normal 38 2 2" xfId="18662" xr:uid="{00000000-0005-0000-0000-0000E5480000}"/>
    <cellStyle name="Normal 38 2 2 2" xfId="18663" xr:uid="{00000000-0005-0000-0000-0000E6480000}"/>
    <cellStyle name="Normal 38 2 2 2 2" xfId="18664" xr:uid="{00000000-0005-0000-0000-0000E7480000}"/>
    <cellStyle name="Normal 38 2 2 3" xfId="18665" xr:uid="{00000000-0005-0000-0000-0000E8480000}"/>
    <cellStyle name="Normal 38 2 3" xfId="18666" xr:uid="{00000000-0005-0000-0000-0000E9480000}"/>
    <cellStyle name="Normal 38 2 3 2" xfId="18667" xr:uid="{00000000-0005-0000-0000-0000EA480000}"/>
    <cellStyle name="Normal 38 2 4" xfId="18668" xr:uid="{00000000-0005-0000-0000-0000EB480000}"/>
    <cellStyle name="Normal 38 3" xfId="18669" xr:uid="{00000000-0005-0000-0000-0000EC480000}"/>
    <cellStyle name="Normal 38 3 2" xfId="18670" xr:uid="{00000000-0005-0000-0000-0000ED480000}"/>
    <cellStyle name="Normal 38 3 2 2" xfId="18671" xr:uid="{00000000-0005-0000-0000-0000EE480000}"/>
    <cellStyle name="Normal 38 3 3" xfId="18672" xr:uid="{00000000-0005-0000-0000-0000EF480000}"/>
    <cellStyle name="Normal 38 4" xfId="18673" xr:uid="{00000000-0005-0000-0000-0000F0480000}"/>
    <cellStyle name="Normal 38 4 2" xfId="18674" xr:uid="{00000000-0005-0000-0000-0000F1480000}"/>
    <cellStyle name="Normal 38 5" xfId="18675" xr:uid="{00000000-0005-0000-0000-0000F2480000}"/>
    <cellStyle name="Normal 39" xfId="18676" xr:uid="{00000000-0005-0000-0000-0000F3480000}"/>
    <cellStyle name="Normal 39 2" xfId="18677" xr:uid="{00000000-0005-0000-0000-0000F4480000}"/>
    <cellStyle name="Normal 39 2 2" xfId="18678" xr:uid="{00000000-0005-0000-0000-0000F5480000}"/>
    <cellStyle name="Normal 39 2 2 2" xfId="18679" xr:uid="{00000000-0005-0000-0000-0000F6480000}"/>
    <cellStyle name="Normal 39 2 2 2 2" xfId="18680" xr:uid="{00000000-0005-0000-0000-0000F7480000}"/>
    <cellStyle name="Normal 39 2 2 3" xfId="18681" xr:uid="{00000000-0005-0000-0000-0000F8480000}"/>
    <cellStyle name="Normal 39 2 3" xfId="18682" xr:uid="{00000000-0005-0000-0000-0000F9480000}"/>
    <cellStyle name="Normal 39 2 3 2" xfId="18683" xr:uid="{00000000-0005-0000-0000-0000FA480000}"/>
    <cellStyle name="Normal 39 2 4" xfId="18684" xr:uid="{00000000-0005-0000-0000-0000FB480000}"/>
    <cellStyle name="Normal 39 3" xfId="18685" xr:uid="{00000000-0005-0000-0000-0000FC480000}"/>
    <cellStyle name="Normal 39 3 2" xfId="18686" xr:uid="{00000000-0005-0000-0000-0000FD480000}"/>
    <cellStyle name="Normal 39 3 2 2" xfId="18687" xr:uid="{00000000-0005-0000-0000-0000FE480000}"/>
    <cellStyle name="Normal 39 3 3" xfId="18688" xr:uid="{00000000-0005-0000-0000-0000FF480000}"/>
    <cellStyle name="Normal 39 4" xfId="18689" xr:uid="{00000000-0005-0000-0000-000000490000}"/>
    <cellStyle name="Normal 39 4 2" xfId="18690" xr:uid="{00000000-0005-0000-0000-000001490000}"/>
    <cellStyle name="Normal 39 5" xfId="18691" xr:uid="{00000000-0005-0000-0000-000002490000}"/>
    <cellStyle name="Normal 4" xfId="18692" xr:uid="{00000000-0005-0000-0000-000003490000}"/>
    <cellStyle name="Normal 4 10" xfId="18693" xr:uid="{00000000-0005-0000-0000-000004490000}"/>
    <cellStyle name="Normal 4 10 2" xfId="18694" xr:uid="{00000000-0005-0000-0000-000005490000}"/>
    <cellStyle name="Normal 4 10 3" xfId="18695" xr:uid="{00000000-0005-0000-0000-000006490000}"/>
    <cellStyle name="Normal 4 11" xfId="18696" xr:uid="{00000000-0005-0000-0000-000007490000}"/>
    <cellStyle name="Normal 4 12" xfId="18697" xr:uid="{00000000-0005-0000-0000-000008490000}"/>
    <cellStyle name="Normal 4 12 2" xfId="18698" xr:uid="{00000000-0005-0000-0000-000009490000}"/>
    <cellStyle name="Normal 4 2" xfId="18699" xr:uid="{00000000-0005-0000-0000-00000A490000}"/>
    <cellStyle name="Normal 4 2 2" xfId="18700" xr:uid="{00000000-0005-0000-0000-00000B490000}"/>
    <cellStyle name="Normal 4 2 3" xfId="18701" xr:uid="{00000000-0005-0000-0000-00000C490000}"/>
    <cellStyle name="Normal 4 2 3 2" xfId="18702" xr:uid="{00000000-0005-0000-0000-00000D490000}"/>
    <cellStyle name="Normal 4 2 3 2 2" xfId="18703" xr:uid="{00000000-0005-0000-0000-00000E490000}"/>
    <cellStyle name="Normal 4 2 3 3" xfId="18704" xr:uid="{00000000-0005-0000-0000-00000F490000}"/>
    <cellStyle name="Normal 4 2 4" xfId="18705" xr:uid="{00000000-0005-0000-0000-000010490000}"/>
    <cellStyle name="Normal 4 2 4 2" xfId="18706" xr:uid="{00000000-0005-0000-0000-000011490000}"/>
    <cellStyle name="Normal 4 2 5" xfId="18707" xr:uid="{00000000-0005-0000-0000-000012490000}"/>
    <cellStyle name="Normal 4 2 5 2" xfId="18708" xr:uid="{00000000-0005-0000-0000-000013490000}"/>
    <cellStyle name="Normal 4 2 6" xfId="18709" xr:uid="{00000000-0005-0000-0000-000014490000}"/>
    <cellStyle name="Normal 4 2 6 2" xfId="18710" xr:uid="{00000000-0005-0000-0000-000015490000}"/>
    <cellStyle name="Normal 4 2 7" xfId="18711" xr:uid="{00000000-0005-0000-0000-000016490000}"/>
    <cellStyle name="Normal 4 2 7 2" xfId="18712" xr:uid="{00000000-0005-0000-0000-000017490000}"/>
    <cellStyle name="Normal 4 2 8" xfId="18713" xr:uid="{00000000-0005-0000-0000-000018490000}"/>
    <cellStyle name="Normal 4 3" xfId="18714" xr:uid="{00000000-0005-0000-0000-000019490000}"/>
    <cellStyle name="Normal 4 3 2" xfId="18715" xr:uid="{00000000-0005-0000-0000-00001A490000}"/>
    <cellStyle name="Normal 4 3 3" xfId="18716" xr:uid="{00000000-0005-0000-0000-00001B490000}"/>
    <cellStyle name="Normal 4 3 3 2" xfId="18717" xr:uid="{00000000-0005-0000-0000-00001C490000}"/>
    <cellStyle name="Normal 4 3 3 2 2" xfId="18718" xr:uid="{00000000-0005-0000-0000-00001D490000}"/>
    <cellStyle name="Normal 4 3 3 3" xfId="18719" xr:uid="{00000000-0005-0000-0000-00001E490000}"/>
    <cellStyle name="Normal 4 3 4" xfId="18720" xr:uid="{00000000-0005-0000-0000-00001F490000}"/>
    <cellStyle name="Normal 4 3 4 2" xfId="18721" xr:uid="{00000000-0005-0000-0000-000020490000}"/>
    <cellStyle name="Normal 4 3 5" xfId="18722" xr:uid="{00000000-0005-0000-0000-000021490000}"/>
    <cellStyle name="Normal 4 3 5 2" xfId="18723" xr:uid="{00000000-0005-0000-0000-000022490000}"/>
    <cellStyle name="Normal 4 3 6" xfId="18724" xr:uid="{00000000-0005-0000-0000-000023490000}"/>
    <cellStyle name="Normal 4 3 6 2" xfId="18725" xr:uid="{00000000-0005-0000-0000-000024490000}"/>
    <cellStyle name="Normal 4 3 7" xfId="18726" xr:uid="{00000000-0005-0000-0000-000025490000}"/>
    <cellStyle name="Normal 4 3 7 2" xfId="18727" xr:uid="{00000000-0005-0000-0000-000026490000}"/>
    <cellStyle name="Normal 4 3 8" xfId="18728" xr:uid="{00000000-0005-0000-0000-000027490000}"/>
    <cellStyle name="Normal 4 4" xfId="18729" xr:uid="{00000000-0005-0000-0000-000028490000}"/>
    <cellStyle name="Normal 4 4 2" xfId="18730" xr:uid="{00000000-0005-0000-0000-000029490000}"/>
    <cellStyle name="Normal 4 5" xfId="18731" xr:uid="{00000000-0005-0000-0000-00002A490000}"/>
    <cellStyle name="Normal 4 5 2" xfId="18732" xr:uid="{00000000-0005-0000-0000-00002B490000}"/>
    <cellStyle name="Normal 4 5 3" xfId="18733" xr:uid="{00000000-0005-0000-0000-00002C490000}"/>
    <cellStyle name="Normal 4 6" xfId="18734" xr:uid="{00000000-0005-0000-0000-00002D490000}"/>
    <cellStyle name="Normal 4 6 2" xfId="18735" xr:uid="{00000000-0005-0000-0000-00002E490000}"/>
    <cellStyle name="Normal 4 6 2 2" xfId="18736" xr:uid="{00000000-0005-0000-0000-00002F490000}"/>
    <cellStyle name="Normal 4 6 3" xfId="18737" xr:uid="{00000000-0005-0000-0000-000030490000}"/>
    <cellStyle name="Normal 4 6 3 2" xfId="18738" xr:uid="{00000000-0005-0000-0000-000031490000}"/>
    <cellStyle name="Normal 4 6 4" xfId="18739" xr:uid="{00000000-0005-0000-0000-000032490000}"/>
    <cellStyle name="Normal 4 6 4 2" xfId="18740" xr:uid="{00000000-0005-0000-0000-000033490000}"/>
    <cellStyle name="Normal 4 6 5" xfId="18741" xr:uid="{00000000-0005-0000-0000-000034490000}"/>
    <cellStyle name="Normal 4 6 6" xfId="18742" xr:uid="{00000000-0005-0000-0000-000035490000}"/>
    <cellStyle name="Normal 4 6 6 2" xfId="18743" xr:uid="{00000000-0005-0000-0000-000036490000}"/>
    <cellStyle name="Normal 4 6 7" xfId="18744" xr:uid="{00000000-0005-0000-0000-000037490000}"/>
    <cellStyle name="Normal 4 6 7 2" xfId="18745" xr:uid="{00000000-0005-0000-0000-000038490000}"/>
    <cellStyle name="Normal 4 6 8" xfId="18746" xr:uid="{00000000-0005-0000-0000-000039490000}"/>
    <cellStyle name="Normal 4 7" xfId="18747" xr:uid="{00000000-0005-0000-0000-00003A490000}"/>
    <cellStyle name="Normal 4 7 2" xfId="18748" xr:uid="{00000000-0005-0000-0000-00003B490000}"/>
    <cellStyle name="Normal 4 7 2 2" xfId="18749" xr:uid="{00000000-0005-0000-0000-00003C490000}"/>
    <cellStyle name="Normal 4 7 3" xfId="18750" xr:uid="{00000000-0005-0000-0000-00003D490000}"/>
    <cellStyle name="Normal 4 7 4" xfId="18751" xr:uid="{00000000-0005-0000-0000-00003E490000}"/>
    <cellStyle name="Normal 4 7 4 2" xfId="18752" xr:uid="{00000000-0005-0000-0000-00003F490000}"/>
    <cellStyle name="Normal 4 7 5" xfId="18753" xr:uid="{00000000-0005-0000-0000-000040490000}"/>
    <cellStyle name="Normal 4 7 5 2" xfId="18754" xr:uid="{00000000-0005-0000-0000-000041490000}"/>
    <cellStyle name="Normal 4 7 6" xfId="18755" xr:uid="{00000000-0005-0000-0000-000042490000}"/>
    <cellStyle name="Normal 4 8" xfId="18756" xr:uid="{00000000-0005-0000-0000-000043490000}"/>
    <cellStyle name="Normal 4 8 2" xfId="18757" xr:uid="{00000000-0005-0000-0000-000044490000}"/>
    <cellStyle name="Normal 4 8 2 2" xfId="18758" xr:uid="{00000000-0005-0000-0000-000045490000}"/>
    <cellStyle name="Normal 4 8 3" xfId="18759" xr:uid="{00000000-0005-0000-0000-000046490000}"/>
    <cellStyle name="Normal 4 8 3 2" xfId="18760" xr:uid="{00000000-0005-0000-0000-000047490000}"/>
    <cellStyle name="Normal 4 8 4" xfId="18761" xr:uid="{00000000-0005-0000-0000-000048490000}"/>
    <cellStyle name="Normal 4 8 5" xfId="18762" xr:uid="{00000000-0005-0000-0000-000049490000}"/>
    <cellStyle name="Normal 4 9" xfId="18763" xr:uid="{00000000-0005-0000-0000-00004A490000}"/>
    <cellStyle name="Normal 4 9 2" xfId="18764" xr:uid="{00000000-0005-0000-0000-00004B490000}"/>
    <cellStyle name="Normal 4 9 2 2" xfId="18765" xr:uid="{00000000-0005-0000-0000-00004C490000}"/>
    <cellStyle name="Normal 4 9 3" xfId="18766" xr:uid="{00000000-0005-0000-0000-00004D490000}"/>
    <cellStyle name="Normal 40" xfId="18767" xr:uid="{00000000-0005-0000-0000-00004E490000}"/>
    <cellStyle name="Normal 40 2" xfId="18768" xr:uid="{00000000-0005-0000-0000-00004F490000}"/>
    <cellStyle name="Normal 41" xfId="18769" xr:uid="{00000000-0005-0000-0000-000050490000}"/>
    <cellStyle name="Normal 41 2" xfId="18770" xr:uid="{00000000-0005-0000-0000-000051490000}"/>
    <cellStyle name="Normal 41 3" xfId="18771" xr:uid="{00000000-0005-0000-0000-000052490000}"/>
    <cellStyle name="Normal 41 4" xfId="18772" xr:uid="{00000000-0005-0000-0000-000053490000}"/>
    <cellStyle name="Normal 41 5" xfId="18773" xr:uid="{00000000-0005-0000-0000-000054490000}"/>
    <cellStyle name="Normal 41 6" xfId="18774" xr:uid="{00000000-0005-0000-0000-000055490000}"/>
    <cellStyle name="Normal 42" xfId="18775" xr:uid="{00000000-0005-0000-0000-000056490000}"/>
    <cellStyle name="Normal 42 2" xfId="18776" xr:uid="{00000000-0005-0000-0000-000057490000}"/>
    <cellStyle name="Normal 42 3" xfId="18777" xr:uid="{00000000-0005-0000-0000-000058490000}"/>
    <cellStyle name="Normal 42 4" xfId="18778" xr:uid="{00000000-0005-0000-0000-000059490000}"/>
    <cellStyle name="Normal 42 4 2" xfId="18779" xr:uid="{00000000-0005-0000-0000-00005A490000}"/>
    <cellStyle name="Normal 42 4 2 2" xfId="18780" xr:uid="{00000000-0005-0000-0000-00005B490000}"/>
    <cellStyle name="Normal 42 4 3" xfId="18781" xr:uid="{00000000-0005-0000-0000-00005C490000}"/>
    <cellStyle name="Normal 42 5" xfId="18782" xr:uid="{00000000-0005-0000-0000-00005D490000}"/>
    <cellStyle name="Normal 42 5 2" xfId="18783" xr:uid="{00000000-0005-0000-0000-00005E490000}"/>
    <cellStyle name="Normal 42 6" xfId="18784" xr:uid="{00000000-0005-0000-0000-00005F490000}"/>
    <cellStyle name="Normal 43" xfId="18785" xr:uid="{00000000-0005-0000-0000-000060490000}"/>
    <cellStyle name="Normal 43 2" xfId="18786" xr:uid="{00000000-0005-0000-0000-000061490000}"/>
    <cellStyle name="Normal 43 3" xfId="18787" xr:uid="{00000000-0005-0000-0000-000062490000}"/>
    <cellStyle name="Normal 43 4" xfId="18788" xr:uid="{00000000-0005-0000-0000-000063490000}"/>
    <cellStyle name="Normal 43 4 2" xfId="18789" xr:uid="{00000000-0005-0000-0000-000064490000}"/>
    <cellStyle name="Normal 43 4 2 2" xfId="18790" xr:uid="{00000000-0005-0000-0000-000065490000}"/>
    <cellStyle name="Normal 43 4 3" xfId="18791" xr:uid="{00000000-0005-0000-0000-000066490000}"/>
    <cellStyle name="Normal 43 5" xfId="18792" xr:uid="{00000000-0005-0000-0000-000067490000}"/>
    <cellStyle name="Normal 43 5 2" xfId="18793" xr:uid="{00000000-0005-0000-0000-000068490000}"/>
    <cellStyle name="Normal 43 6" xfId="18794" xr:uid="{00000000-0005-0000-0000-000069490000}"/>
    <cellStyle name="Normal 44" xfId="18795" xr:uid="{00000000-0005-0000-0000-00006A490000}"/>
    <cellStyle name="Normal 44 2" xfId="18796" xr:uid="{00000000-0005-0000-0000-00006B490000}"/>
    <cellStyle name="Normal 44 3" xfId="18797" xr:uid="{00000000-0005-0000-0000-00006C490000}"/>
    <cellStyle name="Normal 44 4" xfId="18798" xr:uid="{00000000-0005-0000-0000-00006D490000}"/>
    <cellStyle name="Normal 44 4 2" xfId="18799" xr:uid="{00000000-0005-0000-0000-00006E490000}"/>
    <cellStyle name="Normal 44 4 2 2" xfId="18800" xr:uid="{00000000-0005-0000-0000-00006F490000}"/>
    <cellStyle name="Normal 44 4 3" xfId="18801" xr:uid="{00000000-0005-0000-0000-000070490000}"/>
    <cellStyle name="Normal 44 5" xfId="18802" xr:uid="{00000000-0005-0000-0000-000071490000}"/>
    <cellStyle name="Normal 44 5 2" xfId="18803" xr:uid="{00000000-0005-0000-0000-000072490000}"/>
    <cellStyle name="Normal 44 6" xfId="18804" xr:uid="{00000000-0005-0000-0000-000073490000}"/>
    <cellStyle name="Normal 45" xfId="18805" xr:uid="{00000000-0005-0000-0000-000074490000}"/>
    <cellStyle name="Normal 45 2" xfId="18806" xr:uid="{00000000-0005-0000-0000-000075490000}"/>
    <cellStyle name="Normal 45 3" xfId="18807" xr:uid="{00000000-0005-0000-0000-000076490000}"/>
    <cellStyle name="Normal 45 4" xfId="18808" xr:uid="{00000000-0005-0000-0000-000077490000}"/>
    <cellStyle name="Normal 45 4 2" xfId="18809" xr:uid="{00000000-0005-0000-0000-000078490000}"/>
    <cellStyle name="Normal 45 4 2 2" xfId="18810" xr:uid="{00000000-0005-0000-0000-000079490000}"/>
    <cellStyle name="Normal 45 4 3" xfId="18811" xr:uid="{00000000-0005-0000-0000-00007A490000}"/>
    <cellStyle name="Normal 45 5" xfId="18812" xr:uid="{00000000-0005-0000-0000-00007B490000}"/>
    <cellStyle name="Normal 45 5 2" xfId="18813" xr:uid="{00000000-0005-0000-0000-00007C490000}"/>
    <cellStyle name="Normal 45 6" xfId="18814" xr:uid="{00000000-0005-0000-0000-00007D490000}"/>
    <cellStyle name="Normal 46" xfId="18815" xr:uid="{00000000-0005-0000-0000-00007E490000}"/>
    <cellStyle name="Normal 46 2" xfId="18816" xr:uid="{00000000-0005-0000-0000-00007F490000}"/>
    <cellStyle name="Normal 46 3" xfId="18817" xr:uid="{00000000-0005-0000-0000-000080490000}"/>
    <cellStyle name="Normal 46 4" xfId="18818" xr:uid="{00000000-0005-0000-0000-000081490000}"/>
    <cellStyle name="Normal 46 5" xfId="18819" xr:uid="{00000000-0005-0000-0000-000082490000}"/>
    <cellStyle name="Normal 47" xfId="18820" xr:uid="{00000000-0005-0000-0000-000083490000}"/>
    <cellStyle name="Normal 47 2" xfId="18821" xr:uid="{00000000-0005-0000-0000-000084490000}"/>
    <cellStyle name="Normal 47 3" xfId="18822" xr:uid="{00000000-0005-0000-0000-000085490000}"/>
    <cellStyle name="Normal 48" xfId="18823" xr:uid="{00000000-0005-0000-0000-000086490000}"/>
    <cellStyle name="Normal 48 2" xfId="18824" xr:uid="{00000000-0005-0000-0000-000087490000}"/>
    <cellStyle name="Normal 48 3" xfId="18825" xr:uid="{00000000-0005-0000-0000-000088490000}"/>
    <cellStyle name="Normal 49" xfId="18826" xr:uid="{00000000-0005-0000-0000-000089490000}"/>
    <cellStyle name="Normal 49 2" xfId="18827" xr:uid="{00000000-0005-0000-0000-00008A490000}"/>
    <cellStyle name="Normal 49 3" xfId="18828" xr:uid="{00000000-0005-0000-0000-00008B490000}"/>
    <cellStyle name="Normal 49 4" xfId="18829" xr:uid="{00000000-0005-0000-0000-00008C490000}"/>
    <cellStyle name="Normal 49 5" xfId="18830" xr:uid="{00000000-0005-0000-0000-00008D490000}"/>
    <cellStyle name="Normal 49 6" xfId="18831" xr:uid="{00000000-0005-0000-0000-00008E490000}"/>
    <cellStyle name="Normal 5" xfId="18832" xr:uid="{00000000-0005-0000-0000-00008F490000}"/>
    <cellStyle name="Normal 5 10" xfId="18833" xr:uid="{00000000-0005-0000-0000-000090490000}"/>
    <cellStyle name="Normal 5 11" xfId="18834" xr:uid="{00000000-0005-0000-0000-000091490000}"/>
    <cellStyle name="Normal 5 2" xfId="18835" xr:uid="{00000000-0005-0000-0000-000092490000}"/>
    <cellStyle name="Normal 5 2 2" xfId="18836" xr:uid="{00000000-0005-0000-0000-000093490000}"/>
    <cellStyle name="Normal 5 2 2 2" xfId="18837" xr:uid="{00000000-0005-0000-0000-000094490000}"/>
    <cellStyle name="Normal 5 2 3" xfId="18838" xr:uid="{00000000-0005-0000-0000-000095490000}"/>
    <cellStyle name="Normal 5 3" xfId="18839" xr:uid="{00000000-0005-0000-0000-000096490000}"/>
    <cellStyle name="Normal 5 3 2" xfId="18840" xr:uid="{00000000-0005-0000-0000-000097490000}"/>
    <cellStyle name="Normal 5 3 2 2" xfId="18841" xr:uid="{00000000-0005-0000-0000-000098490000}"/>
    <cellStyle name="Normal 5 3 3" xfId="18842" xr:uid="{00000000-0005-0000-0000-000099490000}"/>
    <cellStyle name="Normal 5 3 4" xfId="18843" xr:uid="{00000000-0005-0000-0000-00009A490000}"/>
    <cellStyle name="Normal 5 4" xfId="18844" xr:uid="{00000000-0005-0000-0000-00009B490000}"/>
    <cellStyle name="Normal 5 4 2" xfId="18845" xr:uid="{00000000-0005-0000-0000-00009C490000}"/>
    <cellStyle name="Normal 5 4 3" xfId="18846" xr:uid="{00000000-0005-0000-0000-00009D490000}"/>
    <cellStyle name="Normal 5 4 3 2" xfId="18847" xr:uid="{00000000-0005-0000-0000-00009E490000}"/>
    <cellStyle name="Normal 5 4 4" xfId="18848" xr:uid="{00000000-0005-0000-0000-00009F490000}"/>
    <cellStyle name="Normal 5 5" xfId="18849" xr:uid="{00000000-0005-0000-0000-0000A0490000}"/>
    <cellStyle name="Normal 5 5 2" xfId="18850" xr:uid="{00000000-0005-0000-0000-0000A1490000}"/>
    <cellStyle name="Normal 5 5 2 2" xfId="18851" xr:uid="{00000000-0005-0000-0000-0000A2490000}"/>
    <cellStyle name="Normal 5 5 3" xfId="18852" xr:uid="{00000000-0005-0000-0000-0000A3490000}"/>
    <cellStyle name="Normal 5 5 3 2" xfId="18853" xr:uid="{00000000-0005-0000-0000-0000A4490000}"/>
    <cellStyle name="Normal 5 5 4" xfId="18854" xr:uid="{00000000-0005-0000-0000-0000A5490000}"/>
    <cellStyle name="Normal 5 6" xfId="18855" xr:uid="{00000000-0005-0000-0000-0000A6490000}"/>
    <cellStyle name="Normal 5 6 2" xfId="18856" xr:uid="{00000000-0005-0000-0000-0000A7490000}"/>
    <cellStyle name="Normal 5 6 2 2" xfId="18857" xr:uid="{00000000-0005-0000-0000-0000A8490000}"/>
    <cellStyle name="Normal 5 6 3" xfId="18858" xr:uid="{00000000-0005-0000-0000-0000A9490000}"/>
    <cellStyle name="Normal 5 6 3 2" xfId="18859" xr:uid="{00000000-0005-0000-0000-0000AA490000}"/>
    <cellStyle name="Normal 5 6 4" xfId="18860" xr:uid="{00000000-0005-0000-0000-0000AB490000}"/>
    <cellStyle name="Normal 5 7" xfId="18861" xr:uid="{00000000-0005-0000-0000-0000AC490000}"/>
    <cellStyle name="Normal 5 7 2" xfId="18862" xr:uid="{00000000-0005-0000-0000-0000AD490000}"/>
    <cellStyle name="Normal 5 8" xfId="18863" xr:uid="{00000000-0005-0000-0000-0000AE490000}"/>
    <cellStyle name="Normal 5 8 2" xfId="18864" xr:uid="{00000000-0005-0000-0000-0000AF490000}"/>
    <cellStyle name="Normal 5 9" xfId="18865" xr:uid="{00000000-0005-0000-0000-0000B0490000}"/>
    <cellStyle name="Normal 5 9 2" xfId="18866" xr:uid="{00000000-0005-0000-0000-0000B1490000}"/>
    <cellStyle name="Normal 5 9 3" xfId="18867" xr:uid="{00000000-0005-0000-0000-0000B2490000}"/>
    <cellStyle name="Normal 50" xfId="18868" xr:uid="{00000000-0005-0000-0000-0000B3490000}"/>
    <cellStyle name="Normal 50 2" xfId="18869" xr:uid="{00000000-0005-0000-0000-0000B4490000}"/>
    <cellStyle name="Normal 51 2" xfId="18870" xr:uid="{00000000-0005-0000-0000-0000B5490000}"/>
    <cellStyle name="Normal 51 3" xfId="18871" xr:uid="{00000000-0005-0000-0000-0000B6490000}"/>
    <cellStyle name="Normal 51 4" xfId="18872" xr:uid="{00000000-0005-0000-0000-0000B7490000}"/>
    <cellStyle name="Normal 51 5" xfId="18873" xr:uid="{00000000-0005-0000-0000-0000B8490000}"/>
    <cellStyle name="Normal 51 6" xfId="18874" xr:uid="{00000000-0005-0000-0000-0000B9490000}"/>
    <cellStyle name="Normal 6" xfId="18875" xr:uid="{00000000-0005-0000-0000-0000BA490000}"/>
    <cellStyle name="Normal 6 2" xfId="18876" xr:uid="{00000000-0005-0000-0000-0000BB490000}"/>
    <cellStyle name="Normal 6 3" xfId="18877" xr:uid="{00000000-0005-0000-0000-0000BC490000}"/>
    <cellStyle name="Normal 6 4" xfId="18878" xr:uid="{00000000-0005-0000-0000-0000BD490000}"/>
    <cellStyle name="Normal 6 4 2" xfId="18879" xr:uid="{00000000-0005-0000-0000-0000BE490000}"/>
    <cellStyle name="Normal 7" xfId="18880" xr:uid="{00000000-0005-0000-0000-0000BF490000}"/>
    <cellStyle name="Normal 7 2" xfId="18881" xr:uid="{00000000-0005-0000-0000-0000C0490000}"/>
    <cellStyle name="Normal 7 3" xfId="18882" xr:uid="{00000000-0005-0000-0000-0000C1490000}"/>
    <cellStyle name="Normal 73" xfId="18883" xr:uid="{00000000-0005-0000-0000-0000C2490000}"/>
    <cellStyle name="Normal 8" xfId="18884" xr:uid="{00000000-0005-0000-0000-0000C3490000}"/>
    <cellStyle name="Normal 8 2" xfId="18885" xr:uid="{00000000-0005-0000-0000-0000C4490000}"/>
    <cellStyle name="Normal 8 3" xfId="18886" xr:uid="{00000000-0005-0000-0000-0000C5490000}"/>
    <cellStyle name="Normal 9" xfId="18887" xr:uid="{00000000-0005-0000-0000-0000C6490000}"/>
    <cellStyle name="Normal 9 2" xfId="18888" xr:uid="{00000000-0005-0000-0000-0000C7490000}"/>
    <cellStyle name="Normal 9 3" xfId="18889" xr:uid="{00000000-0005-0000-0000-0000C8490000}"/>
    <cellStyle name="Normal with brackets" xfId="18890" xr:uid="{00000000-0005-0000-0000-0000C9490000}"/>
    <cellStyle name="Normal with brackets 2" xfId="18891" xr:uid="{00000000-0005-0000-0000-0000CA490000}"/>
    <cellStyle name="Note 10" xfId="18892" xr:uid="{00000000-0005-0000-0000-0000CB490000}"/>
    <cellStyle name="Note 10 2" xfId="18893" xr:uid="{00000000-0005-0000-0000-0000CC490000}"/>
    <cellStyle name="Note 10 2 2" xfId="18894" xr:uid="{00000000-0005-0000-0000-0000CD490000}"/>
    <cellStyle name="Note 10 2 2 2" xfId="18895" xr:uid="{00000000-0005-0000-0000-0000CE490000}"/>
    <cellStyle name="Note 10 2 2 2 2" xfId="18896" xr:uid="{00000000-0005-0000-0000-0000CF490000}"/>
    <cellStyle name="Note 10 2 2 3" xfId="18897" xr:uid="{00000000-0005-0000-0000-0000D0490000}"/>
    <cellStyle name="Note 10 2 3" xfId="18898" xr:uid="{00000000-0005-0000-0000-0000D1490000}"/>
    <cellStyle name="Note 10 2 3 2" xfId="18899" xr:uid="{00000000-0005-0000-0000-0000D2490000}"/>
    <cellStyle name="Note 10 2 4" xfId="18900" xr:uid="{00000000-0005-0000-0000-0000D3490000}"/>
    <cellStyle name="Note 10 3" xfId="18901" xr:uid="{00000000-0005-0000-0000-0000D4490000}"/>
    <cellStyle name="Note 10 3 2" xfId="18902" xr:uid="{00000000-0005-0000-0000-0000D5490000}"/>
    <cellStyle name="Note 10 3 2 2" xfId="18903" xr:uid="{00000000-0005-0000-0000-0000D6490000}"/>
    <cellStyle name="Note 10 3 3" xfId="18904" xr:uid="{00000000-0005-0000-0000-0000D7490000}"/>
    <cellStyle name="Note 10 4" xfId="18905" xr:uid="{00000000-0005-0000-0000-0000D8490000}"/>
    <cellStyle name="Note 10 4 2" xfId="18906" xr:uid="{00000000-0005-0000-0000-0000D9490000}"/>
    <cellStyle name="Note 10 5" xfId="18907" xr:uid="{00000000-0005-0000-0000-0000DA490000}"/>
    <cellStyle name="Note 11" xfId="18908" xr:uid="{00000000-0005-0000-0000-0000DB490000}"/>
    <cellStyle name="Note 11 2" xfId="18909" xr:uid="{00000000-0005-0000-0000-0000DC490000}"/>
    <cellStyle name="Note 11 2 2" xfId="18910" xr:uid="{00000000-0005-0000-0000-0000DD490000}"/>
    <cellStyle name="Note 11 2 2 2" xfId="18911" xr:uid="{00000000-0005-0000-0000-0000DE490000}"/>
    <cellStyle name="Note 11 2 3" xfId="18912" xr:uid="{00000000-0005-0000-0000-0000DF490000}"/>
    <cellStyle name="Note 11 3" xfId="18913" xr:uid="{00000000-0005-0000-0000-0000E0490000}"/>
    <cellStyle name="Note 11 3 2" xfId="18914" xr:uid="{00000000-0005-0000-0000-0000E1490000}"/>
    <cellStyle name="Note 11 4" xfId="18915" xr:uid="{00000000-0005-0000-0000-0000E2490000}"/>
    <cellStyle name="Note 12" xfId="18916" xr:uid="{00000000-0005-0000-0000-0000E3490000}"/>
    <cellStyle name="Note 12 2" xfId="18917" xr:uid="{00000000-0005-0000-0000-0000E4490000}"/>
    <cellStyle name="Note 12 3" xfId="18918" xr:uid="{00000000-0005-0000-0000-0000E5490000}"/>
    <cellStyle name="Note 13" xfId="18919" xr:uid="{00000000-0005-0000-0000-0000E6490000}"/>
    <cellStyle name="Note 2" xfId="18920" xr:uid="{00000000-0005-0000-0000-0000E7490000}"/>
    <cellStyle name="Note 2 2" xfId="18921" xr:uid="{00000000-0005-0000-0000-0000E8490000}"/>
    <cellStyle name="Note 2 2 2" xfId="18922" xr:uid="{00000000-0005-0000-0000-0000E9490000}"/>
    <cellStyle name="Note 2 2 2 2" xfId="18923" xr:uid="{00000000-0005-0000-0000-0000EA490000}"/>
    <cellStyle name="Note 2 2 3" xfId="18924" xr:uid="{00000000-0005-0000-0000-0000EB490000}"/>
    <cellStyle name="Note 2 2 4" xfId="18925" xr:uid="{00000000-0005-0000-0000-0000EC490000}"/>
    <cellStyle name="Note 2 2 4 2" xfId="18926" xr:uid="{00000000-0005-0000-0000-0000ED490000}"/>
    <cellStyle name="Note 2 2 4 3" xfId="18927" xr:uid="{00000000-0005-0000-0000-0000EE490000}"/>
    <cellStyle name="Note 2 2 5" xfId="18928" xr:uid="{00000000-0005-0000-0000-0000EF490000}"/>
    <cellStyle name="Note 2 2 5 2" xfId="18929" xr:uid="{00000000-0005-0000-0000-0000F0490000}"/>
    <cellStyle name="Note 2 2 5 3" xfId="18930" xr:uid="{00000000-0005-0000-0000-0000F1490000}"/>
    <cellStyle name="Note 2 2 6" xfId="18931" xr:uid="{00000000-0005-0000-0000-0000F2490000}"/>
    <cellStyle name="Note 2 3" xfId="18932" xr:uid="{00000000-0005-0000-0000-0000F3490000}"/>
    <cellStyle name="Note 2 3 2" xfId="18933" xr:uid="{00000000-0005-0000-0000-0000F4490000}"/>
    <cellStyle name="Note 2 3 2 2" xfId="18934" xr:uid="{00000000-0005-0000-0000-0000F5490000}"/>
    <cellStyle name="Note 2 3 2 2 2" xfId="18935" xr:uid="{00000000-0005-0000-0000-0000F6490000}"/>
    <cellStyle name="Note 2 3 2 2 3" xfId="18936" xr:uid="{00000000-0005-0000-0000-0000F7490000}"/>
    <cellStyle name="Note 2 3 2 3" xfId="18937" xr:uid="{00000000-0005-0000-0000-0000F8490000}"/>
    <cellStyle name="Note 2 3 2 4" xfId="18938" xr:uid="{00000000-0005-0000-0000-0000F9490000}"/>
    <cellStyle name="Note 2 3 2 5" xfId="18939" xr:uid="{00000000-0005-0000-0000-0000FA490000}"/>
    <cellStyle name="Note 2 3 2 6" xfId="18940" xr:uid="{00000000-0005-0000-0000-0000FB490000}"/>
    <cellStyle name="Note 2 3 3" xfId="18941" xr:uid="{00000000-0005-0000-0000-0000FC490000}"/>
    <cellStyle name="Note 2 4" xfId="18942" xr:uid="{00000000-0005-0000-0000-0000FD490000}"/>
    <cellStyle name="Note 2 4 2" xfId="18943" xr:uid="{00000000-0005-0000-0000-0000FE490000}"/>
    <cellStyle name="Note 2 4 2 2" xfId="18944" xr:uid="{00000000-0005-0000-0000-0000FF490000}"/>
    <cellStyle name="Note 2 4 2 3" xfId="18945" xr:uid="{00000000-0005-0000-0000-0000004A0000}"/>
    <cellStyle name="Note 2 4 3" xfId="18946" xr:uid="{00000000-0005-0000-0000-0000014A0000}"/>
    <cellStyle name="Note 2 4 4" xfId="18947" xr:uid="{00000000-0005-0000-0000-0000024A0000}"/>
    <cellStyle name="Note 2 4 5" xfId="18948" xr:uid="{00000000-0005-0000-0000-0000034A0000}"/>
    <cellStyle name="Note 2 4 6" xfId="18949" xr:uid="{00000000-0005-0000-0000-0000044A0000}"/>
    <cellStyle name="Note 2 5" xfId="18950" xr:uid="{00000000-0005-0000-0000-0000054A0000}"/>
    <cellStyle name="Note 2 5 2" xfId="18951" xr:uid="{00000000-0005-0000-0000-0000064A0000}"/>
    <cellStyle name="Note 2 5 2 2" xfId="18952" xr:uid="{00000000-0005-0000-0000-0000074A0000}"/>
    <cellStyle name="Note 2 5 3" xfId="18953" xr:uid="{00000000-0005-0000-0000-0000084A0000}"/>
    <cellStyle name="Note 2 5 3 2" xfId="18954" xr:uid="{00000000-0005-0000-0000-0000094A0000}"/>
    <cellStyle name="Note 2 5 4" xfId="18955" xr:uid="{00000000-0005-0000-0000-00000A4A0000}"/>
    <cellStyle name="Note 2 5 5" xfId="18956" xr:uid="{00000000-0005-0000-0000-00000B4A0000}"/>
    <cellStyle name="Note 3" xfId="18957" xr:uid="{00000000-0005-0000-0000-00000C4A0000}"/>
    <cellStyle name="Note 3 10" xfId="18958" xr:uid="{00000000-0005-0000-0000-00000D4A0000}"/>
    <cellStyle name="Note 3 10 2" xfId="18959" xr:uid="{00000000-0005-0000-0000-00000E4A0000}"/>
    <cellStyle name="Note 3 2" xfId="18960" xr:uid="{00000000-0005-0000-0000-00000F4A0000}"/>
    <cellStyle name="Note 3 2 2" xfId="18961" xr:uid="{00000000-0005-0000-0000-0000104A0000}"/>
    <cellStyle name="Note 3 2 2 2" xfId="18962" xr:uid="{00000000-0005-0000-0000-0000114A0000}"/>
    <cellStyle name="Note 3 2 3" xfId="18963" xr:uid="{00000000-0005-0000-0000-0000124A0000}"/>
    <cellStyle name="Note 3 2 4" xfId="18964" xr:uid="{00000000-0005-0000-0000-0000134A0000}"/>
    <cellStyle name="Note 3 3" xfId="18965" xr:uid="{00000000-0005-0000-0000-0000144A0000}"/>
    <cellStyle name="Note 3 3 2" xfId="18966" xr:uid="{00000000-0005-0000-0000-0000154A0000}"/>
    <cellStyle name="Note 3 3 2 2" xfId="18967" xr:uid="{00000000-0005-0000-0000-0000164A0000}"/>
    <cellStyle name="Note 3 3 3" xfId="18968" xr:uid="{00000000-0005-0000-0000-0000174A0000}"/>
    <cellStyle name="Note 3 4" xfId="18969" xr:uid="{00000000-0005-0000-0000-0000184A0000}"/>
    <cellStyle name="Note 3 4 2" xfId="18970" xr:uid="{00000000-0005-0000-0000-0000194A0000}"/>
    <cellStyle name="Note 3 5" xfId="18971" xr:uid="{00000000-0005-0000-0000-00001A4A0000}"/>
    <cellStyle name="Note 3 5 2" xfId="18972" xr:uid="{00000000-0005-0000-0000-00001B4A0000}"/>
    <cellStyle name="Note 3 6" xfId="18973" xr:uid="{00000000-0005-0000-0000-00001C4A0000}"/>
    <cellStyle name="Note 3 6 2" xfId="18974" xr:uid="{00000000-0005-0000-0000-00001D4A0000}"/>
    <cellStyle name="Note 3 7" xfId="18975" xr:uid="{00000000-0005-0000-0000-00001E4A0000}"/>
    <cellStyle name="Note 3 7 2" xfId="18976" xr:uid="{00000000-0005-0000-0000-00001F4A0000}"/>
    <cellStyle name="Note 3 8" xfId="18977" xr:uid="{00000000-0005-0000-0000-0000204A0000}"/>
    <cellStyle name="Note 3 8 2" xfId="18978" xr:uid="{00000000-0005-0000-0000-0000214A0000}"/>
    <cellStyle name="Note 3 9" xfId="18979" xr:uid="{00000000-0005-0000-0000-0000224A0000}"/>
    <cellStyle name="Note 3 9 2" xfId="18980" xr:uid="{00000000-0005-0000-0000-0000234A0000}"/>
    <cellStyle name="Note 4" xfId="18981" xr:uid="{00000000-0005-0000-0000-0000244A0000}"/>
    <cellStyle name="Note 4 2" xfId="18982" xr:uid="{00000000-0005-0000-0000-0000254A0000}"/>
    <cellStyle name="Note 4 2 2" xfId="18983" xr:uid="{00000000-0005-0000-0000-0000264A0000}"/>
    <cellStyle name="Note 4 2 2 2" xfId="18984" xr:uid="{00000000-0005-0000-0000-0000274A0000}"/>
    <cellStyle name="Note 4 2 3" xfId="18985" xr:uid="{00000000-0005-0000-0000-0000284A0000}"/>
    <cellStyle name="Note 4 3" xfId="18986" xr:uid="{00000000-0005-0000-0000-0000294A0000}"/>
    <cellStyle name="Note 4 3 2" xfId="18987" xr:uid="{00000000-0005-0000-0000-00002A4A0000}"/>
    <cellStyle name="Note 4 3 2 2" xfId="18988" xr:uid="{00000000-0005-0000-0000-00002B4A0000}"/>
    <cellStyle name="Note 4 3 3" xfId="18989" xr:uid="{00000000-0005-0000-0000-00002C4A0000}"/>
    <cellStyle name="Note 4 4" xfId="18990" xr:uid="{00000000-0005-0000-0000-00002D4A0000}"/>
    <cellStyle name="Note 5" xfId="18991" xr:uid="{00000000-0005-0000-0000-00002E4A0000}"/>
    <cellStyle name="Note 5 10" xfId="18992" xr:uid="{00000000-0005-0000-0000-00002F4A0000}"/>
    <cellStyle name="Note 5 10 2" xfId="18993" xr:uid="{00000000-0005-0000-0000-0000304A0000}"/>
    <cellStyle name="Note 5 10 2 2" xfId="18994" xr:uid="{00000000-0005-0000-0000-0000314A0000}"/>
    <cellStyle name="Note 5 10 3" xfId="18995" xr:uid="{00000000-0005-0000-0000-0000324A0000}"/>
    <cellStyle name="Note 5 11" xfId="18996" xr:uid="{00000000-0005-0000-0000-0000334A0000}"/>
    <cellStyle name="Note 5 11 2" xfId="18997" xr:uid="{00000000-0005-0000-0000-0000344A0000}"/>
    <cellStyle name="Note 5 12" xfId="18998" xr:uid="{00000000-0005-0000-0000-0000354A0000}"/>
    <cellStyle name="Note 5 12 2" xfId="18999" xr:uid="{00000000-0005-0000-0000-0000364A0000}"/>
    <cellStyle name="Note 5 13" xfId="19000" xr:uid="{00000000-0005-0000-0000-0000374A0000}"/>
    <cellStyle name="Note 5 13 2" xfId="19001" xr:uid="{00000000-0005-0000-0000-0000384A0000}"/>
    <cellStyle name="Note 5 14" xfId="19002" xr:uid="{00000000-0005-0000-0000-0000394A0000}"/>
    <cellStyle name="Note 5 2" xfId="19003" xr:uid="{00000000-0005-0000-0000-00003A4A0000}"/>
    <cellStyle name="Note 5 2 10" xfId="19004" xr:uid="{00000000-0005-0000-0000-00003B4A0000}"/>
    <cellStyle name="Note 5 2 10 2" xfId="19005" xr:uid="{00000000-0005-0000-0000-00003C4A0000}"/>
    <cellStyle name="Note 5 2 11" xfId="19006" xr:uid="{00000000-0005-0000-0000-00003D4A0000}"/>
    <cellStyle name="Note 5 2 2" xfId="19007" xr:uid="{00000000-0005-0000-0000-00003E4A0000}"/>
    <cellStyle name="Note 5 2 2 10" xfId="19008" xr:uid="{00000000-0005-0000-0000-00003F4A0000}"/>
    <cellStyle name="Note 5 2 2 2" xfId="19009" xr:uid="{00000000-0005-0000-0000-0000404A0000}"/>
    <cellStyle name="Note 5 2 2 2 2" xfId="19010" xr:uid="{00000000-0005-0000-0000-0000414A0000}"/>
    <cellStyle name="Note 5 2 2 2 2 2" xfId="19011" xr:uid="{00000000-0005-0000-0000-0000424A0000}"/>
    <cellStyle name="Note 5 2 2 2 2 2 2" xfId="19012" xr:uid="{00000000-0005-0000-0000-0000434A0000}"/>
    <cellStyle name="Note 5 2 2 2 2 2 2 2" xfId="19013" xr:uid="{00000000-0005-0000-0000-0000444A0000}"/>
    <cellStyle name="Note 5 2 2 2 2 2 3" xfId="19014" xr:uid="{00000000-0005-0000-0000-0000454A0000}"/>
    <cellStyle name="Note 5 2 2 2 2 2 3 2" xfId="19015" xr:uid="{00000000-0005-0000-0000-0000464A0000}"/>
    <cellStyle name="Note 5 2 2 2 2 2 4" xfId="19016" xr:uid="{00000000-0005-0000-0000-0000474A0000}"/>
    <cellStyle name="Note 5 2 2 2 2 3" xfId="19017" xr:uid="{00000000-0005-0000-0000-0000484A0000}"/>
    <cellStyle name="Note 5 2 2 2 2 3 2" xfId="19018" xr:uid="{00000000-0005-0000-0000-0000494A0000}"/>
    <cellStyle name="Note 5 2 2 2 2 4" xfId="19019" xr:uid="{00000000-0005-0000-0000-00004A4A0000}"/>
    <cellStyle name="Note 5 2 2 2 2 4 2" xfId="19020" xr:uid="{00000000-0005-0000-0000-00004B4A0000}"/>
    <cellStyle name="Note 5 2 2 2 2 5" xfId="19021" xr:uid="{00000000-0005-0000-0000-00004C4A0000}"/>
    <cellStyle name="Note 5 2 2 2 2 5 2" xfId="19022" xr:uid="{00000000-0005-0000-0000-00004D4A0000}"/>
    <cellStyle name="Note 5 2 2 2 2 6" xfId="19023" xr:uid="{00000000-0005-0000-0000-00004E4A0000}"/>
    <cellStyle name="Note 5 2 2 2 2 6 2" xfId="19024" xr:uid="{00000000-0005-0000-0000-00004F4A0000}"/>
    <cellStyle name="Note 5 2 2 2 2 7" xfId="19025" xr:uid="{00000000-0005-0000-0000-0000504A0000}"/>
    <cellStyle name="Note 5 2 2 2 3" xfId="19026" xr:uid="{00000000-0005-0000-0000-0000514A0000}"/>
    <cellStyle name="Note 5 2 2 2 3 2" xfId="19027" xr:uid="{00000000-0005-0000-0000-0000524A0000}"/>
    <cellStyle name="Note 5 2 2 2 3 2 2" xfId="19028" xr:uid="{00000000-0005-0000-0000-0000534A0000}"/>
    <cellStyle name="Note 5 2 2 2 3 3" xfId="19029" xr:uid="{00000000-0005-0000-0000-0000544A0000}"/>
    <cellStyle name="Note 5 2 2 2 3 3 2" xfId="19030" xr:uid="{00000000-0005-0000-0000-0000554A0000}"/>
    <cellStyle name="Note 5 2 2 2 3 4" xfId="19031" xr:uid="{00000000-0005-0000-0000-0000564A0000}"/>
    <cellStyle name="Note 5 2 2 2 3 4 2" xfId="19032" xr:uid="{00000000-0005-0000-0000-0000574A0000}"/>
    <cellStyle name="Note 5 2 2 2 3 5" xfId="19033" xr:uid="{00000000-0005-0000-0000-0000584A0000}"/>
    <cellStyle name="Note 5 2 2 2 3 5 2" xfId="19034" xr:uid="{00000000-0005-0000-0000-0000594A0000}"/>
    <cellStyle name="Note 5 2 2 2 3 6" xfId="19035" xr:uid="{00000000-0005-0000-0000-00005A4A0000}"/>
    <cellStyle name="Note 5 2 2 2 4" xfId="19036" xr:uid="{00000000-0005-0000-0000-00005B4A0000}"/>
    <cellStyle name="Note 5 2 2 2 4 2" xfId="19037" xr:uid="{00000000-0005-0000-0000-00005C4A0000}"/>
    <cellStyle name="Note 5 2 2 2 4 2 2" xfId="19038" xr:uid="{00000000-0005-0000-0000-00005D4A0000}"/>
    <cellStyle name="Note 5 2 2 2 4 3" xfId="19039" xr:uid="{00000000-0005-0000-0000-00005E4A0000}"/>
    <cellStyle name="Note 5 2 2 2 5" xfId="19040" xr:uid="{00000000-0005-0000-0000-00005F4A0000}"/>
    <cellStyle name="Note 5 2 2 2 5 2" xfId="19041" xr:uid="{00000000-0005-0000-0000-0000604A0000}"/>
    <cellStyle name="Note 5 2 2 2 6" xfId="19042" xr:uid="{00000000-0005-0000-0000-0000614A0000}"/>
    <cellStyle name="Note 5 2 2 2 6 2" xfId="19043" xr:uid="{00000000-0005-0000-0000-0000624A0000}"/>
    <cellStyle name="Note 5 2 2 2 7" xfId="19044" xr:uid="{00000000-0005-0000-0000-0000634A0000}"/>
    <cellStyle name="Note 5 2 2 2 7 2" xfId="19045" xr:uid="{00000000-0005-0000-0000-0000644A0000}"/>
    <cellStyle name="Note 5 2 2 2 8" xfId="19046" xr:uid="{00000000-0005-0000-0000-0000654A0000}"/>
    <cellStyle name="Note 5 2 2 3" xfId="19047" xr:uid="{00000000-0005-0000-0000-0000664A0000}"/>
    <cellStyle name="Note 5 2 2 3 2" xfId="19048" xr:uid="{00000000-0005-0000-0000-0000674A0000}"/>
    <cellStyle name="Note 5 2 2 3 2 2" xfId="19049" xr:uid="{00000000-0005-0000-0000-0000684A0000}"/>
    <cellStyle name="Note 5 2 2 3 2 2 2" xfId="19050" xr:uid="{00000000-0005-0000-0000-0000694A0000}"/>
    <cellStyle name="Note 5 2 2 3 2 2 2 2" xfId="19051" xr:uid="{00000000-0005-0000-0000-00006A4A0000}"/>
    <cellStyle name="Note 5 2 2 3 2 2 3" xfId="19052" xr:uid="{00000000-0005-0000-0000-00006B4A0000}"/>
    <cellStyle name="Note 5 2 2 3 2 2 3 2" xfId="19053" xr:uid="{00000000-0005-0000-0000-00006C4A0000}"/>
    <cellStyle name="Note 5 2 2 3 2 2 4" xfId="19054" xr:uid="{00000000-0005-0000-0000-00006D4A0000}"/>
    <cellStyle name="Note 5 2 2 3 2 3" xfId="19055" xr:uid="{00000000-0005-0000-0000-00006E4A0000}"/>
    <cellStyle name="Note 5 2 2 3 2 3 2" xfId="19056" xr:uid="{00000000-0005-0000-0000-00006F4A0000}"/>
    <cellStyle name="Note 5 2 2 3 2 4" xfId="19057" xr:uid="{00000000-0005-0000-0000-0000704A0000}"/>
    <cellStyle name="Note 5 2 2 3 2 4 2" xfId="19058" xr:uid="{00000000-0005-0000-0000-0000714A0000}"/>
    <cellStyle name="Note 5 2 2 3 2 5" xfId="19059" xr:uid="{00000000-0005-0000-0000-0000724A0000}"/>
    <cellStyle name="Note 5 2 2 3 2 5 2" xfId="19060" xr:uid="{00000000-0005-0000-0000-0000734A0000}"/>
    <cellStyle name="Note 5 2 2 3 2 6" xfId="19061" xr:uid="{00000000-0005-0000-0000-0000744A0000}"/>
    <cellStyle name="Note 5 2 2 3 2 6 2" xfId="19062" xr:uid="{00000000-0005-0000-0000-0000754A0000}"/>
    <cellStyle name="Note 5 2 2 3 2 7" xfId="19063" xr:uid="{00000000-0005-0000-0000-0000764A0000}"/>
    <cellStyle name="Note 5 2 2 3 3" xfId="19064" xr:uid="{00000000-0005-0000-0000-0000774A0000}"/>
    <cellStyle name="Note 5 2 2 3 3 2" xfId="19065" xr:uid="{00000000-0005-0000-0000-0000784A0000}"/>
    <cellStyle name="Note 5 2 2 3 3 2 2" xfId="19066" xr:uid="{00000000-0005-0000-0000-0000794A0000}"/>
    <cellStyle name="Note 5 2 2 3 3 3" xfId="19067" xr:uid="{00000000-0005-0000-0000-00007A4A0000}"/>
    <cellStyle name="Note 5 2 2 3 3 3 2" xfId="19068" xr:uid="{00000000-0005-0000-0000-00007B4A0000}"/>
    <cellStyle name="Note 5 2 2 3 3 4" xfId="19069" xr:uid="{00000000-0005-0000-0000-00007C4A0000}"/>
    <cellStyle name="Note 5 2 2 3 3 4 2" xfId="19070" xr:uid="{00000000-0005-0000-0000-00007D4A0000}"/>
    <cellStyle name="Note 5 2 2 3 3 5" xfId="19071" xr:uid="{00000000-0005-0000-0000-00007E4A0000}"/>
    <cellStyle name="Note 5 2 2 3 3 5 2" xfId="19072" xr:uid="{00000000-0005-0000-0000-00007F4A0000}"/>
    <cellStyle name="Note 5 2 2 3 3 6" xfId="19073" xr:uid="{00000000-0005-0000-0000-0000804A0000}"/>
    <cellStyle name="Note 5 2 2 3 4" xfId="19074" xr:uid="{00000000-0005-0000-0000-0000814A0000}"/>
    <cellStyle name="Note 5 2 2 3 4 2" xfId="19075" xr:uid="{00000000-0005-0000-0000-0000824A0000}"/>
    <cellStyle name="Note 5 2 2 3 4 2 2" xfId="19076" xr:uid="{00000000-0005-0000-0000-0000834A0000}"/>
    <cellStyle name="Note 5 2 2 3 4 3" xfId="19077" xr:uid="{00000000-0005-0000-0000-0000844A0000}"/>
    <cellStyle name="Note 5 2 2 3 5" xfId="19078" xr:uid="{00000000-0005-0000-0000-0000854A0000}"/>
    <cellStyle name="Note 5 2 2 3 5 2" xfId="19079" xr:uid="{00000000-0005-0000-0000-0000864A0000}"/>
    <cellStyle name="Note 5 2 2 3 6" xfId="19080" xr:uid="{00000000-0005-0000-0000-0000874A0000}"/>
    <cellStyle name="Note 5 2 2 3 6 2" xfId="19081" xr:uid="{00000000-0005-0000-0000-0000884A0000}"/>
    <cellStyle name="Note 5 2 2 3 7" xfId="19082" xr:uid="{00000000-0005-0000-0000-0000894A0000}"/>
    <cellStyle name="Note 5 2 2 3 7 2" xfId="19083" xr:uid="{00000000-0005-0000-0000-00008A4A0000}"/>
    <cellStyle name="Note 5 2 2 3 8" xfId="19084" xr:uid="{00000000-0005-0000-0000-00008B4A0000}"/>
    <cellStyle name="Note 5 2 2 4" xfId="19085" xr:uid="{00000000-0005-0000-0000-00008C4A0000}"/>
    <cellStyle name="Note 5 2 2 4 2" xfId="19086" xr:uid="{00000000-0005-0000-0000-00008D4A0000}"/>
    <cellStyle name="Note 5 2 2 4 2 2" xfId="19087" xr:uid="{00000000-0005-0000-0000-00008E4A0000}"/>
    <cellStyle name="Note 5 2 2 4 2 2 2" xfId="19088" xr:uid="{00000000-0005-0000-0000-00008F4A0000}"/>
    <cellStyle name="Note 5 2 2 4 2 3" xfId="19089" xr:uid="{00000000-0005-0000-0000-0000904A0000}"/>
    <cellStyle name="Note 5 2 2 4 2 3 2" xfId="19090" xr:uid="{00000000-0005-0000-0000-0000914A0000}"/>
    <cellStyle name="Note 5 2 2 4 2 4" xfId="19091" xr:uid="{00000000-0005-0000-0000-0000924A0000}"/>
    <cellStyle name="Note 5 2 2 4 3" xfId="19092" xr:uid="{00000000-0005-0000-0000-0000934A0000}"/>
    <cellStyle name="Note 5 2 2 4 3 2" xfId="19093" xr:uid="{00000000-0005-0000-0000-0000944A0000}"/>
    <cellStyle name="Note 5 2 2 4 4" xfId="19094" xr:uid="{00000000-0005-0000-0000-0000954A0000}"/>
    <cellStyle name="Note 5 2 2 4 4 2" xfId="19095" xr:uid="{00000000-0005-0000-0000-0000964A0000}"/>
    <cellStyle name="Note 5 2 2 4 5" xfId="19096" xr:uid="{00000000-0005-0000-0000-0000974A0000}"/>
    <cellStyle name="Note 5 2 2 4 5 2" xfId="19097" xr:uid="{00000000-0005-0000-0000-0000984A0000}"/>
    <cellStyle name="Note 5 2 2 4 6" xfId="19098" xr:uid="{00000000-0005-0000-0000-0000994A0000}"/>
    <cellStyle name="Note 5 2 2 4 6 2" xfId="19099" xr:uid="{00000000-0005-0000-0000-00009A4A0000}"/>
    <cellStyle name="Note 5 2 2 4 7" xfId="19100" xr:uid="{00000000-0005-0000-0000-00009B4A0000}"/>
    <cellStyle name="Note 5 2 2 5" xfId="19101" xr:uid="{00000000-0005-0000-0000-00009C4A0000}"/>
    <cellStyle name="Note 5 2 2 5 2" xfId="19102" xr:uid="{00000000-0005-0000-0000-00009D4A0000}"/>
    <cellStyle name="Note 5 2 2 5 2 2" xfId="19103" xr:uid="{00000000-0005-0000-0000-00009E4A0000}"/>
    <cellStyle name="Note 5 2 2 5 3" xfId="19104" xr:uid="{00000000-0005-0000-0000-00009F4A0000}"/>
    <cellStyle name="Note 5 2 2 5 3 2" xfId="19105" xr:uid="{00000000-0005-0000-0000-0000A04A0000}"/>
    <cellStyle name="Note 5 2 2 5 4" xfId="19106" xr:uid="{00000000-0005-0000-0000-0000A14A0000}"/>
    <cellStyle name="Note 5 2 2 5 4 2" xfId="19107" xr:uid="{00000000-0005-0000-0000-0000A24A0000}"/>
    <cellStyle name="Note 5 2 2 5 5" xfId="19108" xr:uid="{00000000-0005-0000-0000-0000A34A0000}"/>
    <cellStyle name="Note 5 2 2 5 5 2" xfId="19109" xr:uid="{00000000-0005-0000-0000-0000A44A0000}"/>
    <cellStyle name="Note 5 2 2 5 6" xfId="19110" xr:uid="{00000000-0005-0000-0000-0000A54A0000}"/>
    <cellStyle name="Note 5 2 2 6" xfId="19111" xr:uid="{00000000-0005-0000-0000-0000A64A0000}"/>
    <cellStyle name="Note 5 2 2 6 2" xfId="19112" xr:uid="{00000000-0005-0000-0000-0000A74A0000}"/>
    <cellStyle name="Note 5 2 2 6 2 2" xfId="19113" xr:uid="{00000000-0005-0000-0000-0000A84A0000}"/>
    <cellStyle name="Note 5 2 2 6 3" xfId="19114" xr:uid="{00000000-0005-0000-0000-0000A94A0000}"/>
    <cellStyle name="Note 5 2 2 7" xfId="19115" xr:uid="{00000000-0005-0000-0000-0000AA4A0000}"/>
    <cellStyle name="Note 5 2 2 7 2" xfId="19116" xr:uid="{00000000-0005-0000-0000-0000AB4A0000}"/>
    <cellStyle name="Note 5 2 2 8" xfId="19117" xr:uid="{00000000-0005-0000-0000-0000AC4A0000}"/>
    <cellStyle name="Note 5 2 2 8 2" xfId="19118" xr:uid="{00000000-0005-0000-0000-0000AD4A0000}"/>
    <cellStyle name="Note 5 2 2 9" xfId="19119" xr:uid="{00000000-0005-0000-0000-0000AE4A0000}"/>
    <cellStyle name="Note 5 2 2 9 2" xfId="19120" xr:uid="{00000000-0005-0000-0000-0000AF4A0000}"/>
    <cellStyle name="Note 5 2 3" xfId="19121" xr:uid="{00000000-0005-0000-0000-0000B04A0000}"/>
    <cellStyle name="Note 5 2 3 2" xfId="19122" xr:uid="{00000000-0005-0000-0000-0000B14A0000}"/>
    <cellStyle name="Note 5 2 3 2 2" xfId="19123" xr:uid="{00000000-0005-0000-0000-0000B24A0000}"/>
    <cellStyle name="Note 5 2 3 2 2 2" xfId="19124" xr:uid="{00000000-0005-0000-0000-0000B34A0000}"/>
    <cellStyle name="Note 5 2 3 2 2 2 2" xfId="19125" xr:uid="{00000000-0005-0000-0000-0000B44A0000}"/>
    <cellStyle name="Note 5 2 3 2 2 3" xfId="19126" xr:uid="{00000000-0005-0000-0000-0000B54A0000}"/>
    <cellStyle name="Note 5 2 3 2 2 3 2" xfId="19127" xr:uid="{00000000-0005-0000-0000-0000B64A0000}"/>
    <cellStyle name="Note 5 2 3 2 2 4" xfId="19128" xr:uid="{00000000-0005-0000-0000-0000B74A0000}"/>
    <cellStyle name="Note 5 2 3 2 3" xfId="19129" xr:uid="{00000000-0005-0000-0000-0000B84A0000}"/>
    <cellStyle name="Note 5 2 3 2 3 2" xfId="19130" xr:uid="{00000000-0005-0000-0000-0000B94A0000}"/>
    <cellStyle name="Note 5 2 3 2 4" xfId="19131" xr:uid="{00000000-0005-0000-0000-0000BA4A0000}"/>
    <cellStyle name="Note 5 2 3 2 4 2" xfId="19132" xr:uid="{00000000-0005-0000-0000-0000BB4A0000}"/>
    <cellStyle name="Note 5 2 3 2 5" xfId="19133" xr:uid="{00000000-0005-0000-0000-0000BC4A0000}"/>
    <cellStyle name="Note 5 2 3 2 5 2" xfId="19134" xr:uid="{00000000-0005-0000-0000-0000BD4A0000}"/>
    <cellStyle name="Note 5 2 3 2 6" xfId="19135" xr:uid="{00000000-0005-0000-0000-0000BE4A0000}"/>
    <cellStyle name="Note 5 2 3 2 6 2" xfId="19136" xr:uid="{00000000-0005-0000-0000-0000BF4A0000}"/>
    <cellStyle name="Note 5 2 3 2 7" xfId="19137" xr:uid="{00000000-0005-0000-0000-0000C04A0000}"/>
    <cellStyle name="Note 5 2 3 3" xfId="19138" xr:uid="{00000000-0005-0000-0000-0000C14A0000}"/>
    <cellStyle name="Note 5 2 3 3 2" xfId="19139" xr:uid="{00000000-0005-0000-0000-0000C24A0000}"/>
    <cellStyle name="Note 5 2 3 3 2 2" xfId="19140" xr:uid="{00000000-0005-0000-0000-0000C34A0000}"/>
    <cellStyle name="Note 5 2 3 3 3" xfId="19141" xr:uid="{00000000-0005-0000-0000-0000C44A0000}"/>
    <cellStyle name="Note 5 2 3 3 3 2" xfId="19142" xr:uid="{00000000-0005-0000-0000-0000C54A0000}"/>
    <cellStyle name="Note 5 2 3 3 4" xfId="19143" xr:uid="{00000000-0005-0000-0000-0000C64A0000}"/>
    <cellStyle name="Note 5 2 3 3 4 2" xfId="19144" xr:uid="{00000000-0005-0000-0000-0000C74A0000}"/>
    <cellStyle name="Note 5 2 3 3 5" xfId="19145" xr:uid="{00000000-0005-0000-0000-0000C84A0000}"/>
    <cellStyle name="Note 5 2 3 3 5 2" xfId="19146" xr:uid="{00000000-0005-0000-0000-0000C94A0000}"/>
    <cellStyle name="Note 5 2 3 3 6" xfId="19147" xr:uid="{00000000-0005-0000-0000-0000CA4A0000}"/>
    <cellStyle name="Note 5 2 3 4" xfId="19148" xr:uid="{00000000-0005-0000-0000-0000CB4A0000}"/>
    <cellStyle name="Note 5 2 3 4 2" xfId="19149" xr:uid="{00000000-0005-0000-0000-0000CC4A0000}"/>
    <cellStyle name="Note 5 2 3 4 2 2" xfId="19150" xr:uid="{00000000-0005-0000-0000-0000CD4A0000}"/>
    <cellStyle name="Note 5 2 3 4 3" xfId="19151" xr:uid="{00000000-0005-0000-0000-0000CE4A0000}"/>
    <cellStyle name="Note 5 2 3 5" xfId="19152" xr:uid="{00000000-0005-0000-0000-0000CF4A0000}"/>
    <cellStyle name="Note 5 2 3 5 2" xfId="19153" xr:uid="{00000000-0005-0000-0000-0000D04A0000}"/>
    <cellStyle name="Note 5 2 3 6" xfId="19154" xr:uid="{00000000-0005-0000-0000-0000D14A0000}"/>
    <cellStyle name="Note 5 2 3 6 2" xfId="19155" xr:uid="{00000000-0005-0000-0000-0000D24A0000}"/>
    <cellStyle name="Note 5 2 3 7" xfId="19156" xr:uid="{00000000-0005-0000-0000-0000D34A0000}"/>
    <cellStyle name="Note 5 2 3 7 2" xfId="19157" xr:uid="{00000000-0005-0000-0000-0000D44A0000}"/>
    <cellStyle name="Note 5 2 3 8" xfId="19158" xr:uid="{00000000-0005-0000-0000-0000D54A0000}"/>
    <cellStyle name="Note 5 2 4" xfId="19159" xr:uid="{00000000-0005-0000-0000-0000D64A0000}"/>
    <cellStyle name="Note 5 2 4 2" xfId="19160" xr:uid="{00000000-0005-0000-0000-0000D74A0000}"/>
    <cellStyle name="Note 5 2 4 2 2" xfId="19161" xr:uid="{00000000-0005-0000-0000-0000D84A0000}"/>
    <cellStyle name="Note 5 2 4 2 2 2" xfId="19162" xr:uid="{00000000-0005-0000-0000-0000D94A0000}"/>
    <cellStyle name="Note 5 2 4 2 2 2 2" xfId="19163" xr:uid="{00000000-0005-0000-0000-0000DA4A0000}"/>
    <cellStyle name="Note 5 2 4 2 2 3" xfId="19164" xr:uid="{00000000-0005-0000-0000-0000DB4A0000}"/>
    <cellStyle name="Note 5 2 4 2 2 3 2" xfId="19165" xr:uid="{00000000-0005-0000-0000-0000DC4A0000}"/>
    <cellStyle name="Note 5 2 4 2 2 4" xfId="19166" xr:uid="{00000000-0005-0000-0000-0000DD4A0000}"/>
    <cellStyle name="Note 5 2 4 2 3" xfId="19167" xr:uid="{00000000-0005-0000-0000-0000DE4A0000}"/>
    <cellStyle name="Note 5 2 4 2 3 2" xfId="19168" xr:uid="{00000000-0005-0000-0000-0000DF4A0000}"/>
    <cellStyle name="Note 5 2 4 2 4" xfId="19169" xr:uid="{00000000-0005-0000-0000-0000E04A0000}"/>
    <cellStyle name="Note 5 2 4 2 4 2" xfId="19170" xr:uid="{00000000-0005-0000-0000-0000E14A0000}"/>
    <cellStyle name="Note 5 2 4 2 5" xfId="19171" xr:uid="{00000000-0005-0000-0000-0000E24A0000}"/>
    <cellStyle name="Note 5 2 4 2 5 2" xfId="19172" xr:uid="{00000000-0005-0000-0000-0000E34A0000}"/>
    <cellStyle name="Note 5 2 4 2 6" xfId="19173" xr:uid="{00000000-0005-0000-0000-0000E44A0000}"/>
    <cellStyle name="Note 5 2 4 2 6 2" xfId="19174" xr:uid="{00000000-0005-0000-0000-0000E54A0000}"/>
    <cellStyle name="Note 5 2 4 2 7" xfId="19175" xr:uid="{00000000-0005-0000-0000-0000E64A0000}"/>
    <cellStyle name="Note 5 2 4 3" xfId="19176" xr:uid="{00000000-0005-0000-0000-0000E74A0000}"/>
    <cellStyle name="Note 5 2 4 3 2" xfId="19177" xr:uid="{00000000-0005-0000-0000-0000E84A0000}"/>
    <cellStyle name="Note 5 2 4 3 2 2" xfId="19178" xr:uid="{00000000-0005-0000-0000-0000E94A0000}"/>
    <cellStyle name="Note 5 2 4 3 3" xfId="19179" xr:uid="{00000000-0005-0000-0000-0000EA4A0000}"/>
    <cellStyle name="Note 5 2 4 3 3 2" xfId="19180" xr:uid="{00000000-0005-0000-0000-0000EB4A0000}"/>
    <cellStyle name="Note 5 2 4 3 4" xfId="19181" xr:uid="{00000000-0005-0000-0000-0000EC4A0000}"/>
    <cellStyle name="Note 5 2 4 3 4 2" xfId="19182" xr:uid="{00000000-0005-0000-0000-0000ED4A0000}"/>
    <cellStyle name="Note 5 2 4 3 5" xfId="19183" xr:uid="{00000000-0005-0000-0000-0000EE4A0000}"/>
    <cellStyle name="Note 5 2 4 3 5 2" xfId="19184" xr:uid="{00000000-0005-0000-0000-0000EF4A0000}"/>
    <cellStyle name="Note 5 2 4 3 6" xfId="19185" xr:uid="{00000000-0005-0000-0000-0000F04A0000}"/>
    <cellStyle name="Note 5 2 4 4" xfId="19186" xr:uid="{00000000-0005-0000-0000-0000F14A0000}"/>
    <cellStyle name="Note 5 2 4 4 2" xfId="19187" xr:uid="{00000000-0005-0000-0000-0000F24A0000}"/>
    <cellStyle name="Note 5 2 4 4 2 2" xfId="19188" xr:uid="{00000000-0005-0000-0000-0000F34A0000}"/>
    <cellStyle name="Note 5 2 4 4 3" xfId="19189" xr:uid="{00000000-0005-0000-0000-0000F44A0000}"/>
    <cellStyle name="Note 5 2 4 5" xfId="19190" xr:uid="{00000000-0005-0000-0000-0000F54A0000}"/>
    <cellStyle name="Note 5 2 4 5 2" xfId="19191" xr:uid="{00000000-0005-0000-0000-0000F64A0000}"/>
    <cellStyle name="Note 5 2 4 6" xfId="19192" xr:uid="{00000000-0005-0000-0000-0000F74A0000}"/>
    <cellStyle name="Note 5 2 4 6 2" xfId="19193" xr:uid="{00000000-0005-0000-0000-0000F84A0000}"/>
    <cellStyle name="Note 5 2 4 7" xfId="19194" xr:uid="{00000000-0005-0000-0000-0000F94A0000}"/>
    <cellStyle name="Note 5 2 4 7 2" xfId="19195" xr:uid="{00000000-0005-0000-0000-0000FA4A0000}"/>
    <cellStyle name="Note 5 2 4 8" xfId="19196" xr:uid="{00000000-0005-0000-0000-0000FB4A0000}"/>
    <cellStyle name="Note 5 2 5" xfId="19197" xr:uid="{00000000-0005-0000-0000-0000FC4A0000}"/>
    <cellStyle name="Note 5 2 5 2" xfId="19198" xr:uid="{00000000-0005-0000-0000-0000FD4A0000}"/>
    <cellStyle name="Note 5 2 5 2 2" xfId="19199" xr:uid="{00000000-0005-0000-0000-0000FE4A0000}"/>
    <cellStyle name="Note 5 2 5 2 2 2" xfId="19200" xr:uid="{00000000-0005-0000-0000-0000FF4A0000}"/>
    <cellStyle name="Note 5 2 5 2 3" xfId="19201" xr:uid="{00000000-0005-0000-0000-0000004B0000}"/>
    <cellStyle name="Note 5 2 5 2 3 2" xfId="19202" xr:uid="{00000000-0005-0000-0000-0000014B0000}"/>
    <cellStyle name="Note 5 2 5 2 4" xfId="19203" xr:uid="{00000000-0005-0000-0000-0000024B0000}"/>
    <cellStyle name="Note 5 2 5 3" xfId="19204" xr:uid="{00000000-0005-0000-0000-0000034B0000}"/>
    <cellStyle name="Note 5 2 5 3 2" xfId="19205" xr:uid="{00000000-0005-0000-0000-0000044B0000}"/>
    <cellStyle name="Note 5 2 5 4" xfId="19206" xr:uid="{00000000-0005-0000-0000-0000054B0000}"/>
    <cellStyle name="Note 5 2 5 4 2" xfId="19207" xr:uid="{00000000-0005-0000-0000-0000064B0000}"/>
    <cellStyle name="Note 5 2 5 5" xfId="19208" xr:uid="{00000000-0005-0000-0000-0000074B0000}"/>
    <cellStyle name="Note 5 2 5 5 2" xfId="19209" xr:uid="{00000000-0005-0000-0000-0000084B0000}"/>
    <cellStyle name="Note 5 2 5 6" xfId="19210" xr:uid="{00000000-0005-0000-0000-0000094B0000}"/>
    <cellStyle name="Note 5 2 5 6 2" xfId="19211" xr:uid="{00000000-0005-0000-0000-00000A4B0000}"/>
    <cellStyle name="Note 5 2 5 7" xfId="19212" xr:uid="{00000000-0005-0000-0000-00000B4B0000}"/>
    <cellStyle name="Note 5 2 6" xfId="19213" xr:uid="{00000000-0005-0000-0000-00000C4B0000}"/>
    <cellStyle name="Note 5 2 6 2" xfId="19214" xr:uid="{00000000-0005-0000-0000-00000D4B0000}"/>
    <cellStyle name="Note 5 2 6 2 2" xfId="19215" xr:uid="{00000000-0005-0000-0000-00000E4B0000}"/>
    <cellStyle name="Note 5 2 6 3" xfId="19216" xr:uid="{00000000-0005-0000-0000-00000F4B0000}"/>
    <cellStyle name="Note 5 2 6 3 2" xfId="19217" xr:uid="{00000000-0005-0000-0000-0000104B0000}"/>
    <cellStyle name="Note 5 2 6 4" xfId="19218" xr:uid="{00000000-0005-0000-0000-0000114B0000}"/>
    <cellStyle name="Note 5 2 6 4 2" xfId="19219" xr:uid="{00000000-0005-0000-0000-0000124B0000}"/>
    <cellStyle name="Note 5 2 6 5" xfId="19220" xr:uid="{00000000-0005-0000-0000-0000134B0000}"/>
    <cellStyle name="Note 5 2 6 5 2" xfId="19221" xr:uid="{00000000-0005-0000-0000-0000144B0000}"/>
    <cellStyle name="Note 5 2 6 6" xfId="19222" xr:uid="{00000000-0005-0000-0000-0000154B0000}"/>
    <cellStyle name="Note 5 2 7" xfId="19223" xr:uid="{00000000-0005-0000-0000-0000164B0000}"/>
    <cellStyle name="Note 5 2 7 2" xfId="19224" xr:uid="{00000000-0005-0000-0000-0000174B0000}"/>
    <cellStyle name="Note 5 2 7 2 2" xfId="19225" xr:uid="{00000000-0005-0000-0000-0000184B0000}"/>
    <cellStyle name="Note 5 2 7 3" xfId="19226" xr:uid="{00000000-0005-0000-0000-0000194B0000}"/>
    <cellStyle name="Note 5 2 8" xfId="19227" xr:uid="{00000000-0005-0000-0000-00001A4B0000}"/>
    <cellStyle name="Note 5 2 8 2" xfId="19228" xr:uid="{00000000-0005-0000-0000-00001B4B0000}"/>
    <cellStyle name="Note 5 2 9" xfId="19229" xr:uid="{00000000-0005-0000-0000-00001C4B0000}"/>
    <cellStyle name="Note 5 2 9 2" xfId="19230" xr:uid="{00000000-0005-0000-0000-00001D4B0000}"/>
    <cellStyle name="Note 5 3" xfId="19231" xr:uid="{00000000-0005-0000-0000-00001E4B0000}"/>
    <cellStyle name="Note 5 3 10" xfId="19232" xr:uid="{00000000-0005-0000-0000-00001F4B0000}"/>
    <cellStyle name="Note 5 3 2" xfId="19233" xr:uid="{00000000-0005-0000-0000-0000204B0000}"/>
    <cellStyle name="Note 5 3 2 2" xfId="19234" xr:uid="{00000000-0005-0000-0000-0000214B0000}"/>
    <cellStyle name="Note 5 3 2 2 2" xfId="19235" xr:uid="{00000000-0005-0000-0000-0000224B0000}"/>
    <cellStyle name="Note 5 3 2 2 2 2" xfId="19236" xr:uid="{00000000-0005-0000-0000-0000234B0000}"/>
    <cellStyle name="Note 5 3 2 2 2 2 2" xfId="19237" xr:uid="{00000000-0005-0000-0000-0000244B0000}"/>
    <cellStyle name="Note 5 3 2 2 2 3" xfId="19238" xr:uid="{00000000-0005-0000-0000-0000254B0000}"/>
    <cellStyle name="Note 5 3 2 2 2 3 2" xfId="19239" xr:uid="{00000000-0005-0000-0000-0000264B0000}"/>
    <cellStyle name="Note 5 3 2 2 2 4" xfId="19240" xr:uid="{00000000-0005-0000-0000-0000274B0000}"/>
    <cellStyle name="Note 5 3 2 2 3" xfId="19241" xr:uid="{00000000-0005-0000-0000-0000284B0000}"/>
    <cellStyle name="Note 5 3 2 2 3 2" xfId="19242" xr:uid="{00000000-0005-0000-0000-0000294B0000}"/>
    <cellStyle name="Note 5 3 2 2 4" xfId="19243" xr:uid="{00000000-0005-0000-0000-00002A4B0000}"/>
    <cellStyle name="Note 5 3 2 2 4 2" xfId="19244" xr:uid="{00000000-0005-0000-0000-00002B4B0000}"/>
    <cellStyle name="Note 5 3 2 2 5" xfId="19245" xr:uid="{00000000-0005-0000-0000-00002C4B0000}"/>
    <cellStyle name="Note 5 3 2 2 5 2" xfId="19246" xr:uid="{00000000-0005-0000-0000-00002D4B0000}"/>
    <cellStyle name="Note 5 3 2 2 6" xfId="19247" xr:uid="{00000000-0005-0000-0000-00002E4B0000}"/>
    <cellStyle name="Note 5 3 2 2 6 2" xfId="19248" xr:uid="{00000000-0005-0000-0000-00002F4B0000}"/>
    <cellStyle name="Note 5 3 2 2 7" xfId="19249" xr:uid="{00000000-0005-0000-0000-0000304B0000}"/>
    <cellStyle name="Note 5 3 2 3" xfId="19250" xr:uid="{00000000-0005-0000-0000-0000314B0000}"/>
    <cellStyle name="Note 5 3 2 3 2" xfId="19251" xr:uid="{00000000-0005-0000-0000-0000324B0000}"/>
    <cellStyle name="Note 5 3 2 3 2 2" xfId="19252" xr:uid="{00000000-0005-0000-0000-0000334B0000}"/>
    <cellStyle name="Note 5 3 2 3 3" xfId="19253" xr:uid="{00000000-0005-0000-0000-0000344B0000}"/>
    <cellStyle name="Note 5 3 2 3 3 2" xfId="19254" xr:uid="{00000000-0005-0000-0000-0000354B0000}"/>
    <cellStyle name="Note 5 3 2 3 4" xfId="19255" xr:uid="{00000000-0005-0000-0000-0000364B0000}"/>
    <cellStyle name="Note 5 3 2 3 4 2" xfId="19256" xr:uid="{00000000-0005-0000-0000-0000374B0000}"/>
    <cellStyle name="Note 5 3 2 3 5" xfId="19257" xr:uid="{00000000-0005-0000-0000-0000384B0000}"/>
    <cellStyle name="Note 5 3 2 3 5 2" xfId="19258" xr:uid="{00000000-0005-0000-0000-0000394B0000}"/>
    <cellStyle name="Note 5 3 2 3 6" xfId="19259" xr:uid="{00000000-0005-0000-0000-00003A4B0000}"/>
    <cellStyle name="Note 5 3 2 4" xfId="19260" xr:uid="{00000000-0005-0000-0000-00003B4B0000}"/>
    <cellStyle name="Note 5 3 2 4 2" xfId="19261" xr:uid="{00000000-0005-0000-0000-00003C4B0000}"/>
    <cellStyle name="Note 5 3 2 4 2 2" xfId="19262" xr:uid="{00000000-0005-0000-0000-00003D4B0000}"/>
    <cellStyle name="Note 5 3 2 4 3" xfId="19263" xr:uid="{00000000-0005-0000-0000-00003E4B0000}"/>
    <cellStyle name="Note 5 3 2 5" xfId="19264" xr:uid="{00000000-0005-0000-0000-00003F4B0000}"/>
    <cellStyle name="Note 5 3 2 5 2" xfId="19265" xr:uid="{00000000-0005-0000-0000-0000404B0000}"/>
    <cellStyle name="Note 5 3 2 6" xfId="19266" xr:uid="{00000000-0005-0000-0000-0000414B0000}"/>
    <cellStyle name="Note 5 3 2 6 2" xfId="19267" xr:uid="{00000000-0005-0000-0000-0000424B0000}"/>
    <cellStyle name="Note 5 3 2 7" xfId="19268" xr:uid="{00000000-0005-0000-0000-0000434B0000}"/>
    <cellStyle name="Note 5 3 2 7 2" xfId="19269" xr:uid="{00000000-0005-0000-0000-0000444B0000}"/>
    <cellStyle name="Note 5 3 2 8" xfId="19270" xr:uid="{00000000-0005-0000-0000-0000454B0000}"/>
    <cellStyle name="Note 5 3 3" xfId="19271" xr:uid="{00000000-0005-0000-0000-0000464B0000}"/>
    <cellStyle name="Note 5 3 3 2" xfId="19272" xr:uid="{00000000-0005-0000-0000-0000474B0000}"/>
    <cellStyle name="Note 5 3 3 2 2" xfId="19273" xr:uid="{00000000-0005-0000-0000-0000484B0000}"/>
    <cellStyle name="Note 5 3 3 2 2 2" xfId="19274" xr:uid="{00000000-0005-0000-0000-0000494B0000}"/>
    <cellStyle name="Note 5 3 3 2 2 2 2" xfId="19275" xr:uid="{00000000-0005-0000-0000-00004A4B0000}"/>
    <cellStyle name="Note 5 3 3 2 2 3" xfId="19276" xr:uid="{00000000-0005-0000-0000-00004B4B0000}"/>
    <cellStyle name="Note 5 3 3 2 2 3 2" xfId="19277" xr:uid="{00000000-0005-0000-0000-00004C4B0000}"/>
    <cellStyle name="Note 5 3 3 2 2 4" xfId="19278" xr:uid="{00000000-0005-0000-0000-00004D4B0000}"/>
    <cellStyle name="Note 5 3 3 2 3" xfId="19279" xr:uid="{00000000-0005-0000-0000-00004E4B0000}"/>
    <cellStyle name="Note 5 3 3 2 3 2" xfId="19280" xr:uid="{00000000-0005-0000-0000-00004F4B0000}"/>
    <cellStyle name="Note 5 3 3 2 4" xfId="19281" xr:uid="{00000000-0005-0000-0000-0000504B0000}"/>
    <cellStyle name="Note 5 3 3 2 4 2" xfId="19282" xr:uid="{00000000-0005-0000-0000-0000514B0000}"/>
    <cellStyle name="Note 5 3 3 2 5" xfId="19283" xr:uid="{00000000-0005-0000-0000-0000524B0000}"/>
    <cellStyle name="Note 5 3 3 2 5 2" xfId="19284" xr:uid="{00000000-0005-0000-0000-0000534B0000}"/>
    <cellStyle name="Note 5 3 3 2 6" xfId="19285" xr:uid="{00000000-0005-0000-0000-0000544B0000}"/>
    <cellStyle name="Note 5 3 3 2 6 2" xfId="19286" xr:uid="{00000000-0005-0000-0000-0000554B0000}"/>
    <cellStyle name="Note 5 3 3 2 7" xfId="19287" xr:uid="{00000000-0005-0000-0000-0000564B0000}"/>
    <cellStyle name="Note 5 3 3 3" xfId="19288" xr:uid="{00000000-0005-0000-0000-0000574B0000}"/>
    <cellStyle name="Note 5 3 3 3 2" xfId="19289" xr:uid="{00000000-0005-0000-0000-0000584B0000}"/>
    <cellStyle name="Note 5 3 3 3 2 2" xfId="19290" xr:uid="{00000000-0005-0000-0000-0000594B0000}"/>
    <cellStyle name="Note 5 3 3 3 3" xfId="19291" xr:uid="{00000000-0005-0000-0000-00005A4B0000}"/>
    <cellStyle name="Note 5 3 3 3 3 2" xfId="19292" xr:uid="{00000000-0005-0000-0000-00005B4B0000}"/>
    <cellStyle name="Note 5 3 3 3 4" xfId="19293" xr:uid="{00000000-0005-0000-0000-00005C4B0000}"/>
    <cellStyle name="Note 5 3 3 3 4 2" xfId="19294" xr:uid="{00000000-0005-0000-0000-00005D4B0000}"/>
    <cellStyle name="Note 5 3 3 3 5" xfId="19295" xr:uid="{00000000-0005-0000-0000-00005E4B0000}"/>
    <cellStyle name="Note 5 3 3 3 5 2" xfId="19296" xr:uid="{00000000-0005-0000-0000-00005F4B0000}"/>
    <cellStyle name="Note 5 3 3 3 6" xfId="19297" xr:uid="{00000000-0005-0000-0000-0000604B0000}"/>
    <cellStyle name="Note 5 3 3 4" xfId="19298" xr:uid="{00000000-0005-0000-0000-0000614B0000}"/>
    <cellStyle name="Note 5 3 3 4 2" xfId="19299" xr:uid="{00000000-0005-0000-0000-0000624B0000}"/>
    <cellStyle name="Note 5 3 3 4 2 2" xfId="19300" xr:uid="{00000000-0005-0000-0000-0000634B0000}"/>
    <cellStyle name="Note 5 3 3 4 3" xfId="19301" xr:uid="{00000000-0005-0000-0000-0000644B0000}"/>
    <cellStyle name="Note 5 3 3 5" xfId="19302" xr:uid="{00000000-0005-0000-0000-0000654B0000}"/>
    <cellStyle name="Note 5 3 3 5 2" xfId="19303" xr:uid="{00000000-0005-0000-0000-0000664B0000}"/>
    <cellStyle name="Note 5 3 3 6" xfId="19304" xr:uid="{00000000-0005-0000-0000-0000674B0000}"/>
    <cellStyle name="Note 5 3 3 6 2" xfId="19305" xr:uid="{00000000-0005-0000-0000-0000684B0000}"/>
    <cellStyle name="Note 5 3 3 7" xfId="19306" xr:uid="{00000000-0005-0000-0000-0000694B0000}"/>
    <cellStyle name="Note 5 3 3 7 2" xfId="19307" xr:uid="{00000000-0005-0000-0000-00006A4B0000}"/>
    <cellStyle name="Note 5 3 3 8" xfId="19308" xr:uid="{00000000-0005-0000-0000-00006B4B0000}"/>
    <cellStyle name="Note 5 3 4" xfId="19309" xr:uid="{00000000-0005-0000-0000-00006C4B0000}"/>
    <cellStyle name="Note 5 3 4 2" xfId="19310" xr:uid="{00000000-0005-0000-0000-00006D4B0000}"/>
    <cellStyle name="Note 5 3 4 2 2" xfId="19311" xr:uid="{00000000-0005-0000-0000-00006E4B0000}"/>
    <cellStyle name="Note 5 3 4 2 2 2" xfId="19312" xr:uid="{00000000-0005-0000-0000-00006F4B0000}"/>
    <cellStyle name="Note 5 3 4 2 3" xfId="19313" xr:uid="{00000000-0005-0000-0000-0000704B0000}"/>
    <cellStyle name="Note 5 3 4 2 3 2" xfId="19314" xr:uid="{00000000-0005-0000-0000-0000714B0000}"/>
    <cellStyle name="Note 5 3 4 2 4" xfId="19315" xr:uid="{00000000-0005-0000-0000-0000724B0000}"/>
    <cellStyle name="Note 5 3 4 3" xfId="19316" xr:uid="{00000000-0005-0000-0000-0000734B0000}"/>
    <cellStyle name="Note 5 3 4 3 2" xfId="19317" xr:uid="{00000000-0005-0000-0000-0000744B0000}"/>
    <cellStyle name="Note 5 3 4 4" xfId="19318" xr:uid="{00000000-0005-0000-0000-0000754B0000}"/>
    <cellStyle name="Note 5 3 4 4 2" xfId="19319" xr:uid="{00000000-0005-0000-0000-0000764B0000}"/>
    <cellStyle name="Note 5 3 4 5" xfId="19320" xr:uid="{00000000-0005-0000-0000-0000774B0000}"/>
    <cellStyle name="Note 5 3 4 5 2" xfId="19321" xr:uid="{00000000-0005-0000-0000-0000784B0000}"/>
    <cellStyle name="Note 5 3 4 6" xfId="19322" xr:uid="{00000000-0005-0000-0000-0000794B0000}"/>
    <cellStyle name="Note 5 3 4 6 2" xfId="19323" xr:uid="{00000000-0005-0000-0000-00007A4B0000}"/>
    <cellStyle name="Note 5 3 4 7" xfId="19324" xr:uid="{00000000-0005-0000-0000-00007B4B0000}"/>
    <cellStyle name="Note 5 3 5" xfId="19325" xr:uid="{00000000-0005-0000-0000-00007C4B0000}"/>
    <cellStyle name="Note 5 3 5 2" xfId="19326" xr:uid="{00000000-0005-0000-0000-00007D4B0000}"/>
    <cellStyle name="Note 5 3 5 2 2" xfId="19327" xr:uid="{00000000-0005-0000-0000-00007E4B0000}"/>
    <cellStyle name="Note 5 3 5 3" xfId="19328" xr:uid="{00000000-0005-0000-0000-00007F4B0000}"/>
    <cellStyle name="Note 5 3 5 3 2" xfId="19329" xr:uid="{00000000-0005-0000-0000-0000804B0000}"/>
    <cellStyle name="Note 5 3 5 4" xfId="19330" xr:uid="{00000000-0005-0000-0000-0000814B0000}"/>
    <cellStyle name="Note 5 3 5 4 2" xfId="19331" xr:uid="{00000000-0005-0000-0000-0000824B0000}"/>
    <cellStyle name="Note 5 3 5 5" xfId="19332" xr:uid="{00000000-0005-0000-0000-0000834B0000}"/>
    <cellStyle name="Note 5 3 5 5 2" xfId="19333" xr:uid="{00000000-0005-0000-0000-0000844B0000}"/>
    <cellStyle name="Note 5 3 5 6" xfId="19334" xr:uid="{00000000-0005-0000-0000-0000854B0000}"/>
    <cellStyle name="Note 5 3 6" xfId="19335" xr:uid="{00000000-0005-0000-0000-0000864B0000}"/>
    <cellStyle name="Note 5 3 6 2" xfId="19336" xr:uid="{00000000-0005-0000-0000-0000874B0000}"/>
    <cellStyle name="Note 5 3 6 2 2" xfId="19337" xr:uid="{00000000-0005-0000-0000-0000884B0000}"/>
    <cellStyle name="Note 5 3 6 3" xfId="19338" xr:uid="{00000000-0005-0000-0000-0000894B0000}"/>
    <cellStyle name="Note 5 3 7" xfId="19339" xr:uid="{00000000-0005-0000-0000-00008A4B0000}"/>
    <cellStyle name="Note 5 3 7 2" xfId="19340" xr:uid="{00000000-0005-0000-0000-00008B4B0000}"/>
    <cellStyle name="Note 5 3 8" xfId="19341" xr:uid="{00000000-0005-0000-0000-00008C4B0000}"/>
    <cellStyle name="Note 5 3 8 2" xfId="19342" xr:uid="{00000000-0005-0000-0000-00008D4B0000}"/>
    <cellStyle name="Note 5 3 9" xfId="19343" xr:uid="{00000000-0005-0000-0000-00008E4B0000}"/>
    <cellStyle name="Note 5 3 9 2" xfId="19344" xr:uid="{00000000-0005-0000-0000-00008F4B0000}"/>
    <cellStyle name="Note 5 4" xfId="19345" xr:uid="{00000000-0005-0000-0000-0000904B0000}"/>
    <cellStyle name="Note 5 4 2" xfId="19346" xr:uid="{00000000-0005-0000-0000-0000914B0000}"/>
    <cellStyle name="Note 5 4 2 2" xfId="19347" xr:uid="{00000000-0005-0000-0000-0000924B0000}"/>
    <cellStyle name="Note 5 4 2 2 2" xfId="19348" xr:uid="{00000000-0005-0000-0000-0000934B0000}"/>
    <cellStyle name="Note 5 4 2 2 2 2" xfId="19349" xr:uid="{00000000-0005-0000-0000-0000944B0000}"/>
    <cellStyle name="Note 5 4 2 2 3" xfId="19350" xr:uid="{00000000-0005-0000-0000-0000954B0000}"/>
    <cellStyle name="Note 5 4 2 2 3 2" xfId="19351" xr:uid="{00000000-0005-0000-0000-0000964B0000}"/>
    <cellStyle name="Note 5 4 2 2 4" xfId="19352" xr:uid="{00000000-0005-0000-0000-0000974B0000}"/>
    <cellStyle name="Note 5 4 2 3" xfId="19353" xr:uid="{00000000-0005-0000-0000-0000984B0000}"/>
    <cellStyle name="Note 5 4 2 3 2" xfId="19354" xr:uid="{00000000-0005-0000-0000-0000994B0000}"/>
    <cellStyle name="Note 5 4 2 4" xfId="19355" xr:uid="{00000000-0005-0000-0000-00009A4B0000}"/>
    <cellStyle name="Note 5 4 2 4 2" xfId="19356" xr:uid="{00000000-0005-0000-0000-00009B4B0000}"/>
    <cellStyle name="Note 5 4 2 5" xfId="19357" xr:uid="{00000000-0005-0000-0000-00009C4B0000}"/>
    <cellStyle name="Note 5 4 2 5 2" xfId="19358" xr:uid="{00000000-0005-0000-0000-00009D4B0000}"/>
    <cellStyle name="Note 5 4 2 6" xfId="19359" xr:uid="{00000000-0005-0000-0000-00009E4B0000}"/>
    <cellStyle name="Note 5 4 2 6 2" xfId="19360" xr:uid="{00000000-0005-0000-0000-00009F4B0000}"/>
    <cellStyle name="Note 5 4 2 7" xfId="19361" xr:uid="{00000000-0005-0000-0000-0000A04B0000}"/>
    <cellStyle name="Note 5 4 3" xfId="19362" xr:uid="{00000000-0005-0000-0000-0000A14B0000}"/>
    <cellStyle name="Note 5 4 3 2" xfId="19363" xr:uid="{00000000-0005-0000-0000-0000A24B0000}"/>
    <cellStyle name="Note 5 4 3 2 2" xfId="19364" xr:uid="{00000000-0005-0000-0000-0000A34B0000}"/>
    <cellStyle name="Note 5 4 3 3" xfId="19365" xr:uid="{00000000-0005-0000-0000-0000A44B0000}"/>
    <cellStyle name="Note 5 4 3 3 2" xfId="19366" xr:uid="{00000000-0005-0000-0000-0000A54B0000}"/>
    <cellStyle name="Note 5 4 3 4" xfId="19367" xr:uid="{00000000-0005-0000-0000-0000A64B0000}"/>
    <cellStyle name="Note 5 4 3 4 2" xfId="19368" xr:uid="{00000000-0005-0000-0000-0000A74B0000}"/>
    <cellStyle name="Note 5 4 3 5" xfId="19369" xr:uid="{00000000-0005-0000-0000-0000A84B0000}"/>
    <cellStyle name="Note 5 4 3 5 2" xfId="19370" xr:uid="{00000000-0005-0000-0000-0000A94B0000}"/>
    <cellStyle name="Note 5 4 3 6" xfId="19371" xr:uid="{00000000-0005-0000-0000-0000AA4B0000}"/>
    <cellStyle name="Note 5 4 4" xfId="19372" xr:uid="{00000000-0005-0000-0000-0000AB4B0000}"/>
    <cellStyle name="Note 5 4 4 2" xfId="19373" xr:uid="{00000000-0005-0000-0000-0000AC4B0000}"/>
    <cellStyle name="Note 5 4 4 2 2" xfId="19374" xr:uid="{00000000-0005-0000-0000-0000AD4B0000}"/>
    <cellStyle name="Note 5 4 4 3" xfId="19375" xr:uid="{00000000-0005-0000-0000-0000AE4B0000}"/>
    <cellStyle name="Note 5 4 5" xfId="19376" xr:uid="{00000000-0005-0000-0000-0000AF4B0000}"/>
    <cellStyle name="Note 5 4 5 2" xfId="19377" xr:uid="{00000000-0005-0000-0000-0000B04B0000}"/>
    <cellStyle name="Note 5 4 6" xfId="19378" xr:uid="{00000000-0005-0000-0000-0000B14B0000}"/>
    <cellStyle name="Note 5 4 6 2" xfId="19379" xr:uid="{00000000-0005-0000-0000-0000B24B0000}"/>
    <cellStyle name="Note 5 4 7" xfId="19380" xr:uid="{00000000-0005-0000-0000-0000B34B0000}"/>
    <cellStyle name="Note 5 4 7 2" xfId="19381" xr:uid="{00000000-0005-0000-0000-0000B44B0000}"/>
    <cellStyle name="Note 5 4 8" xfId="19382" xr:uid="{00000000-0005-0000-0000-0000B54B0000}"/>
    <cellStyle name="Note 5 5" xfId="19383" xr:uid="{00000000-0005-0000-0000-0000B64B0000}"/>
    <cellStyle name="Note 5 5 2" xfId="19384" xr:uid="{00000000-0005-0000-0000-0000B74B0000}"/>
    <cellStyle name="Note 5 5 2 2" xfId="19385" xr:uid="{00000000-0005-0000-0000-0000B84B0000}"/>
    <cellStyle name="Note 5 5 2 2 2" xfId="19386" xr:uid="{00000000-0005-0000-0000-0000B94B0000}"/>
    <cellStyle name="Note 5 5 2 2 2 2" xfId="19387" xr:uid="{00000000-0005-0000-0000-0000BA4B0000}"/>
    <cellStyle name="Note 5 5 2 2 3" xfId="19388" xr:uid="{00000000-0005-0000-0000-0000BB4B0000}"/>
    <cellStyle name="Note 5 5 2 2 3 2" xfId="19389" xr:uid="{00000000-0005-0000-0000-0000BC4B0000}"/>
    <cellStyle name="Note 5 5 2 2 4" xfId="19390" xr:uid="{00000000-0005-0000-0000-0000BD4B0000}"/>
    <cellStyle name="Note 5 5 2 3" xfId="19391" xr:uid="{00000000-0005-0000-0000-0000BE4B0000}"/>
    <cellStyle name="Note 5 5 2 3 2" xfId="19392" xr:uid="{00000000-0005-0000-0000-0000BF4B0000}"/>
    <cellStyle name="Note 5 5 2 4" xfId="19393" xr:uid="{00000000-0005-0000-0000-0000C04B0000}"/>
    <cellStyle name="Note 5 5 2 4 2" xfId="19394" xr:uid="{00000000-0005-0000-0000-0000C14B0000}"/>
    <cellStyle name="Note 5 5 2 5" xfId="19395" xr:uid="{00000000-0005-0000-0000-0000C24B0000}"/>
    <cellStyle name="Note 5 5 2 5 2" xfId="19396" xr:uid="{00000000-0005-0000-0000-0000C34B0000}"/>
    <cellStyle name="Note 5 5 2 6" xfId="19397" xr:uid="{00000000-0005-0000-0000-0000C44B0000}"/>
    <cellStyle name="Note 5 5 2 6 2" xfId="19398" xr:uid="{00000000-0005-0000-0000-0000C54B0000}"/>
    <cellStyle name="Note 5 5 2 7" xfId="19399" xr:uid="{00000000-0005-0000-0000-0000C64B0000}"/>
    <cellStyle name="Note 5 5 3" xfId="19400" xr:uid="{00000000-0005-0000-0000-0000C74B0000}"/>
    <cellStyle name="Note 5 5 3 2" xfId="19401" xr:uid="{00000000-0005-0000-0000-0000C84B0000}"/>
    <cellStyle name="Note 5 5 3 2 2" xfId="19402" xr:uid="{00000000-0005-0000-0000-0000C94B0000}"/>
    <cellStyle name="Note 5 5 3 3" xfId="19403" xr:uid="{00000000-0005-0000-0000-0000CA4B0000}"/>
    <cellStyle name="Note 5 5 3 3 2" xfId="19404" xr:uid="{00000000-0005-0000-0000-0000CB4B0000}"/>
    <cellStyle name="Note 5 5 3 4" xfId="19405" xr:uid="{00000000-0005-0000-0000-0000CC4B0000}"/>
    <cellStyle name="Note 5 5 3 4 2" xfId="19406" xr:uid="{00000000-0005-0000-0000-0000CD4B0000}"/>
    <cellStyle name="Note 5 5 3 5" xfId="19407" xr:uid="{00000000-0005-0000-0000-0000CE4B0000}"/>
    <cellStyle name="Note 5 5 3 5 2" xfId="19408" xr:uid="{00000000-0005-0000-0000-0000CF4B0000}"/>
    <cellStyle name="Note 5 5 3 6" xfId="19409" xr:uid="{00000000-0005-0000-0000-0000D04B0000}"/>
    <cellStyle name="Note 5 5 4" xfId="19410" xr:uid="{00000000-0005-0000-0000-0000D14B0000}"/>
    <cellStyle name="Note 5 5 4 2" xfId="19411" xr:uid="{00000000-0005-0000-0000-0000D24B0000}"/>
    <cellStyle name="Note 5 5 4 2 2" xfId="19412" xr:uid="{00000000-0005-0000-0000-0000D34B0000}"/>
    <cellStyle name="Note 5 5 4 3" xfId="19413" xr:uid="{00000000-0005-0000-0000-0000D44B0000}"/>
    <cellStyle name="Note 5 5 5" xfId="19414" xr:uid="{00000000-0005-0000-0000-0000D54B0000}"/>
    <cellStyle name="Note 5 5 5 2" xfId="19415" xr:uid="{00000000-0005-0000-0000-0000D64B0000}"/>
    <cellStyle name="Note 5 5 6" xfId="19416" xr:uid="{00000000-0005-0000-0000-0000D74B0000}"/>
    <cellStyle name="Note 5 5 6 2" xfId="19417" xr:uid="{00000000-0005-0000-0000-0000D84B0000}"/>
    <cellStyle name="Note 5 5 7" xfId="19418" xr:uid="{00000000-0005-0000-0000-0000D94B0000}"/>
    <cellStyle name="Note 5 5 7 2" xfId="19419" xr:uid="{00000000-0005-0000-0000-0000DA4B0000}"/>
    <cellStyle name="Note 5 5 8" xfId="19420" xr:uid="{00000000-0005-0000-0000-0000DB4B0000}"/>
    <cellStyle name="Note 5 6" xfId="19421" xr:uid="{00000000-0005-0000-0000-0000DC4B0000}"/>
    <cellStyle name="Note 5 6 2" xfId="19422" xr:uid="{00000000-0005-0000-0000-0000DD4B0000}"/>
    <cellStyle name="Note 5 6 2 2" xfId="19423" xr:uid="{00000000-0005-0000-0000-0000DE4B0000}"/>
    <cellStyle name="Note 5 6 2 2 2" xfId="19424" xr:uid="{00000000-0005-0000-0000-0000DF4B0000}"/>
    <cellStyle name="Note 5 6 2 3" xfId="19425" xr:uid="{00000000-0005-0000-0000-0000E04B0000}"/>
    <cellStyle name="Note 5 6 2 3 2" xfId="19426" xr:uid="{00000000-0005-0000-0000-0000E14B0000}"/>
    <cellStyle name="Note 5 6 2 4" xfId="19427" xr:uid="{00000000-0005-0000-0000-0000E24B0000}"/>
    <cellStyle name="Note 5 6 3" xfId="19428" xr:uid="{00000000-0005-0000-0000-0000E34B0000}"/>
    <cellStyle name="Note 5 6 3 2" xfId="19429" xr:uid="{00000000-0005-0000-0000-0000E44B0000}"/>
    <cellStyle name="Note 5 6 4" xfId="19430" xr:uid="{00000000-0005-0000-0000-0000E54B0000}"/>
    <cellStyle name="Note 5 6 4 2" xfId="19431" xr:uid="{00000000-0005-0000-0000-0000E64B0000}"/>
    <cellStyle name="Note 5 6 5" xfId="19432" xr:uid="{00000000-0005-0000-0000-0000E74B0000}"/>
    <cellStyle name="Note 5 6 5 2" xfId="19433" xr:uid="{00000000-0005-0000-0000-0000E84B0000}"/>
    <cellStyle name="Note 5 6 6" xfId="19434" xr:uid="{00000000-0005-0000-0000-0000E94B0000}"/>
    <cellStyle name="Note 5 6 6 2" xfId="19435" xr:uid="{00000000-0005-0000-0000-0000EA4B0000}"/>
    <cellStyle name="Note 5 6 7" xfId="19436" xr:uid="{00000000-0005-0000-0000-0000EB4B0000}"/>
    <cellStyle name="Note 5 7" xfId="19437" xr:uid="{00000000-0005-0000-0000-0000EC4B0000}"/>
    <cellStyle name="Note 5 7 2" xfId="19438" xr:uid="{00000000-0005-0000-0000-0000ED4B0000}"/>
    <cellStyle name="Note 5 7 2 2" xfId="19439" xr:uid="{00000000-0005-0000-0000-0000EE4B0000}"/>
    <cellStyle name="Note 5 7 2 2 2" xfId="19440" xr:uid="{00000000-0005-0000-0000-0000EF4B0000}"/>
    <cellStyle name="Note 5 7 2 3" xfId="19441" xr:uid="{00000000-0005-0000-0000-0000F04B0000}"/>
    <cellStyle name="Note 5 7 3" xfId="19442" xr:uid="{00000000-0005-0000-0000-0000F14B0000}"/>
    <cellStyle name="Note 5 7 3 2" xfId="19443" xr:uid="{00000000-0005-0000-0000-0000F24B0000}"/>
    <cellStyle name="Note 5 7 4" xfId="19444" xr:uid="{00000000-0005-0000-0000-0000F34B0000}"/>
    <cellStyle name="Note 5 7 4 2" xfId="19445" xr:uid="{00000000-0005-0000-0000-0000F44B0000}"/>
    <cellStyle name="Note 5 7 5" xfId="19446" xr:uid="{00000000-0005-0000-0000-0000F54B0000}"/>
    <cellStyle name="Note 5 7 5 2" xfId="19447" xr:uid="{00000000-0005-0000-0000-0000F64B0000}"/>
    <cellStyle name="Note 5 7 6" xfId="19448" xr:uid="{00000000-0005-0000-0000-0000F74B0000}"/>
    <cellStyle name="Note 5 8" xfId="19449" xr:uid="{00000000-0005-0000-0000-0000F84B0000}"/>
    <cellStyle name="Note 5 8 2" xfId="19450" xr:uid="{00000000-0005-0000-0000-0000F94B0000}"/>
    <cellStyle name="Note 5 8 2 2" xfId="19451" xr:uid="{00000000-0005-0000-0000-0000FA4B0000}"/>
    <cellStyle name="Note 5 8 3" xfId="19452" xr:uid="{00000000-0005-0000-0000-0000FB4B0000}"/>
    <cellStyle name="Note 5 8 3 2" xfId="19453" xr:uid="{00000000-0005-0000-0000-0000FC4B0000}"/>
    <cellStyle name="Note 5 8 4" xfId="19454" xr:uid="{00000000-0005-0000-0000-0000FD4B0000}"/>
    <cellStyle name="Note 5 9" xfId="19455" xr:uid="{00000000-0005-0000-0000-0000FE4B0000}"/>
    <cellStyle name="Note 5 9 2" xfId="19456" xr:uid="{00000000-0005-0000-0000-0000FF4B0000}"/>
    <cellStyle name="Note 5 9 2 2" xfId="19457" xr:uid="{00000000-0005-0000-0000-0000004C0000}"/>
    <cellStyle name="Note 5 9 3" xfId="19458" xr:uid="{00000000-0005-0000-0000-0000014C0000}"/>
    <cellStyle name="Note 6" xfId="19459" xr:uid="{00000000-0005-0000-0000-0000024C0000}"/>
    <cellStyle name="Note 6 10" xfId="19460" xr:uid="{00000000-0005-0000-0000-0000034C0000}"/>
    <cellStyle name="Note 6 10 2" xfId="19461" xr:uid="{00000000-0005-0000-0000-0000044C0000}"/>
    <cellStyle name="Note 6 11" xfId="19462" xr:uid="{00000000-0005-0000-0000-0000054C0000}"/>
    <cellStyle name="Note 6 2" xfId="19463" xr:uid="{00000000-0005-0000-0000-0000064C0000}"/>
    <cellStyle name="Note 6 2 10" xfId="19464" xr:uid="{00000000-0005-0000-0000-0000074C0000}"/>
    <cellStyle name="Note 6 2 2" xfId="19465" xr:uid="{00000000-0005-0000-0000-0000084C0000}"/>
    <cellStyle name="Note 6 2 2 2" xfId="19466" xr:uid="{00000000-0005-0000-0000-0000094C0000}"/>
    <cellStyle name="Note 6 2 2 2 2" xfId="19467" xr:uid="{00000000-0005-0000-0000-00000A4C0000}"/>
    <cellStyle name="Note 6 2 2 2 2 2" xfId="19468" xr:uid="{00000000-0005-0000-0000-00000B4C0000}"/>
    <cellStyle name="Note 6 2 2 2 2 2 2" xfId="19469" xr:uid="{00000000-0005-0000-0000-00000C4C0000}"/>
    <cellStyle name="Note 6 2 2 2 2 3" xfId="19470" xr:uid="{00000000-0005-0000-0000-00000D4C0000}"/>
    <cellStyle name="Note 6 2 2 2 2 3 2" xfId="19471" xr:uid="{00000000-0005-0000-0000-00000E4C0000}"/>
    <cellStyle name="Note 6 2 2 2 2 4" xfId="19472" xr:uid="{00000000-0005-0000-0000-00000F4C0000}"/>
    <cellStyle name="Note 6 2 2 2 3" xfId="19473" xr:uid="{00000000-0005-0000-0000-0000104C0000}"/>
    <cellStyle name="Note 6 2 2 2 3 2" xfId="19474" xr:uid="{00000000-0005-0000-0000-0000114C0000}"/>
    <cellStyle name="Note 6 2 2 2 4" xfId="19475" xr:uid="{00000000-0005-0000-0000-0000124C0000}"/>
    <cellStyle name="Note 6 2 2 2 4 2" xfId="19476" xr:uid="{00000000-0005-0000-0000-0000134C0000}"/>
    <cellStyle name="Note 6 2 2 2 5" xfId="19477" xr:uid="{00000000-0005-0000-0000-0000144C0000}"/>
    <cellStyle name="Note 6 2 2 2 5 2" xfId="19478" xr:uid="{00000000-0005-0000-0000-0000154C0000}"/>
    <cellStyle name="Note 6 2 2 2 6" xfId="19479" xr:uid="{00000000-0005-0000-0000-0000164C0000}"/>
    <cellStyle name="Note 6 2 2 2 6 2" xfId="19480" xr:uid="{00000000-0005-0000-0000-0000174C0000}"/>
    <cellStyle name="Note 6 2 2 2 7" xfId="19481" xr:uid="{00000000-0005-0000-0000-0000184C0000}"/>
    <cellStyle name="Note 6 2 2 3" xfId="19482" xr:uid="{00000000-0005-0000-0000-0000194C0000}"/>
    <cellStyle name="Note 6 2 2 3 2" xfId="19483" xr:uid="{00000000-0005-0000-0000-00001A4C0000}"/>
    <cellStyle name="Note 6 2 2 3 2 2" xfId="19484" xr:uid="{00000000-0005-0000-0000-00001B4C0000}"/>
    <cellStyle name="Note 6 2 2 3 3" xfId="19485" xr:uid="{00000000-0005-0000-0000-00001C4C0000}"/>
    <cellStyle name="Note 6 2 2 3 3 2" xfId="19486" xr:uid="{00000000-0005-0000-0000-00001D4C0000}"/>
    <cellStyle name="Note 6 2 2 3 4" xfId="19487" xr:uid="{00000000-0005-0000-0000-00001E4C0000}"/>
    <cellStyle name="Note 6 2 2 3 4 2" xfId="19488" xr:uid="{00000000-0005-0000-0000-00001F4C0000}"/>
    <cellStyle name="Note 6 2 2 3 5" xfId="19489" xr:uid="{00000000-0005-0000-0000-0000204C0000}"/>
    <cellStyle name="Note 6 2 2 3 5 2" xfId="19490" xr:uid="{00000000-0005-0000-0000-0000214C0000}"/>
    <cellStyle name="Note 6 2 2 3 6" xfId="19491" xr:uid="{00000000-0005-0000-0000-0000224C0000}"/>
    <cellStyle name="Note 6 2 2 4" xfId="19492" xr:uid="{00000000-0005-0000-0000-0000234C0000}"/>
    <cellStyle name="Note 6 2 2 4 2" xfId="19493" xr:uid="{00000000-0005-0000-0000-0000244C0000}"/>
    <cellStyle name="Note 6 2 2 4 2 2" xfId="19494" xr:uid="{00000000-0005-0000-0000-0000254C0000}"/>
    <cellStyle name="Note 6 2 2 4 3" xfId="19495" xr:uid="{00000000-0005-0000-0000-0000264C0000}"/>
    <cellStyle name="Note 6 2 2 5" xfId="19496" xr:uid="{00000000-0005-0000-0000-0000274C0000}"/>
    <cellStyle name="Note 6 2 2 5 2" xfId="19497" xr:uid="{00000000-0005-0000-0000-0000284C0000}"/>
    <cellStyle name="Note 6 2 2 6" xfId="19498" xr:uid="{00000000-0005-0000-0000-0000294C0000}"/>
    <cellStyle name="Note 6 2 2 6 2" xfId="19499" xr:uid="{00000000-0005-0000-0000-00002A4C0000}"/>
    <cellStyle name="Note 6 2 2 7" xfId="19500" xr:uid="{00000000-0005-0000-0000-00002B4C0000}"/>
    <cellStyle name="Note 6 2 2 7 2" xfId="19501" xr:uid="{00000000-0005-0000-0000-00002C4C0000}"/>
    <cellStyle name="Note 6 2 2 8" xfId="19502" xr:uid="{00000000-0005-0000-0000-00002D4C0000}"/>
    <cellStyle name="Note 6 2 3" xfId="19503" xr:uid="{00000000-0005-0000-0000-00002E4C0000}"/>
    <cellStyle name="Note 6 2 3 2" xfId="19504" xr:uid="{00000000-0005-0000-0000-00002F4C0000}"/>
    <cellStyle name="Note 6 2 3 2 2" xfId="19505" xr:uid="{00000000-0005-0000-0000-0000304C0000}"/>
    <cellStyle name="Note 6 2 3 2 2 2" xfId="19506" xr:uid="{00000000-0005-0000-0000-0000314C0000}"/>
    <cellStyle name="Note 6 2 3 2 2 2 2" xfId="19507" xr:uid="{00000000-0005-0000-0000-0000324C0000}"/>
    <cellStyle name="Note 6 2 3 2 2 3" xfId="19508" xr:uid="{00000000-0005-0000-0000-0000334C0000}"/>
    <cellStyle name="Note 6 2 3 2 2 3 2" xfId="19509" xr:uid="{00000000-0005-0000-0000-0000344C0000}"/>
    <cellStyle name="Note 6 2 3 2 2 4" xfId="19510" xr:uid="{00000000-0005-0000-0000-0000354C0000}"/>
    <cellStyle name="Note 6 2 3 2 3" xfId="19511" xr:uid="{00000000-0005-0000-0000-0000364C0000}"/>
    <cellStyle name="Note 6 2 3 2 3 2" xfId="19512" xr:uid="{00000000-0005-0000-0000-0000374C0000}"/>
    <cellStyle name="Note 6 2 3 2 4" xfId="19513" xr:uid="{00000000-0005-0000-0000-0000384C0000}"/>
    <cellStyle name="Note 6 2 3 2 4 2" xfId="19514" xr:uid="{00000000-0005-0000-0000-0000394C0000}"/>
    <cellStyle name="Note 6 2 3 2 5" xfId="19515" xr:uid="{00000000-0005-0000-0000-00003A4C0000}"/>
    <cellStyle name="Note 6 2 3 2 5 2" xfId="19516" xr:uid="{00000000-0005-0000-0000-00003B4C0000}"/>
    <cellStyle name="Note 6 2 3 2 6" xfId="19517" xr:uid="{00000000-0005-0000-0000-00003C4C0000}"/>
    <cellStyle name="Note 6 2 3 2 6 2" xfId="19518" xr:uid="{00000000-0005-0000-0000-00003D4C0000}"/>
    <cellStyle name="Note 6 2 3 2 7" xfId="19519" xr:uid="{00000000-0005-0000-0000-00003E4C0000}"/>
    <cellStyle name="Note 6 2 3 3" xfId="19520" xr:uid="{00000000-0005-0000-0000-00003F4C0000}"/>
    <cellStyle name="Note 6 2 3 3 2" xfId="19521" xr:uid="{00000000-0005-0000-0000-0000404C0000}"/>
    <cellStyle name="Note 6 2 3 3 2 2" xfId="19522" xr:uid="{00000000-0005-0000-0000-0000414C0000}"/>
    <cellStyle name="Note 6 2 3 3 3" xfId="19523" xr:uid="{00000000-0005-0000-0000-0000424C0000}"/>
    <cellStyle name="Note 6 2 3 3 3 2" xfId="19524" xr:uid="{00000000-0005-0000-0000-0000434C0000}"/>
    <cellStyle name="Note 6 2 3 3 4" xfId="19525" xr:uid="{00000000-0005-0000-0000-0000444C0000}"/>
    <cellStyle name="Note 6 2 3 3 4 2" xfId="19526" xr:uid="{00000000-0005-0000-0000-0000454C0000}"/>
    <cellStyle name="Note 6 2 3 3 5" xfId="19527" xr:uid="{00000000-0005-0000-0000-0000464C0000}"/>
    <cellStyle name="Note 6 2 3 3 5 2" xfId="19528" xr:uid="{00000000-0005-0000-0000-0000474C0000}"/>
    <cellStyle name="Note 6 2 3 3 6" xfId="19529" xr:uid="{00000000-0005-0000-0000-0000484C0000}"/>
    <cellStyle name="Note 6 2 3 4" xfId="19530" xr:uid="{00000000-0005-0000-0000-0000494C0000}"/>
    <cellStyle name="Note 6 2 3 4 2" xfId="19531" xr:uid="{00000000-0005-0000-0000-00004A4C0000}"/>
    <cellStyle name="Note 6 2 3 4 2 2" xfId="19532" xr:uid="{00000000-0005-0000-0000-00004B4C0000}"/>
    <cellStyle name="Note 6 2 3 4 3" xfId="19533" xr:uid="{00000000-0005-0000-0000-00004C4C0000}"/>
    <cellStyle name="Note 6 2 3 5" xfId="19534" xr:uid="{00000000-0005-0000-0000-00004D4C0000}"/>
    <cellStyle name="Note 6 2 3 5 2" xfId="19535" xr:uid="{00000000-0005-0000-0000-00004E4C0000}"/>
    <cellStyle name="Note 6 2 3 6" xfId="19536" xr:uid="{00000000-0005-0000-0000-00004F4C0000}"/>
    <cellStyle name="Note 6 2 3 6 2" xfId="19537" xr:uid="{00000000-0005-0000-0000-0000504C0000}"/>
    <cellStyle name="Note 6 2 3 7" xfId="19538" xr:uid="{00000000-0005-0000-0000-0000514C0000}"/>
    <cellStyle name="Note 6 2 3 7 2" xfId="19539" xr:uid="{00000000-0005-0000-0000-0000524C0000}"/>
    <cellStyle name="Note 6 2 3 8" xfId="19540" xr:uid="{00000000-0005-0000-0000-0000534C0000}"/>
    <cellStyle name="Note 6 2 4" xfId="19541" xr:uid="{00000000-0005-0000-0000-0000544C0000}"/>
    <cellStyle name="Note 6 2 4 2" xfId="19542" xr:uid="{00000000-0005-0000-0000-0000554C0000}"/>
    <cellStyle name="Note 6 2 4 2 2" xfId="19543" xr:uid="{00000000-0005-0000-0000-0000564C0000}"/>
    <cellStyle name="Note 6 2 4 2 2 2" xfId="19544" xr:uid="{00000000-0005-0000-0000-0000574C0000}"/>
    <cellStyle name="Note 6 2 4 2 3" xfId="19545" xr:uid="{00000000-0005-0000-0000-0000584C0000}"/>
    <cellStyle name="Note 6 2 4 2 3 2" xfId="19546" xr:uid="{00000000-0005-0000-0000-0000594C0000}"/>
    <cellStyle name="Note 6 2 4 2 4" xfId="19547" xr:uid="{00000000-0005-0000-0000-00005A4C0000}"/>
    <cellStyle name="Note 6 2 4 3" xfId="19548" xr:uid="{00000000-0005-0000-0000-00005B4C0000}"/>
    <cellStyle name="Note 6 2 4 3 2" xfId="19549" xr:uid="{00000000-0005-0000-0000-00005C4C0000}"/>
    <cellStyle name="Note 6 2 4 4" xfId="19550" xr:uid="{00000000-0005-0000-0000-00005D4C0000}"/>
    <cellStyle name="Note 6 2 4 4 2" xfId="19551" xr:uid="{00000000-0005-0000-0000-00005E4C0000}"/>
    <cellStyle name="Note 6 2 4 5" xfId="19552" xr:uid="{00000000-0005-0000-0000-00005F4C0000}"/>
    <cellStyle name="Note 6 2 4 5 2" xfId="19553" xr:uid="{00000000-0005-0000-0000-0000604C0000}"/>
    <cellStyle name="Note 6 2 4 6" xfId="19554" xr:uid="{00000000-0005-0000-0000-0000614C0000}"/>
    <cellStyle name="Note 6 2 4 6 2" xfId="19555" xr:uid="{00000000-0005-0000-0000-0000624C0000}"/>
    <cellStyle name="Note 6 2 4 7" xfId="19556" xr:uid="{00000000-0005-0000-0000-0000634C0000}"/>
    <cellStyle name="Note 6 2 5" xfId="19557" xr:uid="{00000000-0005-0000-0000-0000644C0000}"/>
    <cellStyle name="Note 6 2 5 2" xfId="19558" xr:uid="{00000000-0005-0000-0000-0000654C0000}"/>
    <cellStyle name="Note 6 2 5 2 2" xfId="19559" xr:uid="{00000000-0005-0000-0000-0000664C0000}"/>
    <cellStyle name="Note 6 2 5 3" xfId="19560" xr:uid="{00000000-0005-0000-0000-0000674C0000}"/>
    <cellStyle name="Note 6 2 5 3 2" xfId="19561" xr:uid="{00000000-0005-0000-0000-0000684C0000}"/>
    <cellStyle name="Note 6 2 5 4" xfId="19562" xr:uid="{00000000-0005-0000-0000-0000694C0000}"/>
    <cellStyle name="Note 6 2 5 4 2" xfId="19563" xr:uid="{00000000-0005-0000-0000-00006A4C0000}"/>
    <cellStyle name="Note 6 2 5 5" xfId="19564" xr:uid="{00000000-0005-0000-0000-00006B4C0000}"/>
    <cellStyle name="Note 6 2 5 5 2" xfId="19565" xr:uid="{00000000-0005-0000-0000-00006C4C0000}"/>
    <cellStyle name="Note 6 2 5 6" xfId="19566" xr:uid="{00000000-0005-0000-0000-00006D4C0000}"/>
    <cellStyle name="Note 6 2 6" xfId="19567" xr:uid="{00000000-0005-0000-0000-00006E4C0000}"/>
    <cellStyle name="Note 6 2 6 2" xfId="19568" xr:uid="{00000000-0005-0000-0000-00006F4C0000}"/>
    <cellStyle name="Note 6 2 6 2 2" xfId="19569" xr:uid="{00000000-0005-0000-0000-0000704C0000}"/>
    <cellStyle name="Note 6 2 6 3" xfId="19570" xr:uid="{00000000-0005-0000-0000-0000714C0000}"/>
    <cellStyle name="Note 6 2 7" xfId="19571" xr:uid="{00000000-0005-0000-0000-0000724C0000}"/>
    <cellStyle name="Note 6 2 7 2" xfId="19572" xr:uid="{00000000-0005-0000-0000-0000734C0000}"/>
    <cellStyle name="Note 6 2 8" xfId="19573" xr:uid="{00000000-0005-0000-0000-0000744C0000}"/>
    <cellStyle name="Note 6 2 8 2" xfId="19574" xr:uid="{00000000-0005-0000-0000-0000754C0000}"/>
    <cellStyle name="Note 6 2 9" xfId="19575" xr:uid="{00000000-0005-0000-0000-0000764C0000}"/>
    <cellStyle name="Note 6 2 9 2" xfId="19576" xr:uid="{00000000-0005-0000-0000-0000774C0000}"/>
    <cellStyle name="Note 6 3" xfId="19577" xr:uid="{00000000-0005-0000-0000-0000784C0000}"/>
    <cellStyle name="Note 6 3 2" xfId="19578" xr:uid="{00000000-0005-0000-0000-0000794C0000}"/>
    <cellStyle name="Note 6 3 2 2" xfId="19579" xr:uid="{00000000-0005-0000-0000-00007A4C0000}"/>
    <cellStyle name="Note 6 3 2 2 2" xfId="19580" xr:uid="{00000000-0005-0000-0000-00007B4C0000}"/>
    <cellStyle name="Note 6 3 2 2 2 2" xfId="19581" xr:uid="{00000000-0005-0000-0000-00007C4C0000}"/>
    <cellStyle name="Note 6 3 2 2 3" xfId="19582" xr:uid="{00000000-0005-0000-0000-00007D4C0000}"/>
    <cellStyle name="Note 6 3 2 2 3 2" xfId="19583" xr:uid="{00000000-0005-0000-0000-00007E4C0000}"/>
    <cellStyle name="Note 6 3 2 2 4" xfId="19584" xr:uid="{00000000-0005-0000-0000-00007F4C0000}"/>
    <cellStyle name="Note 6 3 2 3" xfId="19585" xr:uid="{00000000-0005-0000-0000-0000804C0000}"/>
    <cellStyle name="Note 6 3 2 3 2" xfId="19586" xr:uid="{00000000-0005-0000-0000-0000814C0000}"/>
    <cellStyle name="Note 6 3 2 4" xfId="19587" xr:uid="{00000000-0005-0000-0000-0000824C0000}"/>
    <cellStyle name="Note 6 3 2 4 2" xfId="19588" xr:uid="{00000000-0005-0000-0000-0000834C0000}"/>
    <cellStyle name="Note 6 3 2 5" xfId="19589" xr:uid="{00000000-0005-0000-0000-0000844C0000}"/>
    <cellStyle name="Note 6 3 2 5 2" xfId="19590" xr:uid="{00000000-0005-0000-0000-0000854C0000}"/>
    <cellStyle name="Note 6 3 2 6" xfId="19591" xr:uid="{00000000-0005-0000-0000-0000864C0000}"/>
    <cellStyle name="Note 6 3 2 6 2" xfId="19592" xr:uid="{00000000-0005-0000-0000-0000874C0000}"/>
    <cellStyle name="Note 6 3 2 7" xfId="19593" xr:uid="{00000000-0005-0000-0000-0000884C0000}"/>
    <cellStyle name="Note 6 3 3" xfId="19594" xr:uid="{00000000-0005-0000-0000-0000894C0000}"/>
    <cellStyle name="Note 6 3 3 2" xfId="19595" xr:uid="{00000000-0005-0000-0000-00008A4C0000}"/>
    <cellStyle name="Note 6 3 3 2 2" xfId="19596" xr:uid="{00000000-0005-0000-0000-00008B4C0000}"/>
    <cellStyle name="Note 6 3 3 3" xfId="19597" xr:uid="{00000000-0005-0000-0000-00008C4C0000}"/>
    <cellStyle name="Note 6 3 3 3 2" xfId="19598" xr:uid="{00000000-0005-0000-0000-00008D4C0000}"/>
    <cellStyle name="Note 6 3 3 4" xfId="19599" xr:uid="{00000000-0005-0000-0000-00008E4C0000}"/>
    <cellStyle name="Note 6 3 3 4 2" xfId="19600" xr:uid="{00000000-0005-0000-0000-00008F4C0000}"/>
    <cellStyle name="Note 6 3 3 5" xfId="19601" xr:uid="{00000000-0005-0000-0000-0000904C0000}"/>
    <cellStyle name="Note 6 3 3 5 2" xfId="19602" xr:uid="{00000000-0005-0000-0000-0000914C0000}"/>
    <cellStyle name="Note 6 3 3 6" xfId="19603" xr:uid="{00000000-0005-0000-0000-0000924C0000}"/>
    <cellStyle name="Note 6 3 4" xfId="19604" xr:uid="{00000000-0005-0000-0000-0000934C0000}"/>
    <cellStyle name="Note 6 3 4 2" xfId="19605" xr:uid="{00000000-0005-0000-0000-0000944C0000}"/>
    <cellStyle name="Note 6 3 4 2 2" xfId="19606" xr:uid="{00000000-0005-0000-0000-0000954C0000}"/>
    <cellStyle name="Note 6 3 4 3" xfId="19607" xr:uid="{00000000-0005-0000-0000-0000964C0000}"/>
    <cellStyle name="Note 6 3 5" xfId="19608" xr:uid="{00000000-0005-0000-0000-0000974C0000}"/>
    <cellStyle name="Note 6 3 5 2" xfId="19609" xr:uid="{00000000-0005-0000-0000-0000984C0000}"/>
    <cellStyle name="Note 6 3 6" xfId="19610" xr:uid="{00000000-0005-0000-0000-0000994C0000}"/>
    <cellStyle name="Note 6 3 6 2" xfId="19611" xr:uid="{00000000-0005-0000-0000-00009A4C0000}"/>
    <cellStyle name="Note 6 3 7" xfId="19612" xr:uid="{00000000-0005-0000-0000-00009B4C0000}"/>
    <cellStyle name="Note 6 3 7 2" xfId="19613" xr:uid="{00000000-0005-0000-0000-00009C4C0000}"/>
    <cellStyle name="Note 6 3 8" xfId="19614" xr:uid="{00000000-0005-0000-0000-00009D4C0000}"/>
    <cellStyle name="Note 6 4" xfId="19615" xr:uid="{00000000-0005-0000-0000-00009E4C0000}"/>
    <cellStyle name="Note 6 4 2" xfId="19616" xr:uid="{00000000-0005-0000-0000-00009F4C0000}"/>
    <cellStyle name="Note 6 4 2 2" xfId="19617" xr:uid="{00000000-0005-0000-0000-0000A04C0000}"/>
    <cellStyle name="Note 6 4 2 2 2" xfId="19618" xr:uid="{00000000-0005-0000-0000-0000A14C0000}"/>
    <cellStyle name="Note 6 4 2 2 2 2" xfId="19619" xr:uid="{00000000-0005-0000-0000-0000A24C0000}"/>
    <cellStyle name="Note 6 4 2 2 3" xfId="19620" xr:uid="{00000000-0005-0000-0000-0000A34C0000}"/>
    <cellStyle name="Note 6 4 2 2 3 2" xfId="19621" xr:uid="{00000000-0005-0000-0000-0000A44C0000}"/>
    <cellStyle name="Note 6 4 2 2 4" xfId="19622" xr:uid="{00000000-0005-0000-0000-0000A54C0000}"/>
    <cellStyle name="Note 6 4 2 3" xfId="19623" xr:uid="{00000000-0005-0000-0000-0000A64C0000}"/>
    <cellStyle name="Note 6 4 2 3 2" xfId="19624" xr:uid="{00000000-0005-0000-0000-0000A74C0000}"/>
    <cellStyle name="Note 6 4 2 4" xfId="19625" xr:uid="{00000000-0005-0000-0000-0000A84C0000}"/>
    <cellStyle name="Note 6 4 2 4 2" xfId="19626" xr:uid="{00000000-0005-0000-0000-0000A94C0000}"/>
    <cellStyle name="Note 6 4 2 5" xfId="19627" xr:uid="{00000000-0005-0000-0000-0000AA4C0000}"/>
    <cellStyle name="Note 6 4 2 5 2" xfId="19628" xr:uid="{00000000-0005-0000-0000-0000AB4C0000}"/>
    <cellStyle name="Note 6 4 2 6" xfId="19629" xr:uid="{00000000-0005-0000-0000-0000AC4C0000}"/>
    <cellStyle name="Note 6 4 2 6 2" xfId="19630" xr:uid="{00000000-0005-0000-0000-0000AD4C0000}"/>
    <cellStyle name="Note 6 4 2 7" xfId="19631" xr:uid="{00000000-0005-0000-0000-0000AE4C0000}"/>
    <cellStyle name="Note 6 4 3" xfId="19632" xr:uid="{00000000-0005-0000-0000-0000AF4C0000}"/>
    <cellStyle name="Note 6 4 3 2" xfId="19633" xr:uid="{00000000-0005-0000-0000-0000B04C0000}"/>
    <cellStyle name="Note 6 4 3 2 2" xfId="19634" xr:uid="{00000000-0005-0000-0000-0000B14C0000}"/>
    <cellStyle name="Note 6 4 3 3" xfId="19635" xr:uid="{00000000-0005-0000-0000-0000B24C0000}"/>
    <cellStyle name="Note 6 4 3 3 2" xfId="19636" xr:uid="{00000000-0005-0000-0000-0000B34C0000}"/>
    <cellStyle name="Note 6 4 3 4" xfId="19637" xr:uid="{00000000-0005-0000-0000-0000B44C0000}"/>
    <cellStyle name="Note 6 4 3 4 2" xfId="19638" xr:uid="{00000000-0005-0000-0000-0000B54C0000}"/>
    <cellStyle name="Note 6 4 3 5" xfId="19639" xr:uid="{00000000-0005-0000-0000-0000B64C0000}"/>
    <cellStyle name="Note 6 4 3 5 2" xfId="19640" xr:uid="{00000000-0005-0000-0000-0000B74C0000}"/>
    <cellStyle name="Note 6 4 3 6" xfId="19641" xr:uid="{00000000-0005-0000-0000-0000B84C0000}"/>
    <cellStyle name="Note 6 4 4" xfId="19642" xr:uid="{00000000-0005-0000-0000-0000B94C0000}"/>
    <cellStyle name="Note 6 4 4 2" xfId="19643" xr:uid="{00000000-0005-0000-0000-0000BA4C0000}"/>
    <cellStyle name="Note 6 4 4 2 2" xfId="19644" xr:uid="{00000000-0005-0000-0000-0000BB4C0000}"/>
    <cellStyle name="Note 6 4 4 3" xfId="19645" xr:uid="{00000000-0005-0000-0000-0000BC4C0000}"/>
    <cellStyle name="Note 6 4 5" xfId="19646" xr:uid="{00000000-0005-0000-0000-0000BD4C0000}"/>
    <cellStyle name="Note 6 4 5 2" xfId="19647" xr:uid="{00000000-0005-0000-0000-0000BE4C0000}"/>
    <cellStyle name="Note 6 4 6" xfId="19648" xr:uid="{00000000-0005-0000-0000-0000BF4C0000}"/>
    <cellStyle name="Note 6 4 6 2" xfId="19649" xr:uid="{00000000-0005-0000-0000-0000C04C0000}"/>
    <cellStyle name="Note 6 4 7" xfId="19650" xr:uid="{00000000-0005-0000-0000-0000C14C0000}"/>
    <cellStyle name="Note 6 4 7 2" xfId="19651" xr:uid="{00000000-0005-0000-0000-0000C24C0000}"/>
    <cellStyle name="Note 6 4 8" xfId="19652" xr:uid="{00000000-0005-0000-0000-0000C34C0000}"/>
    <cellStyle name="Note 6 5" xfId="19653" xr:uid="{00000000-0005-0000-0000-0000C44C0000}"/>
    <cellStyle name="Note 6 5 2" xfId="19654" xr:uid="{00000000-0005-0000-0000-0000C54C0000}"/>
    <cellStyle name="Note 6 5 2 2" xfId="19655" xr:uid="{00000000-0005-0000-0000-0000C64C0000}"/>
    <cellStyle name="Note 6 5 2 2 2" xfId="19656" xr:uid="{00000000-0005-0000-0000-0000C74C0000}"/>
    <cellStyle name="Note 6 5 2 3" xfId="19657" xr:uid="{00000000-0005-0000-0000-0000C84C0000}"/>
    <cellStyle name="Note 6 5 2 3 2" xfId="19658" xr:uid="{00000000-0005-0000-0000-0000C94C0000}"/>
    <cellStyle name="Note 6 5 2 4" xfId="19659" xr:uid="{00000000-0005-0000-0000-0000CA4C0000}"/>
    <cellStyle name="Note 6 5 3" xfId="19660" xr:uid="{00000000-0005-0000-0000-0000CB4C0000}"/>
    <cellStyle name="Note 6 5 3 2" xfId="19661" xr:uid="{00000000-0005-0000-0000-0000CC4C0000}"/>
    <cellStyle name="Note 6 5 4" xfId="19662" xr:uid="{00000000-0005-0000-0000-0000CD4C0000}"/>
    <cellStyle name="Note 6 5 4 2" xfId="19663" xr:uid="{00000000-0005-0000-0000-0000CE4C0000}"/>
    <cellStyle name="Note 6 5 5" xfId="19664" xr:uid="{00000000-0005-0000-0000-0000CF4C0000}"/>
    <cellStyle name="Note 6 5 5 2" xfId="19665" xr:uid="{00000000-0005-0000-0000-0000D04C0000}"/>
    <cellStyle name="Note 6 5 6" xfId="19666" xr:uid="{00000000-0005-0000-0000-0000D14C0000}"/>
    <cellStyle name="Note 6 5 6 2" xfId="19667" xr:uid="{00000000-0005-0000-0000-0000D24C0000}"/>
    <cellStyle name="Note 6 5 7" xfId="19668" xr:uid="{00000000-0005-0000-0000-0000D34C0000}"/>
    <cellStyle name="Note 6 6" xfId="19669" xr:uid="{00000000-0005-0000-0000-0000D44C0000}"/>
    <cellStyle name="Note 6 6 2" xfId="19670" xr:uid="{00000000-0005-0000-0000-0000D54C0000}"/>
    <cellStyle name="Note 6 6 2 2" xfId="19671" xr:uid="{00000000-0005-0000-0000-0000D64C0000}"/>
    <cellStyle name="Note 6 6 3" xfId="19672" xr:uid="{00000000-0005-0000-0000-0000D74C0000}"/>
    <cellStyle name="Note 6 6 3 2" xfId="19673" xr:uid="{00000000-0005-0000-0000-0000D84C0000}"/>
    <cellStyle name="Note 6 6 4" xfId="19674" xr:uid="{00000000-0005-0000-0000-0000D94C0000}"/>
    <cellStyle name="Note 6 6 4 2" xfId="19675" xr:uid="{00000000-0005-0000-0000-0000DA4C0000}"/>
    <cellStyle name="Note 6 6 5" xfId="19676" xr:uid="{00000000-0005-0000-0000-0000DB4C0000}"/>
    <cellStyle name="Note 6 6 5 2" xfId="19677" xr:uid="{00000000-0005-0000-0000-0000DC4C0000}"/>
    <cellStyle name="Note 6 6 6" xfId="19678" xr:uid="{00000000-0005-0000-0000-0000DD4C0000}"/>
    <cellStyle name="Note 6 7" xfId="19679" xr:uid="{00000000-0005-0000-0000-0000DE4C0000}"/>
    <cellStyle name="Note 6 7 2" xfId="19680" xr:uid="{00000000-0005-0000-0000-0000DF4C0000}"/>
    <cellStyle name="Note 6 7 2 2" xfId="19681" xr:uid="{00000000-0005-0000-0000-0000E04C0000}"/>
    <cellStyle name="Note 6 7 3" xfId="19682" xr:uid="{00000000-0005-0000-0000-0000E14C0000}"/>
    <cellStyle name="Note 6 8" xfId="19683" xr:uid="{00000000-0005-0000-0000-0000E24C0000}"/>
    <cellStyle name="Note 6 8 2" xfId="19684" xr:uid="{00000000-0005-0000-0000-0000E34C0000}"/>
    <cellStyle name="Note 6 9" xfId="19685" xr:uid="{00000000-0005-0000-0000-0000E44C0000}"/>
    <cellStyle name="Note 6 9 2" xfId="19686" xr:uid="{00000000-0005-0000-0000-0000E54C0000}"/>
    <cellStyle name="Note 7" xfId="19687" xr:uid="{00000000-0005-0000-0000-0000E64C0000}"/>
    <cellStyle name="Note 7 2" xfId="19688" xr:uid="{00000000-0005-0000-0000-0000E74C0000}"/>
    <cellStyle name="Note 7 2 2" xfId="19689" xr:uid="{00000000-0005-0000-0000-0000E84C0000}"/>
    <cellStyle name="Note 7 2 2 2" xfId="19690" xr:uid="{00000000-0005-0000-0000-0000E94C0000}"/>
    <cellStyle name="Note 7 2 2 2 2" xfId="19691" xr:uid="{00000000-0005-0000-0000-0000EA4C0000}"/>
    <cellStyle name="Note 7 2 2 2 2 2" xfId="19692" xr:uid="{00000000-0005-0000-0000-0000EB4C0000}"/>
    <cellStyle name="Note 7 2 2 2 3" xfId="19693" xr:uid="{00000000-0005-0000-0000-0000EC4C0000}"/>
    <cellStyle name="Note 7 2 2 2 3 2" xfId="19694" xr:uid="{00000000-0005-0000-0000-0000ED4C0000}"/>
    <cellStyle name="Note 7 2 2 2 4" xfId="19695" xr:uid="{00000000-0005-0000-0000-0000EE4C0000}"/>
    <cellStyle name="Note 7 2 2 3" xfId="19696" xr:uid="{00000000-0005-0000-0000-0000EF4C0000}"/>
    <cellStyle name="Note 7 2 2 3 2" xfId="19697" xr:uid="{00000000-0005-0000-0000-0000F04C0000}"/>
    <cellStyle name="Note 7 2 2 4" xfId="19698" xr:uid="{00000000-0005-0000-0000-0000F14C0000}"/>
    <cellStyle name="Note 7 2 2 4 2" xfId="19699" xr:uid="{00000000-0005-0000-0000-0000F24C0000}"/>
    <cellStyle name="Note 7 2 2 5" xfId="19700" xr:uid="{00000000-0005-0000-0000-0000F34C0000}"/>
    <cellStyle name="Note 7 2 2 5 2" xfId="19701" xr:uid="{00000000-0005-0000-0000-0000F44C0000}"/>
    <cellStyle name="Note 7 2 2 6" xfId="19702" xr:uid="{00000000-0005-0000-0000-0000F54C0000}"/>
    <cellStyle name="Note 7 2 2 6 2" xfId="19703" xr:uid="{00000000-0005-0000-0000-0000F64C0000}"/>
    <cellStyle name="Note 7 2 2 7" xfId="19704" xr:uid="{00000000-0005-0000-0000-0000F74C0000}"/>
    <cellStyle name="Note 7 2 3" xfId="19705" xr:uid="{00000000-0005-0000-0000-0000F84C0000}"/>
    <cellStyle name="Note 7 2 3 2" xfId="19706" xr:uid="{00000000-0005-0000-0000-0000F94C0000}"/>
    <cellStyle name="Note 7 2 3 2 2" xfId="19707" xr:uid="{00000000-0005-0000-0000-0000FA4C0000}"/>
    <cellStyle name="Note 7 2 3 3" xfId="19708" xr:uid="{00000000-0005-0000-0000-0000FB4C0000}"/>
    <cellStyle name="Note 7 2 3 3 2" xfId="19709" xr:uid="{00000000-0005-0000-0000-0000FC4C0000}"/>
    <cellStyle name="Note 7 2 3 4" xfId="19710" xr:uid="{00000000-0005-0000-0000-0000FD4C0000}"/>
    <cellStyle name="Note 7 2 3 4 2" xfId="19711" xr:uid="{00000000-0005-0000-0000-0000FE4C0000}"/>
    <cellStyle name="Note 7 2 3 5" xfId="19712" xr:uid="{00000000-0005-0000-0000-0000FF4C0000}"/>
    <cellStyle name="Note 7 2 3 5 2" xfId="19713" xr:uid="{00000000-0005-0000-0000-0000004D0000}"/>
    <cellStyle name="Note 7 2 3 6" xfId="19714" xr:uid="{00000000-0005-0000-0000-0000014D0000}"/>
    <cellStyle name="Note 7 2 4" xfId="19715" xr:uid="{00000000-0005-0000-0000-0000024D0000}"/>
    <cellStyle name="Note 7 2 4 2" xfId="19716" xr:uid="{00000000-0005-0000-0000-0000034D0000}"/>
    <cellStyle name="Note 7 2 4 2 2" xfId="19717" xr:uid="{00000000-0005-0000-0000-0000044D0000}"/>
    <cellStyle name="Note 7 2 4 3" xfId="19718" xr:uid="{00000000-0005-0000-0000-0000054D0000}"/>
    <cellStyle name="Note 7 2 5" xfId="19719" xr:uid="{00000000-0005-0000-0000-0000064D0000}"/>
    <cellStyle name="Note 7 2 5 2" xfId="19720" xr:uid="{00000000-0005-0000-0000-0000074D0000}"/>
    <cellStyle name="Note 7 2 6" xfId="19721" xr:uid="{00000000-0005-0000-0000-0000084D0000}"/>
    <cellStyle name="Note 7 2 6 2" xfId="19722" xr:uid="{00000000-0005-0000-0000-0000094D0000}"/>
    <cellStyle name="Note 7 2 7" xfId="19723" xr:uid="{00000000-0005-0000-0000-00000A4D0000}"/>
    <cellStyle name="Note 7 2 7 2" xfId="19724" xr:uid="{00000000-0005-0000-0000-00000B4D0000}"/>
    <cellStyle name="Note 7 2 8" xfId="19725" xr:uid="{00000000-0005-0000-0000-00000C4D0000}"/>
    <cellStyle name="Note 7 3" xfId="19726" xr:uid="{00000000-0005-0000-0000-00000D4D0000}"/>
    <cellStyle name="Note 7 3 2" xfId="19727" xr:uid="{00000000-0005-0000-0000-00000E4D0000}"/>
    <cellStyle name="Note 7 3 2 2" xfId="19728" xr:uid="{00000000-0005-0000-0000-00000F4D0000}"/>
    <cellStyle name="Note 7 3 2 2 2" xfId="19729" xr:uid="{00000000-0005-0000-0000-0000104D0000}"/>
    <cellStyle name="Note 7 3 2 3" xfId="19730" xr:uid="{00000000-0005-0000-0000-0000114D0000}"/>
    <cellStyle name="Note 7 3 2 3 2" xfId="19731" xr:uid="{00000000-0005-0000-0000-0000124D0000}"/>
    <cellStyle name="Note 7 3 2 4" xfId="19732" xr:uid="{00000000-0005-0000-0000-0000134D0000}"/>
    <cellStyle name="Note 7 3 3" xfId="19733" xr:uid="{00000000-0005-0000-0000-0000144D0000}"/>
    <cellStyle name="Note 7 3 3 2" xfId="19734" xr:uid="{00000000-0005-0000-0000-0000154D0000}"/>
    <cellStyle name="Note 7 3 4" xfId="19735" xr:uid="{00000000-0005-0000-0000-0000164D0000}"/>
    <cellStyle name="Note 7 3 4 2" xfId="19736" xr:uid="{00000000-0005-0000-0000-0000174D0000}"/>
    <cellStyle name="Note 7 3 5" xfId="19737" xr:uid="{00000000-0005-0000-0000-0000184D0000}"/>
    <cellStyle name="Note 7 3 5 2" xfId="19738" xr:uid="{00000000-0005-0000-0000-0000194D0000}"/>
    <cellStyle name="Note 7 3 6" xfId="19739" xr:uid="{00000000-0005-0000-0000-00001A4D0000}"/>
    <cellStyle name="Note 7 3 6 2" xfId="19740" xr:uid="{00000000-0005-0000-0000-00001B4D0000}"/>
    <cellStyle name="Note 7 3 7" xfId="19741" xr:uid="{00000000-0005-0000-0000-00001C4D0000}"/>
    <cellStyle name="Note 7 4" xfId="19742" xr:uid="{00000000-0005-0000-0000-00001D4D0000}"/>
    <cellStyle name="Note 7 4 2" xfId="19743" xr:uid="{00000000-0005-0000-0000-00001E4D0000}"/>
    <cellStyle name="Note 7 4 2 2" xfId="19744" xr:uid="{00000000-0005-0000-0000-00001F4D0000}"/>
    <cellStyle name="Note 7 4 3" xfId="19745" xr:uid="{00000000-0005-0000-0000-0000204D0000}"/>
    <cellStyle name="Note 7 4 3 2" xfId="19746" xr:uid="{00000000-0005-0000-0000-0000214D0000}"/>
    <cellStyle name="Note 7 4 4" xfId="19747" xr:uid="{00000000-0005-0000-0000-0000224D0000}"/>
    <cellStyle name="Note 7 4 4 2" xfId="19748" xr:uid="{00000000-0005-0000-0000-0000234D0000}"/>
    <cellStyle name="Note 7 4 5" xfId="19749" xr:uid="{00000000-0005-0000-0000-0000244D0000}"/>
    <cellStyle name="Note 7 4 5 2" xfId="19750" xr:uid="{00000000-0005-0000-0000-0000254D0000}"/>
    <cellStyle name="Note 7 4 6" xfId="19751" xr:uid="{00000000-0005-0000-0000-0000264D0000}"/>
    <cellStyle name="Note 7 5" xfId="19752" xr:uid="{00000000-0005-0000-0000-0000274D0000}"/>
    <cellStyle name="Note 7 5 2" xfId="19753" xr:uid="{00000000-0005-0000-0000-0000284D0000}"/>
    <cellStyle name="Note 7 5 2 2" xfId="19754" xr:uid="{00000000-0005-0000-0000-0000294D0000}"/>
    <cellStyle name="Note 7 5 3" xfId="19755" xr:uid="{00000000-0005-0000-0000-00002A4D0000}"/>
    <cellStyle name="Note 7 6" xfId="19756" xr:uid="{00000000-0005-0000-0000-00002B4D0000}"/>
    <cellStyle name="Note 7 6 2" xfId="19757" xr:uid="{00000000-0005-0000-0000-00002C4D0000}"/>
    <cellStyle name="Note 7 7" xfId="19758" xr:uid="{00000000-0005-0000-0000-00002D4D0000}"/>
    <cellStyle name="Note 7 7 2" xfId="19759" xr:uid="{00000000-0005-0000-0000-00002E4D0000}"/>
    <cellStyle name="Note 7 8" xfId="19760" xr:uid="{00000000-0005-0000-0000-00002F4D0000}"/>
    <cellStyle name="Note 7 8 2" xfId="19761" xr:uid="{00000000-0005-0000-0000-0000304D0000}"/>
    <cellStyle name="Note 7 9" xfId="19762" xr:uid="{00000000-0005-0000-0000-0000314D0000}"/>
    <cellStyle name="Note 8" xfId="19763" xr:uid="{00000000-0005-0000-0000-0000324D0000}"/>
    <cellStyle name="Note 8 2" xfId="19764" xr:uid="{00000000-0005-0000-0000-0000334D0000}"/>
    <cellStyle name="Note 8 2 2" xfId="19765" xr:uid="{00000000-0005-0000-0000-0000344D0000}"/>
    <cellStyle name="Note 8 2 2 2" xfId="19766" xr:uid="{00000000-0005-0000-0000-0000354D0000}"/>
    <cellStyle name="Note 8 2 2 2 2" xfId="19767" xr:uid="{00000000-0005-0000-0000-0000364D0000}"/>
    <cellStyle name="Note 8 2 2 3" xfId="19768" xr:uid="{00000000-0005-0000-0000-0000374D0000}"/>
    <cellStyle name="Note 8 2 3" xfId="19769" xr:uid="{00000000-0005-0000-0000-0000384D0000}"/>
    <cellStyle name="Note 8 2 3 2" xfId="19770" xr:uid="{00000000-0005-0000-0000-0000394D0000}"/>
    <cellStyle name="Note 8 2 4" xfId="19771" xr:uid="{00000000-0005-0000-0000-00003A4D0000}"/>
    <cellStyle name="Note 8 3" xfId="19772" xr:uid="{00000000-0005-0000-0000-00003B4D0000}"/>
    <cellStyle name="Note 8 3 2" xfId="19773" xr:uid="{00000000-0005-0000-0000-00003C4D0000}"/>
    <cellStyle name="Note 8 3 2 2" xfId="19774" xr:uid="{00000000-0005-0000-0000-00003D4D0000}"/>
    <cellStyle name="Note 8 3 3" xfId="19775" xr:uid="{00000000-0005-0000-0000-00003E4D0000}"/>
    <cellStyle name="Note 8 4" xfId="19776" xr:uid="{00000000-0005-0000-0000-00003F4D0000}"/>
    <cellStyle name="Note 8 4 2" xfId="19777" xr:uid="{00000000-0005-0000-0000-0000404D0000}"/>
    <cellStyle name="Note 8 5" xfId="19778" xr:uid="{00000000-0005-0000-0000-0000414D0000}"/>
    <cellStyle name="Note 9" xfId="19779" xr:uid="{00000000-0005-0000-0000-0000424D0000}"/>
    <cellStyle name="Note 9 2" xfId="19780" xr:uid="{00000000-0005-0000-0000-0000434D0000}"/>
    <cellStyle name="Note 9 2 2" xfId="19781" xr:uid="{00000000-0005-0000-0000-0000444D0000}"/>
    <cellStyle name="Note 9 2 2 2" xfId="19782" xr:uid="{00000000-0005-0000-0000-0000454D0000}"/>
    <cellStyle name="Note 9 2 2 2 2" xfId="19783" xr:uid="{00000000-0005-0000-0000-0000464D0000}"/>
    <cellStyle name="Note 9 2 2 3" xfId="19784" xr:uid="{00000000-0005-0000-0000-0000474D0000}"/>
    <cellStyle name="Note 9 2 3" xfId="19785" xr:uid="{00000000-0005-0000-0000-0000484D0000}"/>
    <cellStyle name="Note 9 2 3 2" xfId="19786" xr:uid="{00000000-0005-0000-0000-0000494D0000}"/>
    <cellStyle name="Note 9 2 4" xfId="19787" xr:uid="{00000000-0005-0000-0000-00004A4D0000}"/>
    <cellStyle name="Note 9 3" xfId="19788" xr:uid="{00000000-0005-0000-0000-00004B4D0000}"/>
    <cellStyle name="Note 9 3 2" xfId="19789" xr:uid="{00000000-0005-0000-0000-00004C4D0000}"/>
    <cellStyle name="Note 9 3 2 2" xfId="19790" xr:uid="{00000000-0005-0000-0000-00004D4D0000}"/>
    <cellStyle name="Note 9 3 3" xfId="19791" xr:uid="{00000000-0005-0000-0000-00004E4D0000}"/>
    <cellStyle name="Note 9 4" xfId="19792" xr:uid="{00000000-0005-0000-0000-00004F4D0000}"/>
    <cellStyle name="Note 9 4 2" xfId="19793" xr:uid="{00000000-0005-0000-0000-0000504D0000}"/>
    <cellStyle name="Note 9 5" xfId="19794" xr:uid="{00000000-0005-0000-0000-0000514D0000}"/>
    <cellStyle name="OnOff" xfId="19795" xr:uid="{00000000-0005-0000-0000-0000524D0000}"/>
    <cellStyle name="Output 2" xfId="19796" xr:uid="{00000000-0005-0000-0000-0000534D0000}"/>
    <cellStyle name="Output 2 2" xfId="19797" xr:uid="{00000000-0005-0000-0000-0000544D0000}"/>
    <cellStyle name="Output 2 2 2" xfId="19798" xr:uid="{00000000-0005-0000-0000-0000554D0000}"/>
    <cellStyle name="Output 2 2 3" xfId="19799" xr:uid="{00000000-0005-0000-0000-0000564D0000}"/>
    <cellStyle name="Output 2 2 4" xfId="19800" xr:uid="{00000000-0005-0000-0000-0000574D0000}"/>
    <cellStyle name="Output 2 2 4 2" xfId="19801" xr:uid="{00000000-0005-0000-0000-0000584D0000}"/>
    <cellStyle name="Output 2 2 5" xfId="19802" xr:uid="{00000000-0005-0000-0000-0000594D0000}"/>
    <cellStyle name="Output 2 3" xfId="19803" xr:uid="{00000000-0005-0000-0000-00005A4D0000}"/>
    <cellStyle name="Output 2 3 2" xfId="19804" xr:uid="{00000000-0005-0000-0000-00005B4D0000}"/>
    <cellStyle name="Output 2 3 2 2" xfId="19805" xr:uid="{00000000-0005-0000-0000-00005C4D0000}"/>
    <cellStyle name="Output 2 3 2 2 2" xfId="19806" xr:uid="{00000000-0005-0000-0000-00005D4D0000}"/>
    <cellStyle name="Output 2 3 2 3" xfId="19807" xr:uid="{00000000-0005-0000-0000-00005E4D0000}"/>
    <cellStyle name="Output 2 3 2 4" xfId="19808" xr:uid="{00000000-0005-0000-0000-00005F4D0000}"/>
    <cellStyle name="Output 2 3 2 5" xfId="19809" xr:uid="{00000000-0005-0000-0000-0000604D0000}"/>
    <cellStyle name="Output 2 3 2 6" xfId="19810" xr:uid="{00000000-0005-0000-0000-0000614D0000}"/>
    <cellStyle name="Output 2 4" xfId="19811" xr:uid="{00000000-0005-0000-0000-0000624D0000}"/>
    <cellStyle name="Output 2 4 2" xfId="19812" xr:uid="{00000000-0005-0000-0000-0000634D0000}"/>
    <cellStyle name="Output 2 4 2 2" xfId="19813" xr:uid="{00000000-0005-0000-0000-0000644D0000}"/>
    <cellStyle name="Output 2 4 3" xfId="19814" xr:uid="{00000000-0005-0000-0000-0000654D0000}"/>
    <cellStyle name="Output 2 4 4" xfId="19815" xr:uid="{00000000-0005-0000-0000-0000664D0000}"/>
    <cellStyle name="Output 2 4 5" xfId="19816" xr:uid="{00000000-0005-0000-0000-0000674D0000}"/>
    <cellStyle name="Output 2 4 6" xfId="19817" xr:uid="{00000000-0005-0000-0000-0000684D0000}"/>
    <cellStyle name="Output 2 5" xfId="19818" xr:uid="{00000000-0005-0000-0000-0000694D0000}"/>
    <cellStyle name="Output 2 5 2" xfId="19819" xr:uid="{00000000-0005-0000-0000-00006A4D0000}"/>
    <cellStyle name="Output 2 6" xfId="19820" xr:uid="{00000000-0005-0000-0000-00006B4D0000}"/>
    <cellStyle name="Output 2 6 2" xfId="19821" xr:uid="{00000000-0005-0000-0000-00006C4D0000}"/>
    <cellStyle name="Output 2 6 3" xfId="19822" xr:uid="{00000000-0005-0000-0000-00006D4D0000}"/>
    <cellStyle name="Output 3" xfId="19823" xr:uid="{00000000-0005-0000-0000-00006E4D0000}"/>
    <cellStyle name="Output 3 2" xfId="19824" xr:uid="{00000000-0005-0000-0000-00006F4D0000}"/>
    <cellStyle name="Output 3 2 2" xfId="19825" xr:uid="{00000000-0005-0000-0000-0000704D0000}"/>
    <cellStyle name="Output 3 3" xfId="19826" xr:uid="{00000000-0005-0000-0000-0000714D0000}"/>
    <cellStyle name="Output 3 3 2" xfId="19827" xr:uid="{00000000-0005-0000-0000-0000724D0000}"/>
    <cellStyle name="Output 4" xfId="19828" xr:uid="{00000000-0005-0000-0000-0000734D0000}"/>
    <cellStyle name="Output 4 2" xfId="19829" xr:uid="{00000000-0005-0000-0000-0000744D0000}"/>
    <cellStyle name="Output 5" xfId="19830" xr:uid="{00000000-0005-0000-0000-0000754D0000}"/>
    <cellStyle name="Output 6" xfId="19831" xr:uid="{00000000-0005-0000-0000-0000764D0000}"/>
    <cellStyle name="Output 7" xfId="19832" xr:uid="{00000000-0005-0000-0000-0000774D0000}"/>
    <cellStyle name="Percent" xfId="1" builtinId="5"/>
    <cellStyle name="Percent 10" xfId="19833" xr:uid="{00000000-0005-0000-0000-0000794D0000}"/>
    <cellStyle name="Percent 2" xfId="19834" xr:uid="{00000000-0005-0000-0000-00007A4D0000}"/>
    <cellStyle name="Percent 2 10" xfId="19835" xr:uid="{00000000-0005-0000-0000-00007B4D0000}"/>
    <cellStyle name="Percent 2 11" xfId="19836" xr:uid="{00000000-0005-0000-0000-00007C4D0000}"/>
    <cellStyle name="Percent 2 2" xfId="19837" xr:uid="{00000000-0005-0000-0000-00007D4D0000}"/>
    <cellStyle name="Percent 2 2 2" xfId="19838" xr:uid="{00000000-0005-0000-0000-00007E4D0000}"/>
    <cellStyle name="Percent 2 3" xfId="19839" xr:uid="{00000000-0005-0000-0000-00007F4D0000}"/>
    <cellStyle name="Percent 2 4" xfId="19840" xr:uid="{00000000-0005-0000-0000-0000804D0000}"/>
    <cellStyle name="Percent 2 5" xfId="19841" xr:uid="{00000000-0005-0000-0000-0000814D0000}"/>
    <cellStyle name="Percent 2 6" xfId="19842" xr:uid="{00000000-0005-0000-0000-0000824D0000}"/>
    <cellStyle name="Percent 2 7" xfId="19843" xr:uid="{00000000-0005-0000-0000-0000834D0000}"/>
    <cellStyle name="Percent 2 8" xfId="19844" xr:uid="{00000000-0005-0000-0000-0000844D0000}"/>
    <cellStyle name="Percent 2 9" xfId="19845" xr:uid="{00000000-0005-0000-0000-0000854D0000}"/>
    <cellStyle name="Percent 3" xfId="19846" xr:uid="{00000000-0005-0000-0000-0000864D0000}"/>
    <cellStyle name="Percent 3 2" xfId="19847" xr:uid="{00000000-0005-0000-0000-0000874D0000}"/>
    <cellStyle name="Percent 3 3" xfId="19848" xr:uid="{00000000-0005-0000-0000-0000884D0000}"/>
    <cellStyle name="Percent 3 3 2" xfId="19849" xr:uid="{00000000-0005-0000-0000-0000894D0000}"/>
    <cellStyle name="Percent 3 4" xfId="19850" xr:uid="{00000000-0005-0000-0000-00008A4D0000}"/>
    <cellStyle name="Percent 4" xfId="19851" xr:uid="{00000000-0005-0000-0000-00008B4D0000}"/>
    <cellStyle name="Percent 4 2" xfId="19852" xr:uid="{00000000-0005-0000-0000-00008C4D0000}"/>
    <cellStyle name="Percent 5" xfId="19853" xr:uid="{00000000-0005-0000-0000-00008D4D0000}"/>
    <cellStyle name="Percent 6" xfId="19854" xr:uid="{00000000-0005-0000-0000-00008E4D0000}"/>
    <cellStyle name="Percent 7" xfId="19855" xr:uid="{00000000-0005-0000-0000-00008F4D0000}"/>
    <cellStyle name="Percent 7 2" xfId="19856" xr:uid="{00000000-0005-0000-0000-0000904D0000}"/>
    <cellStyle name="Percent 8" xfId="19857" xr:uid="{00000000-0005-0000-0000-0000914D0000}"/>
    <cellStyle name="Percent 8 2" xfId="19858" xr:uid="{00000000-0005-0000-0000-0000924D0000}"/>
    <cellStyle name="Percent 9" xfId="19859" xr:uid="{00000000-0005-0000-0000-0000934D0000}"/>
    <cellStyle name="Posted" xfId="19860" xr:uid="{00000000-0005-0000-0000-0000944D0000}"/>
    <cellStyle name="PSChar" xfId="19861" xr:uid="{00000000-0005-0000-0000-0000954D0000}"/>
    <cellStyle name="PSDate" xfId="19862" xr:uid="{00000000-0005-0000-0000-0000964D0000}"/>
    <cellStyle name="PSDec" xfId="19863" xr:uid="{00000000-0005-0000-0000-0000974D0000}"/>
    <cellStyle name="PSHeading" xfId="19864" xr:uid="{00000000-0005-0000-0000-0000984D0000}"/>
    <cellStyle name="PSInt" xfId="19865" xr:uid="{00000000-0005-0000-0000-0000994D0000}"/>
    <cellStyle name="PSSpacer" xfId="19866" xr:uid="{00000000-0005-0000-0000-00009A4D0000}"/>
    <cellStyle name="R00A" xfId="19867" xr:uid="{00000000-0005-0000-0000-00009B4D0000}"/>
    <cellStyle name="R00B" xfId="19868" xr:uid="{00000000-0005-0000-0000-00009C4D0000}"/>
    <cellStyle name="R00B 2" xfId="19869" xr:uid="{00000000-0005-0000-0000-00009D4D0000}"/>
    <cellStyle name="R00L" xfId="19870" xr:uid="{00000000-0005-0000-0000-00009E4D0000}"/>
    <cellStyle name="R00L 2" xfId="19871" xr:uid="{00000000-0005-0000-0000-00009F4D0000}"/>
    <cellStyle name="R00L 2 2" xfId="19872" xr:uid="{00000000-0005-0000-0000-0000A04D0000}"/>
    <cellStyle name="R01A" xfId="19873" xr:uid="{00000000-0005-0000-0000-0000A14D0000}"/>
    <cellStyle name="R01A 2" xfId="19874" xr:uid="{00000000-0005-0000-0000-0000A24D0000}"/>
    <cellStyle name="R01B" xfId="19875" xr:uid="{00000000-0005-0000-0000-0000A34D0000}"/>
    <cellStyle name="R01H" xfId="19876" xr:uid="{00000000-0005-0000-0000-0000A44D0000}"/>
    <cellStyle name="R01L" xfId="19877" xr:uid="{00000000-0005-0000-0000-0000A54D0000}"/>
    <cellStyle name="R02A" xfId="19878" xr:uid="{00000000-0005-0000-0000-0000A64D0000}"/>
    <cellStyle name="R02B" xfId="19879" xr:uid="{00000000-0005-0000-0000-0000A74D0000}"/>
    <cellStyle name="R02H" xfId="19880" xr:uid="{00000000-0005-0000-0000-0000A84D0000}"/>
    <cellStyle name="R02L" xfId="19881" xr:uid="{00000000-0005-0000-0000-0000A94D0000}"/>
    <cellStyle name="R03A" xfId="19882" xr:uid="{00000000-0005-0000-0000-0000AA4D0000}"/>
    <cellStyle name="R03A 2" xfId="19883" xr:uid="{00000000-0005-0000-0000-0000AB4D0000}"/>
    <cellStyle name="R03B" xfId="19884" xr:uid="{00000000-0005-0000-0000-0000AC4D0000}"/>
    <cellStyle name="R03B 2" xfId="19885" xr:uid="{00000000-0005-0000-0000-0000AD4D0000}"/>
    <cellStyle name="R03H" xfId="19886" xr:uid="{00000000-0005-0000-0000-0000AE4D0000}"/>
    <cellStyle name="R03L" xfId="19887" xr:uid="{00000000-0005-0000-0000-0000AF4D0000}"/>
    <cellStyle name="R04A" xfId="19888" xr:uid="{00000000-0005-0000-0000-0000B04D0000}"/>
    <cellStyle name="R04A 2" xfId="19889" xr:uid="{00000000-0005-0000-0000-0000B14D0000}"/>
    <cellStyle name="R04B" xfId="19890" xr:uid="{00000000-0005-0000-0000-0000B24D0000}"/>
    <cellStyle name="R04B 2" xfId="19891" xr:uid="{00000000-0005-0000-0000-0000B34D0000}"/>
    <cellStyle name="R04H" xfId="19892" xr:uid="{00000000-0005-0000-0000-0000B44D0000}"/>
    <cellStyle name="R04L" xfId="19893" xr:uid="{00000000-0005-0000-0000-0000B54D0000}"/>
    <cellStyle name="R05A" xfId="19894" xr:uid="{00000000-0005-0000-0000-0000B64D0000}"/>
    <cellStyle name="R05B" xfId="19895" xr:uid="{00000000-0005-0000-0000-0000B74D0000}"/>
    <cellStyle name="R05B 2" xfId="19896" xr:uid="{00000000-0005-0000-0000-0000B84D0000}"/>
    <cellStyle name="R05H" xfId="19897" xr:uid="{00000000-0005-0000-0000-0000B94D0000}"/>
    <cellStyle name="R05L" xfId="19898" xr:uid="{00000000-0005-0000-0000-0000BA4D0000}"/>
    <cellStyle name="R06A" xfId="19899" xr:uid="{00000000-0005-0000-0000-0000BB4D0000}"/>
    <cellStyle name="R06B" xfId="19900" xr:uid="{00000000-0005-0000-0000-0000BC4D0000}"/>
    <cellStyle name="R06B 2" xfId="19901" xr:uid="{00000000-0005-0000-0000-0000BD4D0000}"/>
    <cellStyle name="R06H" xfId="19902" xr:uid="{00000000-0005-0000-0000-0000BE4D0000}"/>
    <cellStyle name="R06L" xfId="19903" xr:uid="{00000000-0005-0000-0000-0000BF4D0000}"/>
    <cellStyle name="R07A" xfId="19904" xr:uid="{00000000-0005-0000-0000-0000C04D0000}"/>
    <cellStyle name="R07B" xfId="19905" xr:uid="{00000000-0005-0000-0000-0000C14D0000}"/>
    <cellStyle name="R07B 2" xfId="19906" xr:uid="{00000000-0005-0000-0000-0000C24D0000}"/>
    <cellStyle name="R07H" xfId="19907" xr:uid="{00000000-0005-0000-0000-0000C34D0000}"/>
    <cellStyle name="R07H 2" xfId="19908" xr:uid="{00000000-0005-0000-0000-0000C44D0000}"/>
    <cellStyle name="R07L" xfId="19909" xr:uid="{00000000-0005-0000-0000-0000C54D0000}"/>
    <cellStyle name="SAPBEXstdItem" xfId="19910" xr:uid="{00000000-0005-0000-0000-0000C64D0000}"/>
    <cellStyle name="Style 1" xfId="19911" xr:uid="{00000000-0005-0000-0000-0000C74D0000}"/>
    <cellStyle name="Style 1 10" xfId="19912" xr:uid="{00000000-0005-0000-0000-0000C84D0000}"/>
    <cellStyle name="Style 1 11" xfId="19913" xr:uid="{00000000-0005-0000-0000-0000C94D0000}"/>
    <cellStyle name="Style 1 11 2" xfId="19914" xr:uid="{00000000-0005-0000-0000-0000CA4D0000}"/>
    <cellStyle name="Style 1 12" xfId="19915" xr:uid="{00000000-0005-0000-0000-0000CB4D0000}"/>
    <cellStyle name="Style 1 2" xfId="19916" xr:uid="{00000000-0005-0000-0000-0000CC4D0000}"/>
    <cellStyle name="Style 1 2 2" xfId="19917" xr:uid="{00000000-0005-0000-0000-0000CD4D0000}"/>
    <cellStyle name="Style 1 3" xfId="19918" xr:uid="{00000000-0005-0000-0000-0000CE4D0000}"/>
    <cellStyle name="Style 1 3 2" xfId="19919" xr:uid="{00000000-0005-0000-0000-0000CF4D0000}"/>
    <cellStyle name="Style 1 4" xfId="19920" xr:uid="{00000000-0005-0000-0000-0000D04D0000}"/>
    <cellStyle name="Style 1 5" xfId="19921" xr:uid="{00000000-0005-0000-0000-0000D14D0000}"/>
    <cellStyle name="Style 1 6" xfId="19922" xr:uid="{00000000-0005-0000-0000-0000D24D0000}"/>
    <cellStyle name="Style 1 7" xfId="19923" xr:uid="{00000000-0005-0000-0000-0000D34D0000}"/>
    <cellStyle name="Style 1 8" xfId="19924" xr:uid="{00000000-0005-0000-0000-0000D44D0000}"/>
    <cellStyle name="Style 1 9" xfId="19925" xr:uid="{00000000-0005-0000-0000-0000D54D0000}"/>
    <cellStyle name="Title 2" xfId="19926" xr:uid="{00000000-0005-0000-0000-0000D64D0000}"/>
    <cellStyle name="Title 2 2" xfId="19927" xr:uid="{00000000-0005-0000-0000-0000D74D0000}"/>
    <cellStyle name="Title 2 3" xfId="19928" xr:uid="{00000000-0005-0000-0000-0000D84D0000}"/>
    <cellStyle name="Title 2 3 2" xfId="19929" xr:uid="{00000000-0005-0000-0000-0000D94D0000}"/>
    <cellStyle name="Total 2" xfId="19930" xr:uid="{00000000-0005-0000-0000-0000DA4D0000}"/>
    <cellStyle name="Total 2 2" xfId="19931" xr:uid="{00000000-0005-0000-0000-0000DB4D0000}"/>
    <cellStyle name="Total 2 2 2" xfId="19932" xr:uid="{00000000-0005-0000-0000-0000DC4D0000}"/>
    <cellStyle name="Total 2 2 3" xfId="19933" xr:uid="{00000000-0005-0000-0000-0000DD4D0000}"/>
    <cellStyle name="Total 2 2 3 2" xfId="19934" xr:uid="{00000000-0005-0000-0000-0000DE4D0000}"/>
    <cellStyle name="Total 2 2 3 2 2" xfId="19935" xr:uid="{00000000-0005-0000-0000-0000DF4D0000}"/>
    <cellStyle name="Total 2 2 3 3" xfId="19936" xr:uid="{00000000-0005-0000-0000-0000E04D0000}"/>
    <cellStyle name="Total 2 2 3 4" xfId="19937" xr:uid="{00000000-0005-0000-0000-0000E14D0000}"/>
    <cellStyle name="Total 2 2 3 5" xfId="19938" xr:uid="{00000000-0005-0000-0000-0000E24D0000}"/>
    <cellStyle name="Total 2 2 3 6" xfId="19939" xr:uid="{00000000-0005-0000-0000-0000E34D0000}"/>
    <cellStyle name="Total 2 2 4" xfId="19940" xr:uid="{00000000-0005-0000-0000-0000E44D0000}"/>
    <cellStyle name="Total 2 2 4 2" xfId="19941" xr:uid="{00000000-0005-0000-0000-0000E54D0000}"/>
    <cellStyle name="Total 2 2 5" xfId="19942" xr:uid="{00000000-0005-0000-0000-0000E64D0000}"/>
    <cellStyle name="Total 2 2 5 2" xfId="19943" xr:uid="{00000000-0005-0000-0000-0000E74D0000}"/>
    <cellStyle name="Total 2 2 6" xfId="19944" xr:uid="{00000000-0005-0000-0000-0000E84D0000}"/>
    <cellStyle name="Total 2 3" xfId="19945" xr:uid="{00000000-0005-0000-0000-0000E94D0000}"/>
    <cellStyle name="Total 2 3 2" xfId="19946" xr:uid="{00000000-0005-0000-0000-0000EA4D0000}"/>
    <cellStyle name="Total 2 3 2 2" xfId="19947" xr:uid="{00000000-0005-0000-0000-0000EB4D0000}"/>
    <cellStyle name="Total 2 3 2 2 2" xfId="19948" xr:uid="{00000000-0005-0000-0000-0000EC4D0000}"/>
    <cellStyle name="Total 2 3 2 3" xfId="19949" xr:uid="{00000000-0005-0000-0000-0000ED4D0000}"/>
    <cellStyle name="Total 2 3 2 4" xfId="19950" xr:uid="{00000000-0005-0000-0000-0000EE4D0000}"/>
    <cellStyle name="Total 2 3 2 5" xfId="19951" xr:uid="{00000000-0005-0000-0000-0000EF4D0000}"/>
    <cellStyle name="Total 2 3 2 6" xfId="19952" xr:uid="{00000000-0005-0000-0000-0000F04D0000}"/>
    <cellStyle name="Total 2 4" xfId="19953" xr:uid="{00000000-0005-0000-0000-0000F14D0000}"/>
    <cellStyle name="Total 2 4 2" xfId="19954" xr:uid="{00000000-0005-0000-0000-0000F24D0000}"/>
    <cellStyle name="Total 2 4 2 2" xfId="19955" xr:uid="{00000000-0005-0000-0000-0000F34D0000}"/>
    <cellStyle name="Total 2 4 3" xfId="19956" xr:uid="{00000000-0005-0000-0000-0000F44D0000}"/>
    <cellStyle name="Total 2 4 4" xfId="19957" xr:uid="{00000000-0005-0000-0000-0000F54D0000}"/>
    <cellStyle name="Total 2 4 5" xfId="19958" xr:uid="{00000000-0005-0000-0000-0000F64D0000}"/>
    <cellStyle name="Total 2 4 6" xfId="19959" xr:uid="{00000000-0005-0000-0000-0000F74D0000}"/>
    <cellStyle name="Total 2 5" xfId="19960" xr:uid="{00000000-0005-0000-0000-0000F84D0000}"/>
    <cellStyle name="Total 2 5 2" xfId="19961" xr:uid="{00000000-0005-0000-0000-0000F94D0000}"/>
    <cellStyle name="Total 2 6" xfId="19962" xr:uid="{00000000-0005-0000-0000-0000FA4D0000}"/>
    <cellStyle name="Total 2 6 2" xfId="19963" xr:uid="{00000000-0005-0000-0000-0000FB4D0000}"/>
    <cellStyle name="Total 2 6 3" xfId="19964" xr:uid="{00000000-0005-0000-0000-0000FC4D0000}"/>
    <cellStyle name="Total 2 7" xfId="19965" xr:uid="{00000000-0005-0000-0000-0000FD4D0000}"/>
    <cellStyle name="Total 2 8" xfId="19966" xr:uid="{00000000-0005-0000-0000-0000FE4D0000}"/>
    <cellStyle name="Total 3" xfId="19967" xr:uid="{00000000-0005-0000-0000-0000FF4D0000}"/>
    <cellStyle name="Total 3 2" xfId="19968" xr:uid="{00000000-0005-0000-0000-0000004E0000}"/>
    <cellStyle name="Total 3 2 2" xfId="19969" xr:uid="{00000000-0005-0000-0000-0000014E0000}"/>
    <cellStyle name="Total 3 3" xfId="19970" xr:uid="{00000000-0005-0000-0000-0000024E0000}"/>
    <cellStyle name="Total 3 3 2" xfId="19971" xr:uid="{00000000-0005-0000-0000-0000034E0000}"/>
    <cellStyle name="Total 4" xfId="19972" xr:uid="{00000000-0005-0000-0000-0000044E0000}"/>
    <cellStyle name="Total 4 2" xfId="19973" xr:uid="{00000000-0005-0000-0000-0000054E0000}"/>
    <cellStyle name="Total 5" xfId="19974" xr:uid="{00000000-0005-0000-0000-0000064E0000}"/>
    <cellStyle name="Total 6" xfId="19975" xr:uid="{00000000-0005-0000-0000-0000074E0000}"/>
    <cellStyle name="Total 7" xfId="19976" xr:uid="{00000000-0005-0000-0000-0000084E0000}"/>
    <cellStyle name="Warning Text 2" xfId="19977" xr:uid="{00000000-0005-0000-0000-0000094E0000}"/>
    <cellStyle name="Warning Text 2 2" xfId="19978" xr:uid="{00000000-0005-0000-0000-00000A4E0000}"/>
    <cellStyle name="Warning Text 2 2 2" xfId="19979" xr:uid="{00000000-0005-0000-0000-00000B4E0000}"/>
    <cellStyle name="Warning Text 2 2 3" xfId="19980" xr:uid="{00000000-0005-0000-0000-00000C4E0000}"/>
    <cellStyle name="Warning Text 2 3" xfId="19981" xr:uid="{00000000-0005-0000-0000-00000D4E0000}"/>
    <cellStyle name="Warning Text 2 3 2" xfId="19982" xr:uid="{00000000-0005-0000-0000-00000E4E0000}"/>
    <cellStyle name="Warning Text 2 4" xfId="19983" xr:uid="{00000000-0005-0000-0000-00000F4E0000}"/>
    <cellStyle name="Warning Text 2 4 2" xfId="19984" xr:uid="{00000000-0005-0000-0000-0000104E0000}"/>
    <cellStyle name="Warning Text 3" xfId="19985" xr:uid="{00000000-0005-0000-0000-0000114E0000}"/>
    <cellStyle name="Warning Text 3 2" xfId="19986" xr:uid="{00000000-0005-0000-0000-0000124E0000}"/>
    <cellStyle name="Warning Text 3 2 2" xfId="19987" xr:uid="{00000000-0005-0000-0000-0000134E0000}"/>
    <cellStyle name="Warning Text 3 3" xfId="19988" xr:uid="{00000000-0005-0000-0000-0000144E0000}"/>
    <cellStyle name="Warning Text 4" xfId="19989" xr:uid="{00000000-0005-0000-0000-0000154E0000}"/>
    <cellStyle name="Warning Text 4 2" xfId="19990" xr:uid="{00000000-0005-0000-0000-0000164E0000}"/>
    <cellStyle name="Warning Text 5" xfId="19991" xr:uid="{00000000-0005-0000-0000-0000174E0000}"/>
    <cellStyle name="Warning Text 6" xfId="19992" xr:uid="{00000000-0005-0000-0000-0000184E0000}"/>
    <cellStyle name="Warning Text 7" xfId="19993" xr:uid="{00000000-0005-0000-0000-0000194E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a:t>Meters</a:t>
            </a:r>
            <a:r>
              <a:rPr lang="en-GB" sz="1400" baseline="0"/>
              <a:t> and Metered Volumes</a:t>
            </a:r>
            <a:endParaRPr lang="en-GB" sz="1400"/>
          </a:p>
        </c:rich>
      </c:tx>
      <c:overlay val="0"/>
    </c:title>
    <c:autoTitleDeleted val="0"/>
    <c:plotArea>
      <c:layout/>
      <c:lineChart>
        <c:grouping val="standard"/>
        <c:varyColors val="0"/>
        <c:ser>
          <c:idx val="4"/>
          <c:order val="1"/>
          <c:tx>
            <c:strRef>
              <c:f>'Trends graphs'!$B$9</c:f>
              <c:strCache>
                <c:ptCount val="1"/>
                <c:pt idx="0">
                  <c:v>No. of occupied meters ('000s)</c:v>
                </c:pt>
              </c:strCache>
            </c:strRef>
          </c:tx>
          <c:marker>
            <c:symbol val="none"/>
          </c:marker>
          <c:cat>
            <c:strRef>
              <c:f>'Trends graphs'!$C$3:$L$3</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'Trends graphs'!$C$9:$L$9</c:f>
              <c:numCache>
                <c:formatCode>#,##0</c:formatCode>
                <c:ptCount val="10"/>
                <c:pt idx="0">
                  <c:v>107.75135914887653</c:v>
                </c:pt>
                <c:pt idx="1">
                  <c:v>109.34407103825156</c:v>
                </c:pt>
                <c:pt idx="2">
                  <c:v>111.26192876712277</c:v>
                </c:pt>
                <c:pt idx="3">
                  <c:v>111.81440273972558</c:v>
                </c:pt>
                <c:pt idx="4">
                  <c:v>112.53960547945401</c:v>
                </c:pt>
                <c:pt idx="5">
                  <c:v>114.51809562841582</c:v>
                </c:pt>
                <c:pt idx="6">
                  <c:v>116.57703287671589</c:v>
                </c:pt>
                <c:pt idx="7">
                  <c:v>119.70558082191786</c:v>
                </c:pt>
                <c:pt idx="8">
                  <c:v>120.62450410958913</c:v>
                </c:pt>
                <c:pt idx="9">
                  <c:v>123.04471038251339</c:v>
                </c:pt>
              </c:numCache>
            </c:numRef>
          </c:val>
          <c:smooth val="0"/>
          <c:extLst>
            <c:ext xmlns:c16="http://schemas.microsoft.com/office/drawing/2014/chart" uri="{C3380CC4-5D6E-409C-BE32-E72D297353CC}">
              <c16:uniqueId val="{00000000-C450-4FFC-B504-583E7DB0DFA7}"/>
            </c:ext>
          </c:extLst>
        </c:ser>
        <c:dLbls>
          <c:showLegendKey val="0"/>
          <c:showVal val="0"/>
          <c:showCatName val="0"/>
          <c:showSerName val="0"/>
          <c:showPercent val="0"/>
          <c:showBubbleSize val="0"/>
        </c:dLbls>
        <c:marker val="1"/>
        <c:smooth val="0"/>
        <c:axId val="611568640"/>
        <c:axId val="613325824"/>
      </c:lineChart>
      <c:lineChart>
        <c:grouping val="standard"/>
        <c:varyColors val="0"/>
        <c:ser>
          <c:idx val="1"/>
          <c:order val="0"/>
          <c:tx>
            <c:strRef>
              <c:f>'Trends graphs'!$B$5</c:f>
              <c:strCache>
                <c:ptCount val="1"/>
                <c:pt idx="0">
                  <c:v>Metered Water Volumes (Ml/day)</c:v>
                </c:pt>
              </c:strCache>
            </c:strRef>
          </c:tx>
          <c:marker>
            <c:symbol val="none"/>
          </c:marker>
          <c:cat>
            <c:strRef>
              <c:f>'Trends graphs'!$C$3:$L$3</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'Trends graphs'!$C$5:$L$5</c:f>
              <c:numCache>
                <c:formatCode>0</c:formatCode>
                <c:ptCount val="10"/>
                <c:pt idx="0">
                  <c:v>333.97113805568546</c:v>
                </c:pt>
                <c:pt idx="1">
                  <c:v>323.92719832168785</c:v>
                </c:pt>
                <c:pt idx="2">
                  <c:v>312.85873451229122</c:v>
                </c:pt>
                <c:pt idx="3">
                  <c:v>311.32605857834443</c:v>
                </c:pt>
                <c:pt idx="4">
                  <c:v>310.61880987727653</c:v>
                </c:pt>
                <c:pt idx="5">
                  <c:v>308.94050660142182</c:v>
                </c:pt>
                <c:pt idx="6">
                  <c:v>302.45890975379916</c:v>
                </c:pt>
                <c:pt idx="7">
                  <c:v>305.90398960367889</c:v>
                </c:pt>
                <c:pt idx="8">
                  <c:v>312.23115592644069</c:v>
                </c:pt>
                <c:pt idx="9">
                  <c:v>301.95184897647988</c:v>
                </c:pt>
              </c:numCache>
            </c:numRef>
          </c:val>
          <c:smooth val="0"/>
          <c:extLst>
            <c:ext xmlns:c16="http://schemas.microsoft.com/office/drawing/2014/chart" uri="{C3380CC4-5D6E-409C-BE32-E72D297353CC}">
              <c16:uniqueId val="{00000001-C450-4FFC-B504-583E7DB0DFA7}"/>
            </c:ext>
          </c:extLst>
        </c:ser>
        <c:dLbls>
          <c:showLegendKey val="0"/>
          <c:showVal val="0"/>
          <c:showCatName val="0"/>
          <c:showSerName val="0"/>
          <c:showPercent val="0"/>
          <c:showBubbleSize val="0"/>
        </c:dLbls>
        <c:marker val="1"/>
        <c:smooth val="0"/>
        <c:axId val="619189376"/>
        <c:axId val="613402880"/>
      </c:lineChart>
      <c:catAx>
        <c:axId val="611568640"/>
        <c:scaling>
          <c:orientation val="minMax"/>
        </c:scaling>
        <c:delete val="0"/>
        <c:axPos val="b"/>
        <c:numFmt formatCode="General" sourceLinked="0"/>
        <c:majorTickMark val="out"/>
        <c:minorTickMark val="none"/>
        <c:tickLblPos val="nextTo"/>
        <c:crossAx val="613325824"/>
        <c:crosses val="autoZero"/>
        <c:auto val="1"/>
        <c:lblAlgn val="ctr"/>
        <c:lblOffset val="100"/>
        <c:noMultiLvlLbl val="0"/>
      </c:catAx>
      <c:valAx>
        <c:axId val="613325824"/>
        <c:scaling>
          <c:orientation val="minMax"/>
        </c:scaling>
        <c:delete val="0"/>
        <c:axPos val="l"/>
        <c:majorGridlines/>
        <c:title>
          <c:tx>
            <c:rich>
              <a:bodyPr rot="-5400000" vert="horz"/>
              <a:lstStyle/>
              <a:p>
                <a:pPr>
                  <a:defRPr/>
                </a:pPr>
                <a:r>
                  <a:rPr lang="en-GB"/>
                  <a:t>No.of occupied</a:t>
                </a:r>
                <a:r>
                  <a:rPr lang="en-GB" baseline="0"/>
                  <a:t> meters</a:t>
                </a:r>
                <a:endParaRPr lang="en-GB"/>
              </a:p>
            </c:rich>
          </c:tx>
          <c:overlay val="0"/>
        </c:title>
        <c:numFmt formatCode="#,##0\K;\-#,##0\K" sourceLinked="0"/>
        <c:majorTickMark val="out"/>
        <c:minorTickMark val="none"/>
        <c:tickLblPos val="nextTo"/>
        <c:crossAx val="611568640"/>
        <c:crosses val="autoZero"/>
        <c:crossBetween val="between"/>
      </c:valAx>
      <c:valAx>
        <c:axId val="613402880"/>
        <c:scaling>
          <c:orientation val="minMax"/>
        </c:scaling>
        <c:delete val="0"/>
        <c:axPos val="r"/>
        <c:title>
          <c:tx>
            <c:rich>
              <a:bodyPr rot="-5400000" vert="horz"/>
              <a:lstStyle/>
              <a:p>
                <a:pPr>
                  <a:defRPr/>
                </a:pPr>
                <a:r>
                  <a:rPr lang="en-GB"/>
                  <a:t>Daily </a:t>
                </a:r>
                <a:r>
                  <a:rPr lang="en-GB" baseline="0"/>
                  <a:t>consumption (Ml/day)</a:t>
                </a:r>
                <a:endParaRPr lang="en-GB"/>
              </a:p>
            </c:rich>
          </c:tx>
          <c:layout>
            <c:manualLayout>
              <c:xMode val="edge"/>
              <c:yMode val="edge"/>
              <c:x val="0.93741765519533526"/>
              <c:y val="0.15486781039787245"/>
            </c:manualLayout>
          </c:layout>
          <c:overlay val="0"/>
        </c:title>
        <c:numFmt formatCode="0" sourceLinked="1"/>
        <c:majorTickMark val="out"/>
        <c:minorTickMark val="none"/>
        <c:tickLblPos val="nextTo"/>
        <c:crossAx val="619189376"/>
        <c:crosses val="max"/>
        <c:crossBetween val="between"/>
      </c:valAx>
      <c:catAx>
        <c:axId val="619189376"/>
        <c:scaling>
          <c:orientation val="minMax"/>
        </c:scaling>
        <c:delete val="1"/>
        <c:axPos val="b"/>
        <c:numFmt formatCode="General" sourceLinked="1"/>
        <c:majorTickMark val="out"/>
        <c:minorTickMark val="none"/>
        <c:tickLblPos val="nextTo"/>
        <c:crossAx val="613402880"/>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a:t>Average consumption per meter</a:t>
            </a:r>
          </a:p>
        </c:rich>
      </c:tx>
      <c:overlay val="0"/>
    </c:title>
    <c:autoTitleDeleted val="0"/>
    <c:plotArea>
      <c:layout/>
      <c:lineChart>
        <c:grouping val="standard"/>
        <c:varyColors val="0"/>
        <c:ser>
          <c:idx val="0"/>
          <c:order val="0"/>
          <c:tx>
            <c:strRef>
              <c:f>'Trends graphs'!$B$10</c:f>
              <c:strCache>
                <c:ptCount val="1"/>
                <c:pt idx="0">
                  <c:v>Consumption per meter (m3/day/meter) - Total</c:v>
                </c:pt>
              </c:strCache>
            </c:strRef>
          </c:tx>
          <c:marker>
            <c:symbol val="none"/>
          </c:marker>
          <c:cat>
            <c:strRef>
              <c:f>'Trends graphs'!$C$3:$L$3</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'Trends graphs'!$C$10:$L$10</c:f>
              <c:numCache>
                <c:formatCode>0.00</c:formatCode>
                <c:ptCount val="10"/>
                <c:pt idx="0">
                  <c:v>3.0994610248419088</c:v>
                </c:pt>
                <c:pt idx="1">
                  <c:v>2.9624578200346066</c:v>
                </c:pt>
                <c:pt idx="2">
                  <c:v>2.8119118370410554</c:v>
                </c:pt>
                <c:pt idx="3">
                  <c:v>2.7843108843771165</c:v>
                </c:pt>
                <c:pt idx="4">
                  <c:v>2.7600844036545444</c:v>
                </c:pt>
                <c:pt idx="5">
                  <c:v>2.6977440107270105</c:v>
                </c:pt>
                <c:pt idx="6">
                  <c:v>2.5944982668555268</c:v>
                </c:pt>
                <c:pt idx="7">
                  <c:v>2.5554697408699969</c:v>
                </c:pt>
                <c:pt idx="8">
                  <c:v>2.5884554571331058</c:v>
                </c:pt>
                <c:pt idx="9">
                  <c:v>2.45400105407044</c:v>
                </c:pt>
              </c:numCache>
            </c:numRef>
          </c:val>
          <c:smooth val="0"/>
          <c:extLst>
            <c:ext xmlns:c16="http://schemas.microsoft.com/office/drawing/2014/chart" uri="{C3380CC4-5D6E-409C-BE32-E72D297353CC}">
              <c16:uniqueId val="{00000000-B3C1-4279-9F30-D88EB9721117}"/>
            </c:ext>
          </c:extLst>
        </c:ser>
        <c:dLbls>
          <c:showLegendKey val="0"/>
          <c:showVal val="0"/>
          <c:showCatName val="0"/>
          <c:showSerName val="0"/>
          <c:showPercent val="0"/>
          <c:showBubbleSize val="0"/>
        </c:dLbls>
        <c:smooth val="0"/>
        <c:axId val="620391808"/>
        <c:axId val="621840256"/>
      </c:lineChart>
      <c:catAx>
        <c:axId val="620391808"/>
        <c:scaling>
          <c:orientation val="minMax"/>
        </c:scaling>
        <c:delete val="0"/>
        <c:axPos val="b"/>
        <c:numFmt formatCode="General" sourceLinked="0"/>
        <c:majorTickMark val="out"/>
        <c:minorTickMark val="none"/>
        <c:tickLblPos val="nextTo"/>
        <c:crossAx val="621840256"/>
        <c:crosses val="autoZero"/>
        <c:auto val="1"/>
        <c:lblAlgn val="ctr"/>
        <c:lblOffset val="100"/>
        <c:noMultiLvlLbl val="0"/>
      </c:catAx>
      <c:valAx>
        <c:axId val="621840256"/>
        <c:scaling>
          <c:orientation val="minMax"/>
          <c:min val="2"/>
        </c:scaling>
        <c:delete val="0"/>
        <c:axPos val="l"/>
        <c:majorGridlines/>
        <c:title>
          <c:tx>
            <c:rich>
              <a:bodyPr rot="-5400000" vert="horz"/>
              <a:lstStyle/>
              <a:p>
                <a:pPr>
                  <a:defRPr/>
                </a:pPr>
                <a:r>
                  <a:rPr lang="en-GB"/>
                  <a:t>Daily consumption per meter (m3/day/meter)</a:t>
                </a:r>
              </a:p>
            </c:rich>
          </c:tx>
          <c:overlay val="0"/>
        </c:title>
        <c:numFmt formatCode="#,##0.0" sourceLinked="0"/>
        <c:majorTickMark val="out"/>
        <c:minorTickMark val="none"/>
        <c:tickLblPos val="nextTo"/>
        <c:crossAx val="62039180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63501</xdr:colOff>
      <xdr:row>0</xdr:row>
      <xdr:rowOff>39687</xdr:rowOff>
    </xdr:from>
    <xdr:to>
      <xdr:col>9</xdr:col>
      <xdr:colOff>27844</xdr:colOff>
      <xdr:row>2</xdr:row>
      <xdr:rowOff>115887</xdr:rowOff>
    </xdr:to>
    <xdr:pic>
      <xdr:nvPicPr>
        <xdr:cNvPr id="2" name="Picture 9" descr="100856 - Logotest">
          <a:extLst>
            <a:ext uri="{FF2B5EF4-FFF2-40B4-BE49-F238E27FC236}">
              <a16:creationId xmlns:a16="http://schemas.microsoft.com/office/drawing/2014/main" id="{9A66E626-AF89-4E6F-AA19-039288F03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5601" y="39687"/>
          <a:ext cx="4345843"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0</xdr:rowOff>
    </xdr:from>
    <xdr:to>
      <xdr:col>7</xdr:col>
      <xdr:colOff>776235</xdr:colOff>
      <xdr:row>2</xdr:row>
      <xdr:rowOff>76200</xdr:rowOff>
    </xdr:to>
    <xdr:pic>
      <xdr:nvPicPr>
        <xdr:cNvPr id="2" name="Picture 9" descr="100856 - Logotest">
          <a:extLst>
            <a:ext uri="{FF2B5EF4-FFF2-40B4-BE49-F238E27FC236}">
              <a16:creationId xmlns:a16="http://schemas.microsoft.com/office/drawing/2014/main" id="{63FB067F-E678-4094-B29F-F65C35549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071" y="0"/>
          <a:ext cx="2409093"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2962274</xdr:colOff>
      <xdr:row>24</xdr:row>
      <xdr:rowOff>85725</xdr:rowOff>
    </xdr:from>
    <xdr:to>
      <xdr:col>8</xdr:col>
      <xdr:colOff>57149</xdr:colOff>
      <xdr:row>39</xdr:row>
      <xdr:rowOff>104775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2962275</xdr:colOff>
      <xdr:row>40</xdr:row>
      <xdr:rowOff>57150</xdr:rowOff>
    </xdr:from>
    <xdr:to>
      <xdr:col>8</xdr:col>
      <xdr:colOff>57150</xdr:colOff>
      <xdr:row>55</xdr:row>
      <xdr:rowOff>76200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WFinance/GLC/PMelville/Mgt%20Accs/Customer%20Service%20Delivery/Overall%20Water/11-12/P5/Power%20TOTAL%20P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MCDONAGI/Local%20Settings/Temporary%20Internet%20Files/OLK28/Settlement%20Analysis%20Report%20June09%20P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onthly%20Settlement%20Analysis\Variance%20Analysis\Settlement%20Issues%20Master%20List%20New%202013-0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llion05_vol2_server\vol2\Management%20Accounting\Non%20Financial%20Data\09-10\Prd%2002\FTE%20Graph%20P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Salcon\2004\Live%20Data\DN%20Data%20wk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averyri/AppData/Local/Microsoft/Windows/Temporary%20Internet%20Files/Content.Outlook/WJHMFP4N/Charging%20PSP%20Group%20Spids%202016-02-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cdonagi/AppData/Local/Microsoft/Windows/Temporary%20Internet%20Files/Content.Outlook/0RW5WJXY/Section%20M%20Tables%202018-19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onthly%20Settlement%20Analysis/Settlement%20Issues%20Master%20List%20New%202013-06-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Wholesale_Services_Shared\Settlement%20Issues\Settlement%20Issues%20Master%20List%20New%202014-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ter Power Act V Bud"/>
      <sheetName val="Detail"/>
      <sheetName val="Renewables"/>
    </sheetNames>
    <sheetDataSet>
      <sheetData sheetId="0" refreshError="1"/>
      <sheetData sheetId="1" refreshError="1"/>
      <sheetData sheetId="2" refreshError="1">
        <row r="7">
          <cell r="A7" t="str">
            <v>%,VA0800</v>
          </cell>
        </row>
        <row r="8">
          <cell r="A8" t="str">
            <v>%,VA1606</v>
          </cell>
        </row>
        <row r="9">
          <cell r="A9" t="str">
            <v>%,VB0015</v>
          </cell>
        </row>
        <row r="10">
          <cell r="A10" t="str">
            <v>%,VB0550</v>
          </cell>
        </row>
        <row r="11">
          <cell r="A11" t="str">
            <v>%,VB0551</v>
          </cell>
        </row>
        <row r="12">
          <cell r="A12" t="str">
            <v>%,VB0649</v>
          </cell>
        </row>
        <row r="13">
          <cell r="A13" t="str">
            <v>%,VB0825</v>
          </cell>
        </row>
        <row r="14">
          <cell r="A14" t="str">
            <v>%,VB1627</v>
          </cell>
        </row>
        <row r="15">
          <cell r="A15" t="str">
            <v>%,VC0640</v>
          </cell>
        </row>
        <row r="16">
          <cell r="A16" t="str">
            <v>%,FDEPTID,X,_</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WV_Data"/>
      <sheetName val="WNV_Data"/>
      <sheetName val="SV_Data"/>
      <sheetName val="SNV_Data"/>
      <sheetName val="TE_Data"/>
      <sheetName val="By Licenced Provider"/>
      <sheetName val="Combined Overview"/>
      <sheetName val="Charge Ratio"/>
      <sheetName val="Notes"/>
      <sheetName val="Variance"/>
      <sheetName val="ReconBackup"/>
      <sheetName val="Revenue"/>
      <sheetName val="Vol_SE_Daily"/>
      <sheetName val="graphs"/>
      <sheetName val="Load to PS"/>
      <sheetName val="Business Objects Specification"/>
    </sheetNames>
    <sheetDataSet>
      <sheetData sheetId="0"/>
      <sheetData sheetId="1">
        <row r="2">
          <cell r="W2" t="str">
            <v>Business Stream</v>
          </cell>
          <cell r="X2" t="str">
            <v>Charge</v>
          </cell>
          <cell r="Y2" t="str">
            <v>Volumetric</v>
          </cell>
        </row>
        <row r="3">
          <cell r="W3" t="str">
            <v>Aquavitae</v>
          </cell>
          <cell r="X3" t="str">
            <v>Daily Charge</v>
          </cell>
          <cell r="Y3" t="str">
            <v>Non Volumetric</v>
          </cell>
        </row>
        <row r="4">
          <cell r="W4" t="str">
            <v>Satec</v>
          </cell>
          <cell r="X4" t="str">
            <v>Volume</v>
          </cell>
          <cell r="Y4" t="str">
            <v>Overall</v>
          </cell>
        </row>
        <row r="5">
          <cell r="W5" t="str">
            <v>Osprey</v>
          </cell>
          <cell r="X5" t="str">
            <v>Service Elements</v>
          </cell>
        </row>
        <row r="6">
          <cell r="W6" t="str">
            <v>Ondeo</v>
          </cell>
          <cell r="X6" t="str">
            <v>Active Service Elements</v>
          </cell>
        </row>
        <row r="7">
          <cell r="W7" t="str">
            <v>Combined</v>
          </cell>
          <cell r="X7" t="str">
            <v>Inactive Service Elements</v>
          </cell>
        </row>
        <row r="8">
          <cell r="X8" t="str">
            <v>Volumetric Charge</v>
          </cell>
        </row>
        <row r="9">
          <cell r="X9" t="str">
            <v>Daily Volume</v>
          </cell>
        </row>
      </sheetData>
      <sheetData sheetId="2"/>
      <sheetData sheetId="3"/>
      <sheetData sheetId="4"/>
      <sheetData sheetId="5"/>
      <sheetData sheetId="6"/>
      <sheetData sheetId="7"/>
      <sheetData sheetId="8"/>
      <sheetData sheetId="9">
        <row r="28">
          <cell r="A28" t="str">
            <v>Primary Invoice Checklist</v>
          </cell>
          <cell r="D28" t="str">
            <v>June 09 P1</v>
          </cell>
        </row>
        <row r="29">
          <cell r="B29" t="str">
            <v>SWBS</v>
          </cell>
          <cell r="C29" t="str">
            <v>SATEC</v>
          </cell>
          <cell r="D29" t="str">
            <v>OSPREY</v>
          </cell>
          <cell r="E29" t="str">
            <v>Total</v>
          </cell>
        </row>
        <row r="30">
          <cell r="A30" t="str">
            <v>CMA statement : Snapshot of totals for each LP</v>
          </cell>
          <cell r="B30" t="str">
            <v>Att</v>
          </cell>
          <cell r="C30" t="str">
            <v>Att</v>
          </cell>
          <cell r="D30" t="str">
            <v>Att</v>
          </cell>
        </row>
        <row r="31">
          <cell r="A31" t="str">
            <v>Combined Overview</v>
          </cell>
        </row>
        <row r="32">
          <cell r="A32" t="str">
            <v>Invoice backup</v>
          </cell>
          <cell r="B32">
            <v>27011611.971811827</v>
          </cell>
          <cell r="C32">
            <v>42407.944436066304</v>
          </cell>
          <cell r="D32">
            <v>82705.833599999998</v>
          </cell>
          <cell r="E32">
            <v>27136725.749847893</v>
          </cell>
        </row>
        <row r="33">
          <cell r="A33" t="str">
            <v>Credit Note / Invoice</v>
          </cell>
          <cell r="B33" t="str">
            <v>PBC00000135</v>
          </cell>
          <cell r="C33" t="str">
            <v>PBC0000136</v>
          </cell>
          <cell r="D33" t="str">
            <v>PBC0000137</v>
          </cell>
        </row>
        <row r="34">
          <cell r="A34" t="str">
            <v>Check VAT on PS</v>
          </cell>
          <cell r="B34" t="str">
            <v>ok</v>
          </cell>
          <cell r="C34" t="str">
            <v>ok</v>
          </cell>
          <cell r="D34" t="str">
            <v>ok</v>
          </cell>
        </row>
        <row r="35">
          <cell r="A35" t="str">
            <v>CHAPS payment request</v>
          </cell>
          <cell r="B35" t="str">
            <v>N/A</v>
          </cell>
          <cell r="C35" t="str">
            <v>N/A</v>
          </cell>
          <cell r="D35" t="str">
            <v>N/A</v>
          </cell>
        </row>
        <row r="36">
          <cell r="A36" t="str">
            <v>Graphs</v>
          </cell>
          <cell r="B36" t="str">
            <v>Att</v>
          </cell>
          <cell r="C36" t="str">
            <v>Att</v>
          </cell>
          <cell r="D36" t="str">
            <v>Att</v>
          </cell>
        </row>
        <row r="37">
          <cell r="A37" t="str">
            <v xml:space="preserve"> Variances</v>
          </cell>
          <cell r="B37" t="str">
            <v>Att</v>
          </cell>
          <cell r="C37" t="str">
            <v>Att</v>
          </cell>
          <cell r="D37" t="str">
            <v>Att</v>
          </cell>
        </row>
        <row r="38">
          <cell r="A38" t="str">
            <v>Previous Invoice</v>
          </cell>
          <cell r="B38" t="str">
            <v>N/A</v>
          </cell>
          <cell r="C38" t="str">
            <v>N/A</v>
          </cell>
          <cell r="D38" t="str">
            <v>N/A</v>
          </cell>
        </row>
        <row r="39">
          <cell r="A39" t="str">
            <v>Interest Calc</v>
          </cell>
          <cell r="B39" t="str">
            <v>N/A</v>
          </cell>
          <cell r="C39" t="str">
            <v>N/A</v>
          </cell>
          <cell r="D39" t="str">
            <v>N/A</v>
          </cell>
        </row>
      </sheetData>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List"/>
      <sheetName val="Forecast Working"/>
      <sheetName val="Charges"/>
      <sheetName val="Notes"/>
      <sheetName val="Forecast leakage"/>
      <sheetName val="Volumes"/>
      <sheetName val="Forecast - 2012-13"/>
      <sheetName val="Data"/>
    </sheetNames>
    <sheetDataSet>
      <sheetData sheetId="0"/>
      <sheetData sheetId="1"/>
      <sheetData sheetId="2"/>
      <sheetData sheetId="3"/>
      <sheetData sheetId="4"/>
      <sheetData sheetId="5"/>
      <sheetData sheetId="6"/>
      <sheetData sheetId="7">
        <row r="2">
          <cell r="A2" t="str">
            <v>Consumption high after vacancy</v>
          </cell>
        </row>
        <row r="3">
          <cell r="A3" t="str">
            <v>High consumption</v>
          </cell>
        </row>
        <row r="4">
          <cell r="A4" t="str">
            <v>illegal connection</v>
          </cell>
        </row>
        <row r="5">
          <cell r="A5" t="str">
            <v>Low consumption</v>
          </cell>
        </row>
        <row r="6">
          <cell r="A6" t="str">
            <v>Meter chargeable size issue</v>
          </cell>
        </row>
        <row r="7">
          <cell r="A7" t="str">
            <v>Meter dial digits issue</v>
          </cell>
        </row>
        <row r="8">
          <cell r="A8" t="str">
            <v>Meter missing from settlement</v>
          </cell>
        </row>
        <row r="9">
          <cell r="A9" t="str">
            <v>Meter never read (industry standard)</v>
          </cell>
        </row>
        <row r="10">
          <cell r="A10" t="str">
            <v>Meter read erroneous</v>
          </cell>
        </row>
        <row r="11">
          <cell r="A11" t="str">
            <v>Meter read overdue</v>
          </cell>
        </row>
        <row r="12">
          <cell r="A12" t="str">
            <v>Meter reset</v>
          </cell>
        </row>
        <row r="13">
          <cell r="A13" t="str">
            <v>Meter stopped</v>
          </cell>
        </row>
        <row r="14">
          <cell r="A14" t="str">
            <v>Meter suspected inaccurate</v>
          </cell>
        </row>
        <row r="15">
          <cell r="A15" t="str">
            <v>RD and PD issue</v>
          </cell>
        </row>
        <row r="16">
          <cell r="A16" t="str">
            <v>RTS issue</v>
          </cell>
        </row>
        <row r="17">
          <cell r="A17" t="str">
            <v>RV issue</v>
          </cell>
        </row>
        <row r="18">
          <cell r="A18" t="str">
            <v>Trade Effluent issue</v>
          </cell>
        </row>
        <row r="19">
          <cell r="A19" t="str">
            <v>Unmetered unbilled connection</v>
          </cell>
        </row>
        <row r="20">
          <cell r="A20" t="str">
            <v>Vacancy issue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Control Sheet"/>
      <sheetName val="DATA"/>
      <sheetName val="Table"/>
    </sheetNames>
    <sheetDataSet>
      <sheetData sheetId="0"/>
      <sheetData sheetId="1" refreshError="1">
        <row r="5">
          <cell r="A5" t="str">
            <v>Customer Service Directorate</v>
          </cell>
        </row>
        <row r="6">
          <cell r="A6" t="str">
            <v>Finance Directorate</v>
          </cell>
        </row>
        <row r="7">
          <cell r="A7" t="str">
            <v>Commercial Directorate</v>
          </cell>
        </row>
        <row r="8">
          <cell r="A8" t="str">
            <v>Technology and Innovation Directorate</v>
          </cell>
        </row>
        <row r="9">
          <cell r="A9" t="str">
            <v>Corporate Directorate</v>
          </cell>
        </row>
        <row r="10">
          <cell r="A10" t="str">
            <v>Corporate Affairs Directorate</v>
          </cell>
        </row>
        <row r="11">
          <cell r="A11" t="str">
            <v>HR Directorate</v>
          </cell>
        </row>
        <row r="12">
          <cell r="A12" t="str">
            <v>Asset Management Directorate</v>
          </cell>
        </row>
        <row r="13">
          <cell r="A13" t="str">
            <v>Total Scottish Water Regulated</v>
          </cell>
        </row>
        <row r="14">
          <cell r="A14" t="str">
            <v>Total SW Other Non Regulated</v>
          </cell>
        </row>
        <row r="15">
          <cell r="A15" t="str">
            <v>Total SW Horizons</v>
          </cell>
        </row>
        <row r="16">
          <cell r="A16" t="str">
            <v>Total SWS Secondees</v>
          </cell>
        </row>
        <row r="17">
          <cell r="A17" t="str">
            <v xml:space="preserve">Total SW </v>
          </cell>
        </row>
        <row r="18">
          <cell r="A18" t="str">
            <v>Cust Serv Director</v>
          </cell>
        </row>
        <row r="19">
          <cell r="A19" t="str">
            <v>Forth</v>
          </cell>
        </row>
        <row r="20">
          <cell r="A20" t="str">
            <v>Ness</v>
          </cell>
        </row>
        <row r="21">
          <cell r="A21" t="str">
            <v>Don</v>
          </cell>
        </row>
        <row r="22">
          <cell r="A22" t="str">
            <v>Tay</v>
          </cell>
        </row>
        <row r="23">
          <cell r="A23" t="str">
            <v>Nith</v>
          </cell>
        </row>
        <row r="24">
          <cell r="A24" t="str">
            <v>Tweed</v>
          </cell>
        </row>
        <row r="25">
          <cell r="A25" t="str">
            <v>Ayr</v>
          </cell>
        </row>
        <row r="26">
          <cell r="A26" t="str">
            <v>Clyde</v>
          </cell>
        </row>
        <row r="27">
          <cell r="A27" t="str">
            <v>Leakage</v>
          </cell>
        </row>
        <row r="28">
          <cell r="A28" t="str">
            <v>Ops Delivery</v>
          </cell>
        </row>
        <row r="29">
          <cell r="A29" t="str">
            <v>Ops Support - Network Maint</v>
          </cell>
        </row>
        <row r="30">
          <cell r="A30" t="str">
            <v>Ops Support - Treatment</v>
          </cell>
        </row>
        <row r="31">
          <cell r="A31" t="str">
            <v>GM</v>
          </cell>
        </row>
        <row r="32">
          <cell r="A32" t="str">
            <v>Customer Operations</v>
          </cell>
        </row>
        <row r="33">
          <cell r="A33" t="str">
            <v>Customer Service Centre</v>
          </cell>
        </row>
        <row r="34">
          <cell r="A34" t="str">
            <v>Emergency Planning</v>
          </cell>
        </row>
        <row r="35">
          <cell r="A35" t="str">
            <v>Customer Connections</v>
          </cell>
        </row>
        <row r="36">
          <cell r="A36" t="str">
            <v>Total Customer Service</v>
          </cell>
        </row>
        <row r="37">
          <cell r="A37" t="str">
            <v>Finance Director</v>
          </cell>
        </row>
        <row r="38">
          <cell r="A38" t="str">
            <v>Audit</v>
          </cell>
        </row>
        <row r="39">
          <cell r="A39" t="str">
            <v>Business Strategy</v>
          </cell>
        </row>
        <row r="40">
          <cell r="A40" t="str">
            <v>SR10</v>
          </cell>
        </row>
        <row r="41">
          <cell r="A41" t="str">
            <v>Financial Control</v>
          </cell>
        </row>
        <row r="42">
          <cell r="A42" t="str">
            <v>Legal &amp; Estates</v>
          </cell>
        </row>
        <row r="43">
          <cell r="A43" t="str">
            <v>Regulation</v>
          </cell>
        </row>
        <row r="44">
          <cell r="A44" t="str">
            <v>PFI</v>
          </cell>
        </row>
        <row r="45">
          <cell r="A45" t="str">
            <v>Total Finance</v>
          </cell>
        </row>
        <row r="46">
          <cell r="A46" t="str">
            <v>Commercial Director</v>
          </cell>
        </row>
        <row r="47">
          <cell r="A47" t="str">
            <v>Wholesale Rev Mgt</v>
          </cell>
        </row>
        <row r="48">
          <cell r="A48" t="str">
            <v>Energy Efficiency</v>
          </cell>
        </row>
        <row r="49">
          <cell r="A49" t="str">
            <v>Facilities Management</v>
          </cell>
        </row>
        <row r="50">
          <cell r="A50" t="str">
            <v>SW Contracting Reg</v>
          </cell>
        </row>
        <row r="51">
          <cell r="A51" t="str">
            <v>Supply Chain &amp; Procurement</v>
          </cell>
        </row>
        <row r="52">
          <cell r="A52" t="str">
            <v>Capital Procurement</v>
          </cell>
        </row>
        <row r="53">
          <cell r="A53" t="str">
            <v>Total Commercial</v>
          </cell>
        </row>
        <row r="54">
          <cell r="A54" t="str">
            <v>IT Director</v>
          </cell>
        </row>
        <row r="55">
          <cell r="A55" t="str">
            <v>Technology and Innovation</v>
          </cell>
        </row>
        <row r="56">
          <cell r="A56" t="str">
            <v>Total Technology and Innovation</v>
          </cell>
        </row>
        <row r="57">
          <cell r="A57" t="str">
            <v>Chief Executive</v>
          </cell>
        </row>
        <row r="58">
          <cell r="A58" t="str">
            <v>Total Corporate</v>
          </cell>
        </row>
        <row r="59">
          <cell r="A59" t="str">
            <v>Corporate Affairs</v>
          </cell>
        </row>
        <row r="60">
          <cell r="A60" t="str">
            <v>Total Corporate Affairs</v>
          </cell>
        </row>
        <row r="61">
          <cell r="A61" t="str">
            <v>Human Resources</v>
          </cell>
        </row>
        <row r="62">
          <cell r="A62" t="str">
            <v>ESP</v>
          </cell>
        </row>
        <row r="63">
          <cell r="A63" t="str">
            <v>Health Safety &amp; Quality</v>
          </cell>
        </row>
        <row r="64">
          <cell r="A64" t="str">
            <v>Total HR</v>
          </cell>
        </row>
        <row r="65">
          <cell r="A65" t="str">
            <v>Asset Management Director</v>
          </cell>
        </row>
        <row r="66">
          <cell r="A66" t="str">
            <v>Asset Investment Planning</v>
          </cell>
        </row>
        <row r="67">
          <cell r="A67" t="str">
            <v>SW Scientific</v>
          </cell>
        </row>
        <row r="68">
          <cell r="A68" t="str">
            <v>Capital Investment Team - AIP</v>
          </cell>
        </row>
        <row r="69">
          <cell r="A69" t="str">
            <v>GIV</v>
          </cell>
        </row>
        <row r="70">
          <cell r="A70" t="str">
            <v>Capital Investment Delivery - Current Investment</v>
          </cell>
        </row>
        <row r="71">
          <cell r="A71" t="str">
            <v>Capital Investment Delivery - Future Investment</v>
          </cell>
        </row>
        <row r="72">
          <cell r="A72" t="str">
            <v>Total Asset Management</v>
          </cell>
        </row>
        <row r="73">
          <cell r="A73" t="str">
            <v>Overlay</v>
          </cell>
        </row>
        <row r="74">
          <cell r="A74" t="str">
            <v>Total Overlay</v>
          </cell>
        </row>
        <row r="75">
          <cell r="A75" t="str">
            <v>Total Scottish Water Regulated</v>
          </cell>
        </row>
        <row r="76">
          <cell r="A76" t="str">
            <v>Legal &amp; Estates</v>
          </cell>
        </row>
        <row r="77">
          <cell r="A77" t="str">
            <v>HRD</v>
          </cell>
        </row>
        <row r="78">
          <cell r="A78" t="str">
            <v>Total SW Other Non Regulated</v>
          </cell>
        </row>
        <row r="79">
          <cell r="A79" t="str">
            <v>SWC Non Reg</v>
          </cell>
        </row>
        <row r="80">
          <cell r="A80" t="str">
            <v>Horizons</v>
          </cell>
        </row>
        <row r="81">
          <cell r="A81" t="str">
            <v>Total SW Horizons</v>
          </cell>
        </row>
        <row r="82">
          <cell r="A82" t="str">
            <v>Total SWS Secondees</v>
          </cell>
        </row>
        <row r="83">
          <cell r="A83" t="str">
            <v xml:space="preserve">Total SW </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con VDN Info"/>
      <sheetName val="New"/>
      <sheetName val="Existing"/>
      <sheetName val="dndatafri"/>
      <sheetName val="dndatasat"/>
      <sheetName val="dndatasun"/>
      <sheetName val="dndatamon"/>
      <sheetName val="dndatatue"/>
      <sheetName val="dndatawed"/>
      <sheetName val="dndatathu"/>
    </sheetNames>
    <sheetDataSet>
      <sheetData sheetId="0" refreshError="1"/>
      <sheetData sheetId="1" refreshError="1"/>
      <sheetData sheetId="2" refreshError="1"/>
      <sheetData sheetId="3" refreshError="1">
        <row r="2">
          <cell r="D2">
            <v>4015</v>
          </cell>
          <cell r="E2">
            <v>4</v>
          </cell>
          <cell r="F2" t="str">
            <v>X</v>
          </cell>
          <cell r="G2">
            <v>0</v>
          </cell>
          <cell r="H2">
            <v>0</v>
          </cell>
          <cell r="I2" t="str">
            <v>X</v>
          </cell>
          <cell r="J2" t="str">
            <v>X</v>
          </cell>
          <cell r="K2" t="str">
            <v>X</v>
          </cell>
          <cell r="L2" t="str">
            <v>X</v>
          </cell>
          <cell r="M2" t="str">
            <v>X</v>
          </cell>
          <cell r="N2" t="str">
            <v>X</v>
          </cell>
          <cell r="O2">
            <v>3</v>
          </cell>
          <cell r="P2">
            <v>4015</v>
          </cell>
          <cell r="Q2">
            <v>0</v>
          </cell>
          <cell r="R2">
            <v>0</v>
          </cell>
          <cell r="S2">
            <v>1</v>
          </cell>
          <cell r="T2">
            <v>0</v>
          </cell>
          <cell r="U2">
            <v>0</v>
          </cell>
        </row>
        <row r="3">
          <cell r="D3">
            <v>4099</v>
          </cell>
          <cell r="E3">
            <v>7</v>
          </cell>
          <cell r="F3" t="str">
            <v>X</v>
          </cell>
          <cell r="G3">
            <v>0</v>
          </cell>
          <cell r="H3">
            <v>0</v>
          </cell>
          <cell r="I3" t="str">
            <v>X</v>
          </cell>
          <cell r="J3" t="str">
            <v>X</v>
          </cell>
          <cell r="K3" t="str">
            <v>X</v>
          </cell>
          <cell r="L3" t="str">
            <v>X</v>
          </cell>
          <cell r="M3" t="str">
            <v>X</v>
          </cell>
          <cell r="N3" t="str">
            <v>X</v>
          </cell>
          <cell r="O3">
            <v>1</v>
          </cell>
          <cell r="P3" t="str">
            <v>Policing Transfer</v>
          </cell>
          <cell r="Q3">
            <v>0</v>
          </cell>
          <cell r="R3">
            <v>0</v>
          </cell>
          <cell r="S3">
            <v>6</v>
          </cell>
          <cell r="T3">
            <v>6</v>
          </cell>
          <cell r="U3">
            <v>0</v>
          </cell>
        </row>
        <row r="4">
          <cell r="D4">
            <v>34012</v>
          </cell>
        </row>
        <row r="5">
          <cell r="D5">
            <v>34020</v>
          </cell>
        </row>
        <row r="6">
          <cell r="D6">
            <v>34053</v>
          </cell>
        </row>
        <row r="7">
          <cell r="D7">
            <v>36000</v>
          </cell>
        </row>
        <row r="8">
          <cell r="D8">
            <v>46000</v>
          </cell>
        </row>
        <row r="9">
          <cell r="D9">
            <v>46500</v>
          </cell>
        </row>
        <row r="10">
          <cell r="D10">
            <v>4108</v>
          </cell>
          <cell r="E10">
            <v>161</v>
          </cell>
          <cell r="F10" t="str">
            <v>X</v>
          </cell>
          <cell r="G10">
            <v>157</v>
          </cell>
          <cell r="H10">
            <v>104</v>
          </cell>
          <cell r="I10" t="str">
            <v>X</v>
          </cell>
          <cell r="J10" t="str">
            <v>X</v>
          </cell>
          <cell r="K10" t="str">
            <v>X</v>
          </cell>
          <cell r="L10" t="str">
            <v>X</v>
          </cell>
          <cell r="M10" t="str">
            <v>X</v>
          </cell>
          <cell r="N10" t="str">
            <v>X</v>
          </cell>
          <cell r="O10">
            <v>4</v>
          </cell>
          <cell r="P10" t="str">
            <v>DTH Coll 800805</v>
          </cell>
          <cell r="Q10">
            <v>27490</v>
          </cell>
          <cell r="R10">
            <v>0</v>
          </cell>
          <cell r="S10">
            <v>0</v>
          </cell>
          <cell r="T10">
            <v>0</v>
          </cell>
          <cell r="U10">
            <v>5239</v>
          </cell>
        </row>
        <row r="11">
          <cell r="D11">
            <v>4209</v>
          </cell>
          <cell r="E11">
            <v>33</v>
          </cell>
          <cell r="F11" t="str">
            <v>X</v>
          </cell>
          <cell r="G11">
            <v>28</v>
          </cell>
          <cell r="H11">
            <v>29</v>
          </cell>
          <cell r="I11" t="str">
            <v>X</v>
          </cell>
          <cell r="J11" t="str">
            <v>X</v>
          </cell>
          <cell r="K11" t="str">
            <v>X</v>
          </cell>
          <cell r="L11" t="str">
            <v>X</v>
          </cell>
          <cell r="M11" t="str">
            <v>X</v>
          </cell>
          <cell r="N11" t="str">
            <v>X</v>
          </cell>
          <cell r="O11">
            <v>0</v>
          </cell>
          <cell r="P11" t="str">
            <v>Cable Head Ends</v>
          </cell>
          <cell r="Q11">
            <v>3445</v>
          </cell>
          <cell r="R11">
            <v>0</v>
          </cell>
          <cell r="S11">
            <v>1</v>
          </cell>
          <cell r="T11">
            <v>1</v>
          </cell>
          <cell r="U11">
            <v>435</v>
          </cell>
        </row>
        <row r="12">
          <cell r="D12">
            <v>4235</v>
          </cell>
          <cell r="E12">
            <v>348</v>
          </cell>
          <cell r="F12" t="str">
            <v>X</v>
          </cell>
          <cell r="G12">
            <v>323</v>
          </cell>
          <cell r="H12">
            <v>298</v>
          </cell>
          <cell r="I12" t="str">
            <v>X</v>
          </cell>
          <cell r="J12" t="str">
            <v>X</v>
          </cell>
          <cell r="K12" t="str">
            <v>X</v>
          </cell>
          <cell r="L12" t="str">
            <v>X</v>
          </cell>
          <cell r="M12" t="str">
            <v>X</v>
          </cell>
          <cell r="N12" t="str">
            <v>X</v>
          </cell>
          <cell r="O12">
            <v>25</v>
          </cell>
          <cell r="P12" t="str">
            <v>IT Helpdesk</v>
          </cell>
          <cell r="Q12">
            <v>49534</v>
          </cell>
          <cell r="R12">
            <v>0</v>
          </cell>
          <cell r="S12">
            <v>0</v>
          </cell>
          <cell r="T12">
            <v>0</v>
          </cell>
          <cell r="U12">
            <v>3807</v>
          </cell>
        </row>
        <row r="13">
          <cell r="D13">
            <v>4873</v>
          </cell>
          <cell r="E13">
            <v>47</v>
          </cell>
          <cell r="F13" t="str">
            <v>X</v>
          </cell>
          <cell r="G13">
            <v>0</v>
          </cell>
          <cell r="H13">
            <v>0</v>
          </cell>
          <cell r="I13" t="str">
            <v>X</v>
          </cell>
          <cell r="J13" t="str">
            <v>X</v>
          </cell>
          <cell r="K13" t="str">
            <v>X</v>
          </cell>
          <cell r="L13" t="str">
            <v>X</v>
          </cell>
          <cell r="M13" t="str">
            <v>X</v>
          </cell>
          <cell r="N13" t="str">
            <v>X</v>
          </cell>
          <cell r="O13">
            <v>1</v>
          </cell>
          <cell r="P13" t="str">
            <v>Sky Bus Install Ext</v>
          </cell>
          <cell r="Q13">
            <v>0</v>
          </cell>
          <cell r="R13">
            <v>0</v>
          </cell>
          <cell r="S13">
            <v>46</v>
          </cell>
          <cell r="T13">
            <v>46</v>
          </cell>
          <cell r="U13">
            <v>0</v>
          </cell>
        </row>
        <row r="14">
          <cell r="D14">
            <v>5317</v>
          </cell>
          <cell r="E14">
            <v>2</v>
          </cell>
          <cell r="F14" t="str">
            <v>X</v>
          </cell>
          <cell r="G14">
            <v>0</v>
          </cell>
          <cell r="H14">
            <v>0</v>
          </cell>
          <cell r="I14" t="str">
            <v>X</v>
          </cell>
          <cell r="J14" t="str">
            <v>X</v>
          </cell>
          <cell r="K14" t="str">
            <v>X</v>
          </cell>
          <cell r="L14" t="str">
            <v>X</v>
          </cell>
          <cell r="M14" t="str">
            <v>X</v>
          </cell>
          <cell r="N14" t="str">
            <v>X</v>
          </cell>
          <cell r="O14">
            <v>2</v>
          </cell>
          <cell r="P14">
            <v>5317</v>
          </cell>
          <cell r="Q14">
            <v>0</v>
          </cell>
          <cell r="R14">
            <v>0</v>
          </cell>
          <cell r="S14">
            <v>0</v>
          </cell>
          <cell r="T14">
            <v>0</v>
          </cell>
          <cell r="U14">
            <v>0</v>
          </cell>
        </row>
        <row r="15">
          <cell r="D15">
            <v>5544</v>
          </cell>
          <cell r="E15">
            <v>131</v>
          </cell>
          <cell r="F15" t="str">
            <v>X</v>
          </cell>
          <cell r="G15">
            <v>95</v>
          </cell>
          <cell r="H15">
            <v>91</v>
          </cell>
          <cell r="I15" t="str">
            <v>X</v>
          </cell>
          <cell r="J15" t="str">
            <v>X</v>
          </cell>
          <cell r="K15" t="str">
            <v>X</v>
          </cell>
          <cell r="L15" t="str">
            <v>X</v>
          </cell>
          <cell r="M15" t="str">
            <v>X</v>
          </cell>
          <cell r="N15" t="str">
            <v>X</v>
          </cell>
          <cell r="O15">
            <v>8</v>
          </cell>
          <cell r="P15" t="str">
            <v>Response Management</v>
          </cell>
          <cell r="Q15">
            <v>4778</v>
          </cell>
          <cell r="R15">
            <v>21</v>
          </cell>
          <cell r="S15">
            <v>14</v>
          </cell>
          <cell r="T15">
            <v>14</v>
          </cell>
          <cell r="U15">
            <v>1207</v>
          </cell>
        </row>
        <row r="16">
          <cell r="D16">
            <v>5544</v>
          </cell>
          <cell r="E16">
            <v>32</v>
          </cell>
          <cell r="F16" t="str">
            <v>x</v>
          </cell>
          <cell r="G16">
            <v>24</v>
          </cell>
          <cell r="H16">
            <v>22</v>
          </cell>
          <cell r="I16" t="str">
            <v>x</v>
          </cell>
          <cell r="J16" t="str">
            <v>x</v>
          </cell>
          <cell r="K16" t="str">
            <v>x</v>
          </cell>
          <cell r="L16" t="str">
            <v>x</v>
          </cell>
          <cell r="M16" t="str">
            <v>x</v>
          </cell>
          <cell r="N16" t="str">
            <v>x</v>
          </cell>
          <cell r="O16">
            <v>3</v>
          </cell>
          <cell r="P16" t="str">
            <v>Response Management</v>
          </cell>
          <cell r="Q16">
            <v>1490</v>
          </cell>
          <cell r="R16">
            <v>0</v>
          </cell>
          <cell r="S16">
            <v>3</v>
          </cell>
          <cell r="T16">
            <v>0</v>
          </cell>
          <cell r="U16">
            <v>344</v>
          </cell>
        </row>
        <row r="17">
          <cell r="D17">
            <v>5552</v>
          </cell>
          <cell r="E17">
            <v>168</v>
          </cell>
          <cell r="F17" t="str">
            <v>X</v>
          </cell>
          <cell r="G17">
            <v>129</v>
          </cell>
          <cell r="H17">
            <v>0</v>
          </cell>
          <cell r="I17" t="str">
            <v>X</v>
          </cell>
          <cell r="J17" t="str">
            <v>X</v>
          </cell>
          <cell r="K17" t="str">
            <v>X</v>
          </cell>
          <cell r="L17" t="str">
            <v>X</v>
          </cell>
          <cell r="M17" t="str">
            <v>X</v>
          </cell>
          <cell r="N17" t="str">
            <v>X</v>
          </cell>
          <cell r="O17">
            <v>17</v>
          </cell>
          <cell r="P17" t="str">
            <v>VIP Transfer</v>
          </cell>
          <cell r="Q17">
            <v>21108</v>
          </cell>
          <cell r="R17">
            <v>0</v>
          </cell>
          <cell r="S17">
            <v>5</v>
          </cell>
          <cell r="T17">
            <v>5</v>
          </cell>
          <cell r="U17">
            <v>2422</v>
          </cell>
        </row>
        <row r="18">
          <cell r="D18">
            <v>5562</v>
          </cell>
          <cell r="E18">
            <v>7</v>
          </cell>
          <cell r="F18" t="str">
            <v>X</v>
          </cell>
          <cell r="G18">
            <v>6</v>
          </cell>
          <cell r="H18">
            <v>0</v>
          </cell>
          <cell r="I18" t="str">
            <v>X</v>
          </cell>
          <cell r="J18" t="str">
            <v>X</v>
          </cell>
          <cell r="K18" t="str">
            <v>X</v>
          </cell>
          <cell r="L18" t="str">
            <v>X</v>
          </cell>
          <cell r="M18" t="str">
            <v>X</v>
          </cell>
          <cell r="N18" t="str">
            <v>X</v>
          </cell>
          <cell r="O18">
            <v>0</v>
          </cell>
          <cell r="P18">
            <v>5562</v>
          </cell>
          <cell r="Q18">
            <v>892</v>
          </cell>
          <cell r="R18">
            <v>0</v>
          </cell>
          <cell r="S18">
            <v>0</v>
          </cell>
          <cell r="T18">
            <v>0</v>
          </cell>
          <cell r="U18">
            <v>50</v>
          </cell>
        </row>
        <row r="19">
          <cell r="D19">
            <v>21000</v>
          </cell>
          <cell r="E19">
            <v>9</v>
          </cell>
          <cell r="F19" t="str">
            <v>X</v>
          </cell>
          <cell r="G19">
            <v>0</v>
          </cell>
          <cell r="H19">
            <v>0</v>
          </cell>
          <cell r="I19" t="str">
            <v>X</v>
          </cell>
          <cell r="J19" t="str">
            <v>X</v>
          </cell>
          <cell r="K19" t="str">
            <v>X</v>
          </cell>
          <cell r="L19" t="str">
            <v>X</v>
          </cell>
          <cell r="M19" t="str">
            <v>X</v>
          </cell>
          <cell r="N19" t="str">
            <v>X</v>
          </cell>
          <cell r="O19">
            <v>0</v>
          </cell>
          <cell r="P19" t="str">
            <v>Livs4 402000</v>
          </cell>
          <cell r="Q19">
            <v>0</v>
          </cell>
          <cell r="R19">
            <v>21</v>
          </cell>
          <cell r="S19">
            <v>7</v>
          </cell>
          <cell r="T19">
            <v>0</v>
          </cell>
          <cell r="U19">
            <v>0</v>
          </cell>
        </row>
        <row r="20">
          <cell r="D20">
            <v>21004</v>
          </cell>
          <cell r="E20">
            <v>22</v>
          </cell>
          <cell r="F20" t="str">
            <v>X</v>
          </cell>
          <cell r="G20">
            <v>0</v>
          </cell>
          <cell r="H20">
            <v>0</v>
          </cell>
          <cell r="I20" t="str">
            <v>X</v>
          </cell>
          <cell r="J20" t="str">
            <v>X</v>
          </cell>
          <cell r="K20" t="str">
            <v>X</v>
          </cell>
          <cell r="L20" t="str">
            <v>X</v>
          </cell>
          <cell r="M20" t="str">
            <v>X</v>
          </cell>
          <cell r="N20" t="str">
            <v>X</v>
          </cell>
          <cell r="O20">
            <v>7</v>
          </cell>
          <cell r="P20" t="str">
            <v>Livs4 404070</v>
          </cell>
          <cell r="Q20">
            <v>0</v>
          </cell>
          <cell r="R20">
            <v>71</v>
          </cell>
          <cell r="S20">
            <v>11</v>
          </cell>
          <cell r="T20">
            <v>0</v>
          </cell>
          <cell r="U20">
            <v>0</v>
          </cell>
        </row>
        <row r="21">
          <cell r="D21">
            <v>21006</v>
          </cell>
          <cell r="E21">
            <v>14</v>
          </cell>
          <cell r="F21" t="str">
            <v>X</v>
          </cell>
          <cell r="G21">
            <v>0</v>
          </cell>
          <cell r="H21">
            <v>0</v>
          </cell>
          <cell r="I21" t="str">
            <v>X</v>
          </cell>
          <cell r="J21" t="str">
            <v>X</v>
          </cell>
          <cell r="K21" t="str">
            <v>X</v>
          </cell>
          <cell r="L21" t="str">
            <v>X</v>
          </cell>
          <cell r="M21" t="str">
            <v>X</v>
          </cell>
          <cell r="N21" t="str">
            <v>X</v>
          </cell>
          <cell r="O21">
            <v>0</v>
          </cell>
          <cell r="P21" t="str">
            <v>Livs4 404048</v>
          </cell>
          <cell r="Q21">
            <v>0</v>
          </cell>
          <cell r="R21">
            <v>67</v>
          </cell>
          <cell r="S21">
            <v>7</v>
          </cell>
          <cell r="T21">
            <v>0</v>
          </cell>
          <cell r="U21">
            <v>0</v>
          </cell>
        </row>
        <row r="22">
          <cell r="D22">
            <v>21008</v>
          </cell>
          <cell r="E22">
            <v>13</v>
          </cell>
          <cell r="F22" t="str">
            <v>X</v>
          </cell>
          <cell r="G22">
            <v>0</v>
          </cell>
          <cell r="H22">
            <v>0</v>
          </cell>
          <cell r="I22" t="str">
            <v>X</v>
          </cell>
          <cell r="J22" t="str">
            <v>X</v>
          </cell>
          <cell r="K22" t="str">
            <v>X</v>
          </cell>
          <cell r="L22" t="str">
            <v>X</v>
          </cell>
          <cell r="M22" t="str">
            <v>X</v>
          </cell>
          <cell r="N22" t="str">
            <v>X</v>
          </cell>
          <cell r="O22">
            <v>0</v>
          </cell>
          <cell r="P22" t="str">
            <v>Livs4 424200</v>
          </cell>
          <cell r="Q22">
            <v>0</v>
          </cell>
          <cell r="R22">
            <v>18</v>
          </cell>
          <cell r="S22">
            <v>12</v>
          </cell>
          <cell r="T22">
            <v>0</v>
          </cell>
          <cell r="U22">
            <v>0</v>
          </cell>
        </row>
        <row r="23">
          <cell r="D23">
            <v>21009</v>
          </cell>
          <cell r="E23">
            <v>221</v>
          </cell>
          <cell r="F23" t="str">
            <v>X</v>
          </cell>
          <cell r="G23">
            <v>0</v>
          </cell>
          <cell r="H23">
            <v>0</v>
          </cell>
          <cell r="I23" t="str">
            <v>X</v>
          </cell>
          <cell r="J23" t="str">
            <v>X</v>
          </cell>
          <cell r="K23" t="str">
            <v>X</v>
          </cell>
          <cell r="L23" t="str">
            <v>X</v>
          </cell>
          <cell r="M23" t="str">
            <v>X</v>
          </cell>
          <cell r="N23" t="str">
            <v>X</v>
          </cell>
          <cell r="O23">
            <v>3</v>
          </cell>
          <cell r="P23" t="str">
            <v>Livs4 424242</v>
          </cell>
          <cell r="Q23">
            <v>0</v>
          </cell>
          <cell r="R23">
            <v>125</v>
          </cell>
          <cell r="S23">
            <v>208</v>
          </cell>
          <cell r="T23">
            <v>0</v>
          </cell>
          <cell r="U23">
            <v>0</v>
          </cell>
        </row>
        <row r="24">
          <cell r="D24">
            <v>21010</v>
          </cell>
          <cell r="E24">
            <v>24</v>
          </cell>
          <cell r="F24" t="str">
            <v>X</v>
          </cell>
          <cell r="G24">
            <v>0</v>
          </cell>
          <cell r="H24">
            <v>0</v>
          </cell>
          <cell r="I24" t="str">
            <v>X</v>
          </cell>
          <cell r="J24" t="str">
            <v>X</v>
          </cell>
          <cell r="K24" t="str">
            <v>X</v>
          </cell>
          <cell r="L24" t="str">
            <v>X</v>
          </cell>
          <cell r="M24" t="str">
            <v>X</v>
          </cell>
          <cell r="N24" t="str">
            <v>X</v>
          </cell>
          <cell r="O24">
            <v>0</v>
          </cell>
          <cell r="P24" t="str">
            <v>Livs4 6060808</v>
          </cell>
          <cell r="Q24">
            <v>0</v>
          </cell>
          <cell r="R24">
            <v>0</v>
          </cell>
          <cell r="S24">
            <v>24</v>
          </cell>
          <cell r="T24">
            <v>0</v>
          </cell>
          <cell r="U24">
            <v>0</v>
          </cell>
        </row>
        <row r="25">
          <cell r="D25">
            <v>21012</v>
          </cell>
          <cell r="E25">
            <v>24</v>
          </cell>
          <cell r="F25" t="str">
            <v>X</v>
          </cell>
          <cell r="G25">
            <v>0</v>
          </cell>
          <cell r="H25">
            <v>0</v>
          </cell>
          <cell r="I25" t="str">
            <v>X</v>
          </cell>
          <cell r="J25" t="str">
            <v>X</v>
          </cell>
          <cell r="K25" t="str">
            <v>X</v>
          </cell>
          <cell r="L25" t="str">
            <v>X</v>
          </cell>
          <cell r="M25" t="str">
            <v>X</v>
          </cell>
          <cell r="N25" t="str">
            <v>X</v>
          </cell>
          <cell r="O25">
            <v>0</v>
          </cell>
          <cell r="P25" t="str">
            <v>Livs4 064499</v>
          </cell>
          <cell r="Q25">
            <v>0</v>
          </cell>
          <cell r="R25">
            <v>18</v>
          </cell>
          <cell r="S25">
            <v>23</v>
          </cell>
          <cell r="T25">
            <v>0</v>
          </cell>
          <cell r="U25">
            <v>0</v>
          </cell>
        </row>
        <row r="26">
          <cell r="D26">
            <v>21016</v>
          </cell>
          <cell r="E26">
            <v>2</v>
          </cell>
          <cell r="F26" t="str">
            <v>X</v>
          </cell>
          <cell r="G26">
            <v>0</v>
          </cell>
          <cell r="H26">
            <v>0</v>
          </cell>
          <cell r="I26" t="str">
            <v>X</v>
          </cell>
          <cell r="J26" t="str">
            <v>X</v>
          </cell>
          <cell r="K26" t="str">
            <v>X</v>
          </cell>
          <cell r="L26" t="str">
            <v>X</v>
          </cell>
          <cell r="M26" t="str">
            <v>X</v>
          </cell>
          <cell r="N26" t="str">
            <v>X</v>
          </cell>
          <cell r="O26">
            <v>0</v>
          </cell>
          <cell r="P26" t="str">
            <v>Livs4 414414</v>
          </cell>
          <cell r="Q26">
            <v>0</v>
          </cell>
          <cell r="R26">
            <v>0</v>
          </cell>
          <cell r="S26">
            <v>2</v>
          </cell>
          <cell r="T26">
            <v>0</v>
          </cell>
          <cell r="U26">
            <v>0</v>
          </cell>
        </row>
        <row r="27">
          <cell r="D27">
            <v>21018</v>
          </cell>
          <cell r="E27">
            <v>1</v>
          </cell>
          <cell r="F27" t="str">
            <v>X</v>
          </cell>
          <cell r="G27">
            <v>0</v>
          </cell>
          <cell r="H27">
            <v>0</v>
          </cell>
          <cell r="I27" t="str">
            <v>X</v>
          </cell>
          <cell r="J27" t="str">
            <v>X</v>
          </cell>
          <cell r="K27" t="str">
            <v>X</v>
          </cell>
          <cell r="L27" t="str">
            <v>X</v>
          </cell>
          <cell r="M27" t="str">
            <v>X</v>
          </cell>
          <cell r="N27" t="str">
            <v>X</v>
          </cell>
          <cell r="O27">
            <v>0</v>
          </cell>
          <cell r="P27" t="str">
            <v>Livs4 001700</v>
          </cell>
          <cell r="Q27">
            <v>0</v>
          </cell>
          <cell r="R27">
            <v>0</v>
          </cell>
          <cell r="S27">
            <v>1</v>
          </cell>
          <cell r="T27">
            <v>0</v>
          </cell>
          <cell r="U27">
            <v>0</v>
          </cell>
        </row>
        <row r="28">
          <cell r="D28">
            <v>21019</v>
          </cell>
          <cell r="E28">
            <v>13</v>
          </cell>
          <cell r="F28" t="str">
            <v>X</v>
          </cell>
          <cell r="G28">
            <v>0</v>
          </cell>
          <cell r="H28">
            <v>0</v>
          </cell>
          <cell r="I28" t="str">
            <v>X</v>
          </cell>
          <cell r="J28" t="str">
            <v>X</v>
          </cell>
          <cell r="K28" t="str">
            <v>X</v>
          </cell>
          <cell r="L28" t="str">
            <v>X</v>
          </cell>
          <cell r="M28" t="str">
            <v>X</v>
          </cell>
          <cell r="N28" t="str">
            <v>X</v>
          </cell>
          <cell r="O28">
            <v>0</v>
          </cell>
          <cell r="P28" t="str">
            <v>Livs4 663360</v>
          </cell>
          <cell r="Q28">
            <v>0</v>
          </cell>
          <cell r="R28">
            <v>0</v>
          </cell>
          <cell r="S28">
            <v>13</v>
          </cell>
          <cell r="T28">
            <v>0</v>
          </cell>
          <cell r="U28">
            <v>0</v>
          </cell>
        </row>
        <row r="29">
          <cell r="D29">
            <v>21021</v>
          </cell>
          <cell r="E29">
            <v>1</v>
          </cell>
          <cell r="F29" t="str">
            <v>X</v>
          </cell>
          <cell r="G29">
            <v>0</v>
          </cell>
          <cell r="H29">
            <v>0</v>
          </cell>
          <cell r="I29" t="str">
            <v>X</v>
          </cell>
          <cell r="J29" t="str">
            <v>X</v>
          </cell>
          <cell r="K29" t="str">
            <v>X</v>
          </cell>
          <cell r="L29" t="str">
            <v>X</v>
          </cell>
          <cell r="M29" t="str">
            <v>X</v>
          </cell>
          <cell r="N29" t="str">
            <v>X</v>
          </cell>
          <cell r="O29">
            <v>0</v>
          </cell>
          <cell r="P29" t="str">
            <v>Livs4 800870</v>
          </cell>
          <cell r="Q29">
            <v>0</v>
          </cell>
          <cell r="R29">
            <v>0</v>
          </cell>
          <cell r="S29">
            <v>1</v>
          </cell>
          <cell r="T29">
            <v>0</v>
          </cell>
          <cell r="U29">
            <v>0</v>
          </cell>
        </row>
        <row r="30">
          <cell r="D30">
            <v>21022</v>
          </cell>
          <cell r="E30">
            <v>1</v>
          </cell>
          <cell r="F30" t="str">
            <v>X</v>
          </cell>
          <cell r="G30">
            <v>0</v>
          </cell>
          <cell r="H30">
            <v>0</v>
          </cell>
          <cell r="I30" t="str">
            <v>X</v>
          </cell>
          <cell r="J30" t="str">
            <v>X</v>
          </cell>
          <cell r="K30" t="str">
            <v>X</v>
          </cell>
          <cell r="L30" t="str">
            <v>X</v>
          </cell>
          <cell r="M30" t="str">
            <v>X</v>
          </cell>
          <cell r="N30" t="str">
            <v>X</v>
          </cell>
          <cell r="O30">
            <v>0</v>
          </cell>
          <cell r="P30" t="str">
            <v>Livs4 430785</v>
          </cell>
          <cell r="Q30">
            <v>0</v>
          </cell>
          <cell r="R30">
            <v>0</v>
          </cell>
          <cell r="S30">
            <v>1</v>
          </cell>
          <cell r="T30">
            <v>0</v>
          </cell>
          <cell r="U30">
            <v>0</v>
          </cell>
        </row>
        <row r="31">
          <cell r="D31">
            <v>21024</v>
          </cell>
          <cell r="E31">
            <v>6</v>
          </cell>
          <cell r="F31" t="str">
            <v>X</v>
          </cell>
          <cell r="G31">
            <v>0</v>
          </cell>
          <cell r="H31">
            <v>0</v>
          </cell>
          <cell r="I31" t="str">
            <v>X</v>
          </cell>
          <cell r="J31" t="str">
            <v>X</v>
          </cell>
          <cell r="K31" t="str">
            <v>X</v>
          </cell>
          <cell r="L31" t="str">
            <v>X</v>
          </cell>
          <cell r="M31" t="str">
            <v>X</v>
          </cell>
          <cell r="N31" t="str">
            <v>X</v>
          </cell>
          <cell r="O31">
            <v>0</v>
          </cell>
          <cell r="P31" t="str">
            <v>Livs4 800875</v>
          </cell>
          <cell r="Q31">
            <v>0</v>
          </cell>
          <cell r="R31">
            <v>0</v>
          </cell>
          <cell r="S31">
            <v>6</v>
          </cell>
          <cell r="T31">
            <v>0</v>
          </cell>
          <cell r="U31">
            <v>0</v>
          </cell>
        </row>
        <row r="32">
          <cell r="D32">
            <v>21027</v>
          </cell>
          <cell r="E32">
            <v>3</v>
          </cell>
          <cell r="F32" t="str">
            <v>X</v>
          </cell>
          <cell r="G32">
            <v>0</v>
          </cell>
          <cell r="H32">
            <v>0</v>
          </cell>
          <cell r="I32" t="str">
            <v>X</v>
          </cell>
          <cell r="J32" t="str">
            <v>X</v>
          </cell>
          <cell r="K32" t="str">
            <v>X</v>
          </cell>
          <cell r="L32" t="str">
            <v>X</v>
          </cell>
          <cell r="M32" t="str">
            <v>X</v>
          </cell>
          <cell r="N32" t="str">
            <v>X</v>
          </cell>
          <cell r="O32">
            <v>0</v>
          </cell>
          <cell r="P32" t="str">
            <v>Livs4 719803</v>
          </cell>
          <cell r="Q32">
            <v>0</v>
          </cell>
          <cell r="R32">
            <v>0</v>
          </cell>
          <cell r="S32">
            <v>3</v>
          </cell>
          <cell r="T32">
            <v>0</v>
          </cell>
          <cell r="U32">
            <v>0</v>
          </cell>
        </row>
        <row r="33">
          <cell r="D33">
            <v>21028</v>
          </cell>
          <cell r="E33">
            <v>7</v>
          </cell>
          <cell r="F33" t="str">
            <v>X</v>
          </cell>
          <cell r="G33">
            <v>0</v>
          </cell>
          <cell r="H33">
            <v>0</v>
          </cell>
          <cell r="I33" t="str">
            <v>X</v>
          </cell>
          <cell r="J33" t="str">
            <v>X</v>
          </cell>
          <cell r="K33" t="str">
            <v>X</v>
          </cell>
          <cell r="L33" t="str">
            <v>X</v>
          </cell>
          <cell r="M33" t="str">
            <v>X</v>
          </cell>
          <cell r="N33" t="str">
            <v>X</v>
          </cell>
          <cell r="O33">
            <v>0</v>
          </cell>
          <cell r="P33" t="str">
            <v>Livs4 979797</v>
          </cell>
          <cell r="Q33">
            <v>0</v>
          </cell>
          <cell r="R33">
            <v>0</v>
          </cell>
          <cell r="S33">
            <v>7</v>
          </cell>
          <cell r="T33">
            <v>0</v>
          </cell>
          <cell r="U33">
            <v>0</v>
          </cell>
        </row>
        <row r="34">
          <cell r="D34">
            <v>21033</v>
          </cell>
          <cell r="E34">
            <v>1</v>
          </cell>
          <cell r="F34" t="str">
            <v>X</v>
          </cell>
          <cell r="G34">
            <v>0</v>
          </cell>
          <cell r="H34">
            <v>0</v>
          </cell>
          <cell r="I34" t="str">
            <v>X</v>
          </cell>
          <cell r="J34" t="str">
            <v>X</v>
          </cell>
          <cell r="K34" t="str">
            <v>X</v>
          </cell>
          <cell r="L34" t="str">
            <v>X</v>
          </cell>
          <cell r="M34" t="str">
            <v>X</v>
          </cell>
          <cell r="N34" t="str">
            <v>X</v>
          </cell>
          <cell r="O34">
            <v>1</v>
          </cell>
          <cell r="P34" t="str">
            <v>Business Sales DDI 2</v>
          </cell>
          <cell r="Q34">
            <v>0</v>
          </cell>
          <cell r="R34">
            <v>0</v>
          </cell>
          <cell r="S34">
            <v>0</v>
          </cell>
          <cell r="T34">
            <v>0</v>
          </cell>
          <cell r="U34">
            <v>0</v>
          </cell>
        </row>
        <row r="35">
          <cell r="D35">
            <v>21036</v>
          </cell>
          <cell r="E35">
            <v>3409</v>
          </cell>
          <cell r="F35" t="str">
            <v>X</v>
          </cell>
          <cell r="G35">
            <v>0</v>
          </cell>
          <cell r="H35">
            <v>0</v>
          </cell>
          <cell r="I35" t="str">
            <v>X</v>
          </cell>
          <cell r="J35" t="str">
            <v>X</v>
          </cell>
          <cell r="K35" t="str">
            <v>X</v>
          </cell>
          <cell r="L35" t="str">
            <v>X</v>
          </cell>
          <cell r="M35" t="str">
            <v>X</v>
          </cell>
          <cell r="N35" t="str">
            <v>X</v>
          </cell>
          <cell r="O35">
            <v>0</v>
          </cell>
          <cell r="P35" t="str">
            <v>c Cus LIVS4 404040</v>
          </cell>
          <cell r="Q35">
            <v>0</v>
          </cell>
          <cell r="R35">
            <v>0</v>
          </cell>
          <cell r="S35">
            <v>3076</v>
          </cell>
          <cell r="T35">
            <v>0</v>
          </cell>
          <cell r="U35">
            <v>0</v>
          </cell>
        </row>
        <row r="36">
          <cell r="D36">
            <v>21038</v>
          </cell>
          <cell r="E36">
            <v>39</v>
          </cell>
          <cell r="F36" t="str">
            <v>X</v>
          </cell>
          <cell r="G36">
            <v>0</v>
          </cell>
          <cell r="H36">
            <v>0</v>
          </cell>
          <cell r="I36" t="str">
            <v>X</v>
          </cell>
          <cell r="J36" t="str">
            <v>X</v>
          </cell>
          <cell r="K36" t="str">
            <v>X</v>
          </cell>
          <cell r="L36" t="str">
            <v>X</v>
          </cell>
          <cell r="M36" t="str">
            <v>X</v>
          </cell>
          <cell r="N36" t="str">
            <v>X</v>
          </cell>
          <cell r="O36">
            <v>0</v>
          </cell>
          <cell r="P36" t="str">
            <v>Livs4 800876</v>
          </cell>
          <cell r="Q36">
            <v>0</v>
          </cell>
          <cell r="R36">
            <v>0</v>
          </cell>
          <cell r="S36">
            <v>39</v>
          </cell>
          <cell r="T36">
            <v>0</v>
          </cell>
          <cell r="U36">
            <v>0</v>
          </cell>
        </row>
        <row r="37">
          <cell r="D37">
            <v>21054</v>
          </cell>
          <cell r="E37">
            <v>1</v>
          </cell>
          <cell r="F37" t="str">
            <v>X</v>
          </cell>
          <cell r="G37">
            <v>0</v>
          </cell>
          <cell r="H37">
            <v>0</v>
          </cell>
          <cell r="I37" t="str">
            <v>X</v>
          </cell>
          <cell r="J37" t="str">
            <v>X</v>
          </cell>
          <cell r="K37" t="str">
            <v>X</v>
          </cell>
          <cell r="L37" t="str">
            <v>X</v>
          </cell>
          <cell r="M37" t="str">
            <v>X</v>
          </cell>
          <cell r="N37" t="str">
            <v>X</v>
          </cell>
          <cell r="O37">
            <v>0</v>
          </cell>
          <cell r="P37" t="str">
            <v>Livs4 660011</v>
          </cell>
          <cell r="Q37">
            <v>0</v>
          </cell>
          <cell r="R37">
            <v>0</v>
          </cell>
          <cell r="S37">
            <v>1</v>
          </cell>
          <cell r="T37">
            <v>0</v>
          </cell>
          <cell r="U37">
            <v>0</v>
          </cell>
        </row>
        <row r="38">
          <cell r="D38">
            <v>21059</v>
          </cell>
          <cell r="E38">
            <v>1</v>
          </cell>
          <cell r="F38" t="str">
            <v>X</v>
          </cell>
          <cell r="G38">
            <v>0</v>
          </cell>
          <cell r="H38">
            <v>0</v>
          </cell>
          <cell r="I38" t="str">
            <v>X</v>
          </cell>
          <cell r="J38" t="str">
            <v>X</v>
          </cell>
          <cell r="K38" t="str">
            <v>X</v>
          </cell>
          <cell r="L38" t="str">
            <v>X</v>
          </cell>
          <cell r="M38" t="str">
            <v>X</v>
          </cell>
          <cell r="N38" t="str">
            <v>X</v>
          </cell>
          <cell r="O38">
            <v>0</v>
          </cell>
          <cell r="P38">
            <v>21059</v>
          </cell>
          <cell r="Q38">
            <v>0</v>
          </cell>
          <cell r="R38">
            <v>0</v>
          </cell>
          <cell r="S38">
            <v>1</v>
          </cell>
          <cell r="T38">
            <v>0</v>
          </cell>
          <cell r="U38">
            <v>0</v>
          </cell>
        </row>
        <row r="39">
          <cell r="D39">
            <v>21062</v>
          </cell>
          <cell r="E39">
            <v>7</v>
          </cell>
          <cell r="F39" t="str">
            <v>X</v>
          </cell>
          <cell r="G39">
            <v>0</v>
          </cell>
          <cell r="H39">
            <v>0</v>
          </cell>
          <cell r="I39" t="str">
            <v>X</v>
          </cell>
          <cell r="J39" t="str">
            <v>X</v>
          </cell>
          <cell r="K39" t="str">
            <v>X</v>
          </cell>
          <cell r="L39" t="str">
            <v>X</v>
          </cell>
          <cell r="M39" t="str">
            <v>X</v>
          </cell>
          <cell r="N39" t="str">
            <v>X</v>
          </cell>
          <cell r="O39">
            <v>0</v>
          </cell>
          <cell r="P39" t="str">
            <v>Livs4 800860</v>
          </cell>
          <cell r="Q39">
            <v>0</v>
          </cell>
          <cell r="R39">
            <v>0</v>
          </cell>
          <cell r="S39">
            <v>7</v>
          </cell>
          <cell r="T39">
            <v>0</v>
          </cell>
          <cell r="U39">
            <v>0</v>
          </cell>
        </row>
        <row r="40">
          <cell r="D40">
            <v>21063</v>
          </cell>
          <cell r="E40">
            <v>28</v>
          </cell>
          <cell r="F40" t="str">
            <v>X</v>
          </cell>
          <cell r="G40">
            <v>0</v>
          </cell>
          <cell r="H40">
            <v>0</v>
          </cell>
          <cell r="I40" t="str">
            <v>X</v>
          </cell>
          <cell r="J40" t="str">
            <v>X</v>
          </cell>
          <cell r="K40" t="str">
            <v>X</v>
          </cell>
          <cell r="L40" t="str">
            <v>X</v>
          </cell>
          <cell r="M40" t="str">
            <v>X</v>
          </cell>
          <cell r="N40" t="str">
            <v>X</v>
          </cell>
          <cell r="O40">
            <v>0</v>
          </cell>
          <cell r="P40" t="str">
            <v>Livs4 800777</v>
          </cell>
          <cell r="Q40">
            <v>0</v>
          </cell>
          <cell r="R40">
            <v>0</v>
          </cell>
          <cell r="S40">
            <v>28</v>
          </cell>
          <cell r="T40">
            <v>0</v>
          </cell>
          <cell r="U40">
            <v>0</v>
          </cell>
        </row>
        <row r="41">
          <cell r="D41">
            <v>21065</v>
          </cell>
          <cell r="E41">
            <v>25</v>
          </cell>
          <cell r="F41" t="str">
            <v>X</v>
          </cell>
          <cell r="G41">
            <v>0</v>
          </cell>
          <cell r="H41">
            <v>0</v>
          </cell>
          <cell r="I41" t="str">
            <v>X</v>
          </cell>
          <cell r="J41" t="str">
            <v>X</v>
          </cell>
          <cell r="K41" t="str">
            <v>X</v>
          </cell>
          <cell r="L41" t="str">
            <v>X</v>
          </cell>
          <cell r="M41" t="str">
            <v>X</v>
          </cell>
          <cell r="N41" t="str">
            <v>X</v>
          </cell>
          <cell r="O41">
            <v>0</v>
          </cell>
          <cell r="P41" t="str">
            <v>Livs4 719801</v>
          </cell>
          <cell r="Q41">
            <v>0</v>
          </cell>
          <cell r="R41">
            <v>0</v>
          </cell>
          <cell r="S41">
            <v>25</v>
          </cell>
          <cell r="T41">
            <v>0</v>
          </cell>
          <cell r="U41">
            <v>0</v>
          </cell>
        </row>
        <row r="42">
          <cell r="D42">
            <v>21071</v>
          </cell>
          <cell r="E42">
            <v>25</v>
          </cell>
          <cell r="F42" t="str">
            <v>X</v>
          </cell>
          <cell r="G42">
            <v>0</v>
          </cell>
          <cell r="H42">
            <v>0</v>
          </cell>
          <cell r="I42" t="str">
            <v>X</v>
          </cell>
          <cell r="J42" t="str">
            <v>X</v>
          </cell>
          <cell r="K42" t="str">
            <v>X</v>
          </cell>
          <cell r="L42" t="str">
            <v>X</v>
          </cell>
          <cell r="M42" t="str">
            <v>X</v>
          </cell>
          <cell r="N42" t="str">
            <v>X</v>
          </cell>
          <cell r="O42">
            <v>0</v>
          </cell>
          <cell r="P42" t="str">
            <v>Livs4 400208</v>
          </cell>
          <cell r="Q42">
            <v>0</v>
          </cell>
          <cell r="R42">
            <v>13</v>
          </cell>
          <cell r="S42">
            <v>24</v>
          </cell>
          <cell r="T42">
            <v>0</v>
          </cell>
          <cell r="U42">
            <v>0</v>
          </cell>
        </row>
        <row r="43">
          <cell r="D43">
            <v>21073</v>
          </cell>
          <cell r="E43">
            <v>28</v>
          </cell>
          <cell r="F43" t="str">
            <v>X</v>
          </cell>
          <cell r="G43">
            <v>0</v>
          </cell>
          <cell r="H43">
            <v>0</v>
          </cell>
          <cell r="I43" t="str">
            <v>X</v>
          </cell>
          <cell r="J43" t="str">
            <v>X</v>
          </cell>
          <cell r="K43" t="str">
            <v>X</v>
          </cell>
          <cell r="L43" t="str">
            <v>X</v>
          </cell>
          <cell r="M43" t="str">
            <v>X</v>
          </cell>
          <cell r="N43" t="str">
            <v>X</v>
          </cell>
          <cell r="O43">
            <v>0</v>
          </cell>
          <cell r="P43" t="str">
            <v>Livs4 432494</v>
          </cell>
          <cell r="Q43">
            <v>0</v>
          </cell>
          <cell r="R43">
            <v>9</v>
          </cell>
          <cell r="S43">
            <v>27</v>
          </cell>
          <cell r="T43">
            <v>0</v>
          </cell>
          <cell r="U43">
            <v>0</v>
          </cell>
        </row>
        <row r="44">
          <cell r="D44">
            <v>21091</v>
          </cell>
          <cell r="E44">
            <v>6</v>
          </cell>
          <cell r="F44" t="str">
            <v>X</v>
          </cell>
          <cell r="G44">
            <v>0</v>
          </cell>
          <cell r="H44">
            <v>0</v>
          </cell>
          <cell r="I44" t="str">
            <v>X</v>
          </cell>
          <cell r="J44" t="str">
            <v>X</v>
          </cell>
          <cell r="K44" t="str">
            <v>X</v>
          </cell>
          <cell r="L44" t="str">
            <v>X</v>
          </cell>
          <cell r="M44" t="str">
            <v>X</v>
          </cell>
          <cell r="N44" t="str">
            <v>X</v>
          </cell>
          <cell r="O44">
            <v>0</v>
          </cell>
          <cell r="P44" t="str">
            <v>Livs4 005641</v>
          </cell>
          <cell r="Q44">
            <v>0</v>
          </cell>
          <cell r="R44">
            <v>0</v>
          </cell>
          <cell r="S44">
            <v>6</v>
          </cell>
          <cell r="T44">
            <v>0</v>
          </cell>
          <cell r="U44">
            <v>0</v>
          </cell>
        </row>
        <row r="45">
          <cell r="D45">
            <v>21099</v>
          </cell>
          <cell r="E45">
            <v>7</v>
          </cell>
          <cell r="F45" t="str">
            <v>X</v>
          </cell>
          <cell r="G45">
            <v>0</v>
          </cell>
          <cell r="H45">
            <v>0</v>
          </cell>
          <cell r="I45" t="str">
            <v>X</v>
          </cell>
          <cell r="J45" t="str">
            <v>X</v>
          </cell>
          <cell r="K45" t="str">
            <v>X</v>
          </cell>
          <cell r="L45" t="str">
            <v>X</v>
          </cell>
          <cell r="M45" t="str">
            <v>X</v>
          </cell>
          <cell r="N45" t="str">
            <v>X</v>
          </cell>
          <cell r="O45">
            <v>0</v>
          </cell>
          <cell r="P45" t="str">
            <v>Livs4 400881</v>
          </cell>
          <cell r="Q45">
            <v>0</v>
          </cell>
          <cell r="R45">
            <v>0</v>
          </cell>
          <cell r="S45">
            <v>7</v>
          </cell>
          <cell r="T45">
            <v>0</v>
          </cell>
          <cell r="U45">
            <v>0</v>
          </cell>
        </row>
        <row r="46">
          <cell r="D46">
            <v>21100</v>
          </cell>
          <cell r="E46">
            <v>1</v>
          </cell>
          <cell r="F46" t="str">
            <v>X</v>
          </cell>
          <cell r="G46">
            <v>0</v>
          </cell>
          <cell r="H46">
            <v>0</v>
          </cell>
          <cell r="I46" t="str">
            <v>X</v>
          </cell>
          <cell r="J46" t="str">
            <v>X</v>
          </cell>
          <cell r="K46" t="str">
            <v>X</v>
          </cell>
          <cell r="L46" t="str">
            <v>X</v>
          </cell>
          <cell r="M46" t="str">
            <v>X</v>
          </cell>
          <cell r="N46" t="str">
            <v>X</v>
          </cell>
          <cell r="O46">
            <v>0</v>
          </cell>
          <cell r="P46" t="str">
            <v>Livs4 400878</v>
          </cell>
          <cell r="Q46">
            <v>0</v>
          </cell>
          <cell r="R46">
            <v>0</v>
          </cell>
          <cell r="S46">
            <v>1</v>
          </cell>
          <cell r="T46">
            <v>0</v>
          </cell>
          <cell r="U46">
            <v>0</v>
          </cell>
        </row>
        <row r="47">
          <cell r="D47">
            <v>21101</v>
          </cell>
          <cell r="E47">
            <v>27</v>
          </cell>
          <cell r="F47" t="str">
            <v>X</v>
          </cell>
          <cell r="G47">
            <v>0</v>
          </cell>
          <cell r="H47">
            <v>0</v>
          </cell>
          <cell r="I47" t="str">
            <v>X</v>
          </cell>
          <cell r="J47" t="str">
            <v>X</v>
          </cell>
          <cell r="K47" t="str">
            <v>X</v>
          </cell>
          <cell r="L47" t="str">
            <v>X</v>
          </cell>
          <cell r="M47" t="str">
            <v>X</v>
          </cell>
          <cell r="N47" t="str">
            <v>X</v>
          </cell>
          <cell r="O47">
            <v>0</v>
          </cell>
          <cell r="P47" t="str">
            <v>Livs4 400879</v>
          </cell>
          <cell r="Q47">
            <v>0</v>
          </cell>
          <cell r="R47">
            <v>0</v>
          </cell>
          <cell r="S47">
            <v>27</v>
          </cell>
          <cell r="T47">
            <v>0</v>
          </cell>
          <cell r="U47">
            <v>0</v>
          </cell>
        </row>
        <row r="48">
          <cell r="D48">
            <v>21103</v>
          </cell>
          <cell r="E48">
            <v>4</v>
          </cell>
          <cell r="F48" t="str">
            <v>X</v>
          </cell>
          <cell r="G48">
            <v>0</v>
          </cell>
          <cell r="H48">
            <v>0</v>
          </cell>
          <cell r="I48" t="str">
            <v>X</v>
          </cell>
          <cell r="J48" t="str">
            <v>X</v>
          </cell>
          <cell r="K48" t="str">
            <v>X</v>
          </cell>
          <cell r="L48" t="str">
            <v>X</v>
          </cell>
          <cell r="M48" t="str">
            <v>X</v>
          </cell>
          <cell r="N48" t="str">
            <v>X</v>
          </cell>
          <cell r="O48">
            <v>0</v>
          </cell>
          <cell r="P48" t="str">
            <v>Livs4 400876</v>
          </cell>
          <cell r="Q48">
            <v>0</v>
          </cell>
          <cell r="R48">
            <v>0</v>
          </cell>
          <cell r="S48">
            <v>4</v>
          </cell>
          <cell r="T48">
            <v>0</v>
          </cell>
          <cell r="U48">
            <v>0</v>
          </cell>
        </row>
        <row r="49">
          <cell r="D49">
            <v>21105</v>
          </cell>
          <cell r="E49">
            <v>8</v>
          </cell>
          <cell r="F49" t="str">
            <v>X</v>
          </cell>
          <cell r="G49">
            <v>0</v>
          </cell>
          <cell r="H49">
            <v>0</v>
          </cell>
          <cell r="I49" t="str">
            <v>X</v>
          </cell>
          <cell r="J49" t="str">
            <v>X</v>
          </cell>
          <cell r="K49" t="str">
            <v>X</v>
          </cell>
          <cell r="L49" t="str">
            <v>X</v>
          </cell>
          <cell r="M49" t="str">
            <v>X</v>
          </cell>
          <cell r="N49" t="str">
            <v>X</v>
          </cell>
          <cell r="O49">
            <v>0</v>
          </cell>
          <cell r="P49" t="str">
            <v>Livs4 430784</v>
          </cell>
          <cell r="Q49">
            <v>0</v>
          </cell>
          <cell r="R49">
            <v>125</v>
          </cell>
          <cell r="S49">
            <v>0</v>
          </cell>
          <cell r="T49">
            <v>0</v>
          </cell>
          <cell r="U49">
            <v>0</v>
          </cell>
        </row>
        <row r="50">
          <cell r="D50">
            <v>21109</v>
          </cell>
          <cell r="E50">
            <v>4</v>
          </cell>
          <cell r="F50" t="str">
            <v>X</v>
          </cell>
          <cell r="G50">
            <v>0</v>
          </cell>
          <cell r="H50">
            <v>0</v>
          </cell>
          <cell r="I50" t="str">
            <v>X</v>
          </cell>
          <cell r="J50" t="str">
            <v>X</v>
          </cell>
          <cell r="K50" t="str">
            <v>X</v>
          </cell>
          <cell r="L50" t="str">
            <v>X</v>
          </cell>
          <cell r="M50" t="str">
            <v>X</v>
          </cell>
          <cell r="N50" t="str">
            <v>X</v>
          </cell>
          <cell r="O50">
            <v>0</v>
          </cell>
          <cell r="P50" t="str">
            <v>Livs4 719821</v>
          </cell>
          <cell r="Q50">
            <v>0</v>
          </cell>
          <cell r="R50">
            <v>0</v>
          </cell>
          <cell r="S50">
            <v>4</v>
          </cell>
          <cell r="T50">
            <v>0</v>
          </cell>
          <cell r="U50">
            <v>0</v>
          </cell>
        </row>
        <row r="51">
          <cell r="D51">
            <v>21111</v>
          </cell>
          <cell r="E51">
            <v>9</v>
          </cell>
          <cell r="F51" t="str">
            <v>X</v>
          </cell>
          <cell r="G51">
            <v>0</v>
          </cell>
          <cell r="H51">
            <v>0</v>
          </cell>
          <cell r="I51" t="str">
            <v>X</v>
          </cell>
          <cell r="J51" t="str">
            <v>X</v>
          </cell>
          <cell r="K51" t="str">
            <v>X</v>
          </cell>
          <cell r="L51" t="str">
            <v>X</v>
          </cell>
          <cell r="M51" t="str">
            <v>X</v>
          </cell>
          <cell r="N51" t="str">
            <v>X</v>
          </cell>
          <cell r="O51">
            <v>0</v>
          </cell>
          <cell r="P51" t="str">
            <v>Livs4 719823</v>
          </cell>
          <cell r="Q51">
            <v>0</v>
          </cell>
          <cell r="R51">
            <v>0</v>
          </cell>
          <cell r="S51">
            <v>9</v>
          </cell>
          <cell r="T51">
            <v>0</v>
          </cell>
          <cell r="U51">
            <v>0</v>
          </cell>
        </row>
        <row r="52">
          <cell r="D52">
            <v>21112</v>
          </cell>
          <cell r="E52">
            <v>4</v>
          </cell>
          <cell r="F52" t="str">
            <v>X</v>
          </cell>
          <cell r="G52">
            <v>0</v>
          </cell>
          <cell r="H52">
            <v>0</v>
          </cell>
          <cell r="I52" t="str">
            <v>X</v>
          </cell>
          <cell r="J52" t="str">
            <v>X</v>
          </cell>
          <cell r="K52" t="str">
            <v>X</v>
          </cell>
          <cell r="L52" t="str">
            <v>X</v>
          </cell>
          <cell r="M52" t="str">
            <v>X</v>
          </cell>
          <cell r="N52" t="str">
            <v>X</v>
          </cell>
          <cell r="O52">
            <v>0</v>
          </cell>
          <cell r="P52" t="str">
            <v>Livs4 719824</v>
          </cell>
          <cell r="Q52">
            <v>0</v>
          </cell>
          <cell r="R52">
            <v>0</v>
          </cell>
          <cell r="S52">
            <v>4</v>
          </cell>
          <cell r="T52">
            <v>0</v>
          </cell>
          <cell r="U52">
            <v>0</v>
          </cell>
        </row>
        <row r="53">
          <cell r="D53">
            <v>21114</v>
          </cell>
          <cell r="E53">
            <v>5</v>
          </cell>
          <cell r="F53" t="str">
            <v>X</v>
          </cell>
          <cell r="G53">
            <v>0</v>
          </cell>
          <cell r="H53">
            <v>0</v>
          </cell>
          <cell r="I53" t="str">
            <v>X</v>
          </cell>
          <cell r="J53" t="str">
            <v>X</v>
          </cell>
          <cell r="K53" t="str">
            <v>X</v>
          </cell>
          <cell r="L53" t="str">
            <v>X</v>
          </cell>
          <cell r="M53" t="str">
            <v>X</v>
          </cell>
          <cell r="N53" t="str">
            <v>X</v>
          </cell>
          <cell r="O53">
            <v>0</v>
          </cell>
          <cell r="P53" t="str">
            <v>Livs4 719826</v>
          </cell>
          <cell r="Q53">
            <v>0</v>
          </cell>
          <cell r="R53">
            <v>0</v>
          </cell>
          <cell r="S53">
            <v>5</v>
          </cell>
          <cell r="T53">
            <v>0</v>
          </cell>
          <cell r="U53">
            <v>0</v>
          </cell>
        </row>
        <row r="54">
          <cell r="D54">
            <v>21122</v>
          </cell>
          <cell r="E54">
            <v>1</v>
          </cell>
          <cell r="F54" t="str">
            <v>X</v>
          </cell>
          <cell r="G54">
            <v>0</v>
          </cell>
          <cell r="H54">
            <v>0</v>
          </cell>
          <cell r="I54" t="str">
            <v>X</v>
          </cell>
          <cell r="J54" t="str">
            <v>X</v>
          </cell>
          <cell r="K54" t="str">
            <v>X</v>
          </cell>
          <cell r="L54" t="str">
            <v>X</v>
          </cell>
          <cell r="M54" t="str">
            <v>X</v>
          </cell>
          <cell r="N54" t="str">
            <v>X</v>
          </cell>
          <cell r="O54">
            <v>0</v>
          </cell>
          <cell r="P54" t="str">
            <v>Livs4 408850</v>
          </cell>
          <cell r="Q54">
            <v>0</v>
          </cell>
          <cell r="R54">
            <v>0</v>
          </cell>
          <cell r="S54">
            <v>1</v>
          </cell>
          <cell r="T54">
            <v>0</v>
          </cell>
          <cell r="U54">
            <v>0</v>
          </cell>
        </row>
        <row r="55">
          <cell r="D55">
            <v>21123</v>
          </cell>
          <cell r="E55">
            <v>22</v>
          </cell>
          <cell r="F55" t="str">
            <v>X</v>
          </cell>
          <cell r="G55">
            <v>0</v>
          </cell>
          <cell r="H55">
            <v>0</v>
          </cell>
          <cell r="I55" t="str">
            <v>X</v>
          </cell>
          <cell r="J55" t="str">
            <v>X</v>
          </cell>
          <cell r="K55" t="str">
            <v>X</v>
          </cell>
          <cell r="L55" t="str">
            <v>X</v>
          </cell>
          <cell r="M55" t="str">
            <v>X</v>
          </cell>
          <cell r="N55" t="str">
            <v>X</v>
          </cell>
          <cell r="O55">
            <v>0</v>
          </cell>
          <cell r="P55" t="str">
            <v>Livs4 001071</v>
          </cell>
          <cell r="Q55">
            <v>0</v>
          </cell>
          <cell r="R55">
            <v>347</v>
          </cell>
          <cell r="S55">
            <v>0</v>
          </cell>
          <cell r="T55">
            <v>0</v>
          </cell>
          <cell r="U55">
            <v>0</v>
          </cell>
        </row>
        <row r="56">
          <cell r="D56">
            <v>21124</v>
          </cell>
          <cell r="E56">
            <v>5</v>
          </cell>
          <cell r="F56" t="str">
            <v>X</v>
          </cell>
          <cell r="G56">
            <v>0</v>
          </cell>
          <cell r="H56">
            <v>0</v>
          </cell>
          <cell r="I56" t="str">
            <v>X</v>
          </cell>
          <cell r="J56" t="str">
            <v>X</v>
          </cell>
          <cell r="K56" t="str">
            <v>X</v>
          </cell>
          <cell r="L56" t="str">
            <v>X</v>
          </cell>
          <cell r="M56" t="str">
            <v>X</v>
          </cell>
          <cell r="N56" t="str">
            <v>X</v>
          </cell>
          <cell r="O56">
            <v>0</v>
          </cell>
          <cell r="P56" t="str">
            <v>Livs4 500605</v>
          </cell>
          <cell r="Q56">
            <v>0</v>
          </cell>
          <cell r="R56">
            <v>58</v>
          </cell>
          <cell r="S56">
            <v>0</v>
          </cell>
          <cell r="T56">
            <v>0</v>
          </cell>
          <cell r="U56">
            <v>0</v>
          </cell>
        </row>
        <row r="57">
          <cell r="D57">
            <v>21132</v>
          </cell>
          <cell r="E57">
            <v>1</v>
          </cell>
          <cell r="F57" t="str">
            <v>X</v>
          </cell>
          <cell r="G57">
            <v>0</v>
          </cell>
          <cell r="H57">
            <v>0</v>
          </cell>
          <cell r="I57" t="str">
            <v>X</v>
          </cell>
          <cell r="J57" t="str">
            <v>X</v>
          </cell>
          <cell r="K57" t="str">
            <v>X</v>
          </cell>
          <cell r="L57" t="str">
            <v>X</v>
          </cell>
          <cell r="M57" t="str">
            <v>X</v>
          </cell>
          <cell r="N57" t="str">
            <v>X</v>
          </cell>
          <cell r="O57">
            <v>0</v>
          </cell>
          <cell r="P57" t="str">
            <v>Livs4 21132</v>
          </cell>
          <cell r="Q57">
            <v>0</v>
          </cell>
          <cell r="R57">
            <v>0</v>
          </cell>
          <cell r="S57">
            <v>1</v>
          </cell>
          <cell r="T57">
            <v>0</v>
          </cell>
          <cell r="U57">
            <v>0</v>
          </cell>
        </row>
        <row r="58">
          <cell r="D58">
            <v>21136</v>
          </cell>
          <cell r="E58">
            <v>1</v>
          </cell>
          <cell r="F58" t="str">
            <v>X</v>
          </cell>
          <cell r="G58">
            <v>0</v>
          </cell>
          <cell r="H58">
            <v>0</v>
          </cell>
          <cell r="I58" t="str">
            <v>X</v>
          </cell>
          <cell r="J58" t="str">
            <v>X</v>
          </cell>
          <cell r="K58" t="str">
            <v>X</v>
          </cell>
          <cell r="L58" t="str">
            <v>X</v>
          </cell>
          <cell r="M58" t="str">
            <v>X</v>
          </cell>
          <cell r="N58" t="str">
            <v>X</v>
          </cell>
          <cell r="O58">
            <v>0</v>
          </cell>
          <cell r="P58" t="str">
            <v>Livs4 719844</v>
          </cell>
          <cell r="Q58">
            <v>0</v>
          </cell>
          <cell r="R58">
            <v>0</v>
          </cell>
          <cell r="S58">
            <v>1</v>
          </cell>
          <cell r="T58">
            <v>0</v>
          </cell>
          <cell r="U58">
            <v>0</v>
          </cell>
        </row>
        <row r="59">
          <cell r="D59">
            <v>21137</v>
          </cell>
          <cell r="E59">
            <v>6</v>
          </cell>
          <cell r="F59" t="str">
            <v>X</v>
          </cell>
          <cell r="G59">
            <v>0</v>
          </cell>
          <cell r="H59">
            <v>0</v>
          </cell>
          <cell r="I59" t="str">
            <v>X</v>
          </cell>
          <cell r="J59" t="str">
            <v>X</v>
          </cell>
          <cell r="K59" t="str">
            <v>X</v>
          </cell>
          <cell r="L59" t="str">
            <v>X</v>
          </cell>
          <cell r="M59" t="str">
            <v>X</v>
          </cell>
          <cell r="N59" t="str">
            <v>X</v>
          </cell>
          <cell r="O59">
            <v>0</v>
          </cell>
          <cell r="P59" t="str">
            <v>Livs4 719845</v>
          </cell>
          <cell r="Q59">
            <v>0</v>
          </cell>
          <cell r="R59">
            <v>0</v>
          </cell>
          <cell r="S59">
            <v>6</v>
          </cell>
          <cell r="T59">
            <v>0</v>
          </cell>
          <cell r="U59">
            <v>0</v>
          </cell>
        </row>
        <row r="60">
          <cell r="D60">
            <v>21138</v>
          </cell>
          <cell r="E60">
            <v>6</v>
          </cell>
          <cell r="F60" t="str">
            <v>X</v>
          </cell>
          <cell r="G60">
            <v>0</v>
          </cell>
          <cell r="H60">
            <v>0</v>
          </cell>
          <cell r="I60" t="str">
            <v>X</v>
          </cell>
          <cell r="J60" t="str">
            <v>X</v>
          </cell>
          <cell r="K60" t="str">
            <v>X</v>
          </cell>
          <cell r="L60" t="str">
            <v>X</v>
          </cell>
          <cell r="M60" t="str">
            <v>X</v>
          </cell>
          <cell r="N60" t="str">
            <v>X</v>
          </cell>
          <cell r="O60">
            <v>0</v>
          </cell>
          <cell r="P60" t="str">
            <v>Livs4 719846</v>
          </cell>
          <cell r="Q60">
            <v>0</v>
          </cell>
          <cell r="R60">
            <v>0</v>
          </cell>
          <cell r="S60">
            <v>6</v>
          </cell>
          <cell r="T60">
            <v>0</v>
          </cell>
          <cell r="U60">
            <v>0</v>
          </cell>
        </row>
        <row r="61">
          <cell r="D61">
            <v>21170</v>
          </cell>
          <cell r="E61">
            <v>4</v>
          </cell>
          <cell r="F61" t="str">
            <v>X</v>
          </cell>
          <cell r="G61">
            <v>0</v>
          </cell>
          <cell r="H61">
            <v>0</v>
          </cell>
          <cell r="I61" t="str">
            <v>X</v>
          </cell>
          <cell r="J61" t="str">
            <v>X</v>
          </cell>
          <cell r="K61" t="str">
            <v>X</v>
          </cell>
          <cell r="L61" t="str">
            <v>X</v>
          </cell>
          <cell r="M61" t="str">
            <v>X</v>
          </cell>
          <cell r="N61" t="str">
            <v>X</v>
          </cell>
          <cell r="O61">
            <v>0</v>
          </cell>
          <cell r="P61" t="str">
            <v>Livs4 405020</v>
          </cell>
          <cell r="Q61">
            <v>0</v>
          </cell>
          <cell r="R61">
            <v>0</v>
          </cell>
          <cell r="S61">
            <v>4</v>
          </cell>
          <cell r="T61">
            <v>0</v>
          </cell>
          <cell r="U61">
            <v>0</v>
          </cell>
        </row>
        <row r="62">
          <cell r="D62">
            <v>21171</v>
          </cell>
          <cell r="E62">
            <v>311</v>
          </cell>
          <cell r="F62" t="str">
            <v>X</v>
          </cell>
          <cell r="G62">
            <v>0</v>
          </cell>
          <cell r="H62">
            <v>0</v>
          </cell>
          <cell r="I62" t="str">
            <v>X</v>
          </cell>
          <cell r="J62" t="str">
            <v>X</v>
          </cell>
          <cell r="K62" t="str">
            <v>X</v>
          </cell>
          <cell r="L62" t="str">
            <v>X</v>
          </cell>
          <cell r="M62" t="str">
            <v>X</v>
          </cell>
          <cell r="N62" t="str">
            <v>X</v>
          </cell>
          <cell r="O62">
            <v>1</v>
          </cell>
          <cell r="P62" t="str">
            <v>Livs4 420520</v>
          </cell>
          <cell r="Q62">
            <v>0</v>
          </cell>
          <cell r="R62">
            <v>16</v>
          </cell>
          <cell r="S62">
            <v>309</v>
          </cell>
          <cell r="T62">
            <v>0</v>
          </cell>
          <cell r="U62">
            <v>0</v>
          </cell>
        </row>
        <row r="63">
          <cell r="D63">
            <v>21173</v>
          </cell>
          <cell r="E63">
            <v>1</v>
          </cell>
          <cell r="F63" t="str">
            <v>X</v>
          </cell>
          <cell r="G63">
            <v>0</v>
          </cell>
          <cell r="H63">
            <v>0</v>
          </cell>
          <cell r="I63" t="str">
            <v>X</v>
          </cell>
          <cell r="J63" t="str">
            <v>X</v>
          </cell>
          <cell r="K63" t="str">
            <v>X</v>
          </cell>
          <cell r="L63" t="str">
            <v>X</v>
          </cell>
          <cell r="M63" t="str">
            <v>X</v>
          </cell>
          <cell r="N63" t="str">
            <v>X</v>
          </cell>
          <cell r="O63">
            <v>0</v>
          </cell>
          <cell r="P63" t="str">
            <v>Livs4 070430</v>
          </cell>
          <cell r="Q63">
            <v>0</v>
          </cell>
          <cell r="R63">
            <v>0</v>
          </cell>
          <cell r="S63">
            <v>1</v>
          </cell>
          <cell r="T63">
            <v>0</v>
          </cell>
          <cell r="U63">
            <v>0</v>
          </cell>
        </row>
        <row r="64">
          <cell r="D64">
            <v>21174</v>
          </cell>
          <cell r="E64">
            <v>4</v>
          </cell>
          <cell r="F64" t="str">
            <v>X</v>
          </cell>
          <cell r="G64">
            <v>0</v>
          </cell>
          <cell r="H64">
            <v>0</v>
          </cell>
          <cell r="I64" t="str">
            <v>X</v>
          </cell>
          <cell r="J64" t="str">
            <v>X</v>
          </cell>
          <cell r="K64" t="str">
            <v>X</v>
          </cell>
          <cell r="L64" t="str">
            <v>X</v>
          </cell>
          <cell r="M64" t="str">
            <v>X</v>
          </cell>
          <cell r="N64" t="str">
            <v>X</v>
          </cell>
          <cell r="O64">
            <v>0</v>
          </cell>
          <cell r="P64" t="str">
            <v>Livs4 090340</v>
          </cell>
          <cell r="Q64">
            <v>0</v>
          </cell>
          <cell r="R64">
            <v>0</v>
          </cell>
          <cell r="S64">
            <v>4</v>
          </cell>
          <cell r="T64">
            <v>0</v>
          </cell>
          <cell r="U64">
            <v>0</v>
          </cell>
        </row>
        <row r="65">
          <cell r="D65">
            <v>21177</v>
          </cell>
          <cell r="E65">
            <v>1</v>
          </cell>
          <cell r="F65" t="str">
            <v>X</v>
          </cell>
          <cell r="G65">
            <v>0</v>
          </cell>
          <cell r="H65">
            <v>0</v>
          </cell>
          <cell r="I65" t="str">
            <v>X</v>
          </cell>
          <cell r="J65" t="str">
            <v>X</v>
          </cell>
          <cell r="K65" t="str">
            <v>X</v>
          </cell>
          <cell r="L65" t="str">
            <v>X</v>
          </cell>
          <cell r="M65" t="str">
            <v>X</v>
          </cell>
          <cell r="N65" t="str">
            <v>X</v>
          </cell>
          <cell r="O65">
            <v>0</v>
          </cell>
          <cell r="P65" t="str">
            <v>Livs4 407346</v>
          </cell>
          <cell r="Q65">
            <v>0</v>
          </cell>
          <cell r="R65">
            <v>0</v>
          </cell>
          <cell r="S65">
            <v>1</v>
          </cell>
          <cell r="T65">
            <v>0</v>
          </cell>
          <cell r="U65">
            <v>0</v>
          </cell>
        </row>
        <row r="66">
          <cell r="D66">
            <v>21188</v>
          </cell>
          <cell r="E66">
            <v>2</v>
          </cell>
          <cell r="F66" t="str">
            <v>X</v>
          </cell>
          <cell r="G66">
            <v>0</v>
          </cell>
          <cell r="H66">
            <v>0</v>
          </cell>
          <cell r="I66" t="str">
            <v>X</v>
          </cell>
          <cell r="J66" t="str">
            <v>X</v>
          </cell>
          <cell r="K66" t="str">
            <v>X</v>
          </cell>
          <cell r="L66" t="str">
            <v>X</v>
          </cell>
          <cell r="M66" t="str">
            <v>X</v>
          </cell>
          <cell r="N66" t="str">
            <v>X</v>
          </cell>
          <cell r="O66">
            <v>0</v>
          </cell>
          <cell r="P66" t="str">
            <v>Livs4 719800</v>
          </cell>
          <cell r="Q66">
            <v>0</v>
          </cell>
          <cell r="R66">
            <v>0</v>
          </cell>
          <cell r="S66">
            <v>2</v>
          </cell>
          <cell r="T66">
            <v>0</v>
          </cell>
          <cell r="U66">
            <v>0</v>
          </cell>
        </row>
        <row r="67">
          <cell r="D67">
            <v>21189</v>
          </cell>
          <cell r="E67">
            <v>1</v>
          </cell>
          <cell r="F67" t="str">
            <v>X</v>
          </cell>
          <cell r="G67">
            <v>0</v>
          </cell>
          <cell r="H67">
            <v>0</v>
          </cell>
          <cell r="I67" t="str">
            <v>X</v>
          </cell>
          <cell r="J67" t="str">
            <v>X</v>
          </cell>
          <cell r="K67" t="str">
            <v>X</v>
          </cell>
          <cell r="L67" t="str">
            <v>X</v>
          </cell>
          <cell r="M67" t="str">
            <v>X</v>
          </cell>
          <cell r="N67" t="str">
            <v>X</v>
          </cell>
          <cell r="O67">
            <v>0</v>
          </cell>
          <cell r="P67" t="str">
            <v>Livs4 405438</v>
          </cell>
          <cell r="Q67">
            <v>0</v>
          </cell>
          <cell r="R67">
            <v>0</v>
          </cell>
          <cell r="S67">
            <v>1</v>
          </cell>
          <cell r="T67">
            <v>0</v>
          </cell>
          <cell r="U67">
            <v>0</v>
          </cell>
        </row>
        <row r="68">
          <cell r="D68">
            <v>21193</v>
          </cell>
          <cell r="E68">
            <v>2</v>
          </cell>
          <cell r="F68" t="str">
            <v>X</v>
          </cell>
          <cell r="G68">
            <v>0</v>
          </cell>
          <cell r="H68">
            <v>0</v>
          </cell>
          <cell r="I68" t="str">
            <v>X</v>
          </cell>
          <cell r="J68" t="str">
            <v>X</v>
          </cell>
          <cell r="K68" t="str">
            <v>X</v>
          </cell>
          <cell r="L68" t="str">
            <v>X</v>
          </cell>
          <cell r="M68" t="str">
            <v>X</v>
          </cell>
          <cell r="N68" t="str">
            <v>X</v>
          </cell>
          <cell r="O68">
            <v>0</v>
          </cell>
          <cell r="P68" t="str">
            <v>Livs4 434550</v>
          </cell>
          <cell r="Q68">
            <v>0</v>
          </cell>
          <cell r="R68">
            <v>10</v>
          </cell>
          <cell r="S68">
            <v>1</v>
          </cell>
          <cell r="T68">
            <v>0</v>
          </cell>
          <cell r="U68">
            <v>0</v>
          </cell>
        </row>
        <row r="69">
          <cell r="D69">
            <v>21196</v>
          </cell>
          <cell r="E69">
            <v>1</v>
          </cell>
          <cell r="F69" t="str">
            <v>X</v>
          </cell>
          <cell r="G69">
            <v>0</v>
          </cell>
          <cell r="H69">
            <v>0</v>
          </cell>
          <cell r="I69" t="str">
            <v>X</v>
          </cell>
          <cell r="J69" t="str">
            <v>X</v>
          </cell>
          <cell r="K69" t="str">
            <v>X</v>
          </cell>
          <cell r="L69" t="str">
            <v>X</v>
          </cell>
          <cell r="M69" t="str">
            <v>X</v>
          </cell>
          <cell r="N69" t="str">
            <v>X</v>
          </cell>
          <cell r="O69">
            <v>0</v>
          </cell>
          <cell r="P69" t="str">
            <v>Livs4 404007</v>
          </cell>
          <cell r="Q69">
            <v>0</v>
          </cell>
          <cell r="R69">
            <v>0</v>
          </cell>
          <cell r="S69">
            <v>1</v>
          </cell>
          <cell r="T69">
            <v>0</v>
          </cell>
          <cell r="U69">
            <v>0</v>
          </cell>
        </row>
        <row r="70">
          <cell r="D70">
            <v>21197</v>
          </cell>
          <cell r="E70">
            <v>58</v>
          </cell>
          <cell r="F70" t="str">
            <v>X</v>
          </cell>
          <cell r="G70">
            <v>0</v>
          </cell>
          <cell r="H70">
            <v>0</v>
          </cell>
          <cell r="I70" t="str">
            <v>X</v>
          </cell>
          <cell r="J70" t="str">
            <v>X</v>
          </cell>
          <cell r="K70" t="str">
            <v>X</v>
          </cell>
          <cell r="L70" t="str">
            <v>X</v>
          </cell>
          <cell r="M70" t="str">
            <v>X</v>
          </cell>
          <cell r="N70" t="str">
            <v>X</v>
          </cell>
          <cell r="O70">
            <v>0</v>
          </cell>
          <cell r="P70" t="str">
            <v>Livs4 434548</v>
          </cell>
          <cell r="Q70">
            <v>0</v>
          </cell>
          <cell r="R70">
            <v>12</v>
          </cell>
          <cell r="S70">
            <v>57</v>
          </cell>
          <cell r="T70">
            <v>0</v>
          </cell>
          <cell r="U70">
            <v>0</v>
          </cell>
        </row>
        <row r="71">
          <cell r="D71">
            <v>21200</v>
          </cell>
          <cell r="E71">
            <v>27</v>
          </cell>
          <cell r="F71" t="str">
            <v>X</v>
          </cell>
          <cell r="G71">
            <v>0</v>
          </cell>
          <cell r="H71">
            <v>0</v>
          </cell>
          <cell r="I71" t="str">
            <v>X</v>
          </cell>
          <cell r="J71" t="str">
            <v>X</v>
          </cell>
          <cell r="K71" t="str">
            <v>X</v>
          </cell>
          <cell r="L71" t="str">
            <v>X</v>
          </cell>
          <cell r="M71" t="str">
            <v>X</v>
          </cell>
          <cell r="N71" t="str">
            <v>X</v>
          </cell>
          <cell r="O71">
            <v>0</v>
          </cell>
          <cell r="P71" t="str">
            <v>Livs4 434540</v>
          </cell>
          <cell r="Q71">
            <v>0</v>
          </cell>
          <cell r="R71">
            <v>15</v>
          </cell>
          <cell r="S71">
            <v>26</v>
          </cell>
          <cell r="T71">
            <v>0</v>
          </cell>
          <cell r="U71">
            <v>0</v>
          </cell>
        </row>
        <row r="72">
          <cell r="D72">
            <v>21201</v>
          </cell>
          <cell r="E72">
            <v>7</v>
          </cell>
          <cell r="F72" t="str">
            <v>X</v>
          </cell>
          <cell r="G72">
            <v>0</v>
          </cell>
          <cell r="H72">
            <v>0</v>
          </cell>
          <cell r="I72" t="str">
            <v>X</v>
          </cell>
          <cell r="J72" t="str">
            <v>X</v>
          </cell>
          <cell r="K72" t="str">
            <v>X</v>
          </cell>
          <cell r="L72" t="str">
            <v>X</v>
          </cell>
          <cell r="M72" t="str">
            <v>X</v>
          </cell>
          <cell r="N72" t="str">
            <v>X</v>
          </cell>
          <cell r="O72">
            <v>0</v>
          </cell>
          <cell r="P72" t="str">
            <v>Livs4 424030</v>
          </cell>
          <cell r="Q72">
            <v>0</v>
          </cell>
          <cell r="R72">
            <v>0</v>
          </cell>
          <cell r="S72">
            <v>7</v>
          </cell>
          <cell r="T72">
            <v>0</v>
          </cell>
          <cell r="U72">
            <v>0</v>
          </cell>
        </row>
        <row r="73">
          <cell r="D73">
            <v>21202</v>
          </cell>
          <cell r="E73">
            <v>3</v>
          </cell>
          <cell r="F73" t="str">
            <v>X</v>
          </cell>
          <cell r="G73">
            <v>0</v>
          </cell>
          <cell r="H73">
            <v>0</v>
          </cell>
          <cell r="I73" t="str">
            <v>X</v>
          </cell>
          <cell r="J73" t="str">
            <v>X</v>
          </cell>
          <cell r="K73" t="str">
            <v>X</v>
          </cell>
          <cell r="L73" t="str">
            <v>X</v>
          </cell>
          <cell r="M73" t="str">
            <v>X</v>
          </cell>
          <cell r="N73" t="str">
            <v>X</v>
          </cell>
          <cell r="O73">
            <v>0</v>
          </cell>
          <cell r="P73" t="str">
            <v>Livs4 001530</v>
          </cell>
          <cell r="Q73">
            <v>0</v>
          </cell>
          <cell r="R73">
            <v>0</v>
          </cell>
          <cell r="S73">
            <v>3</v>
          </cell>
          <cell r="T73">
            <v>0</v>
          </cell>
          <cell r="U73">
            <v>0</v>
          </cell>
        </row>
        <row r="74">
          <cell r="D74">
            <v>21203</v>
          </cell>
          <cell r="E74">
            <v>4</v>
          </cell>
          <cell r="F74" t="str">
            <v>X</v>
          </cell>
          <cell r="G74">
            <v>0</v>
          </cell>
          <cell r="H74">
            <v>0</v>
          </cell>
          <cell r="I74" t="str">
            <v>X</v>
          </cell>
          <cell r="J74" t="str">
            <v>X</v>
          </cell>
          <cell r="K74" t="str">
            <v>X</v>
          </cell>
          <cell r="L74" t="str">
            <v>X</v>
          </cell>
          <cell r="M74" t="str">
            <v>X</v>
          </cell>
          <cell r="N74" t="str">
            <v>X</v>
          </cell>
          <cell r="O74">
            <v>0</v>
          </cell>
          <cell r="P74" t="str">
            <v>Livs4 500308</v>
          </cell>
          <cell r="Q74">
            <v>0</v>
          </cell>
          <cell r="R74">
            <v>12</v>
          </cell>
          <cell r="S74">
            <v>3</v>
          </cell>
          <cell r="T74">
            <v>0</v>
          </cell>
          <cell r="U74">
            <v>0</v>
          </cell>
        </row>
        <row r="75">
          <cell r="D75">
            <v>21204</v>
          </cell>
          <cell r="E75">
            <v>11</v>
          </cell>
          <cell r="F75" t="str">
            <v>X</v>
          </cell>
          <cell r="G75">
            <v>0</v>
          </cell>
          <cell r="H75">
            <v>0</v>
          </cell>
          <cell r="I75" t="str">
            <v>X</v>
          </cell>
          <cell r="J75" t="str">
            <v>X</v>
          </cell>
          <cell r="K75" t="str">
            <v>X</v>
          </cell>
          <cell r="L75" t="str">
            <v>X</v>
          </cell>
          <cell r="M75" t="str">
            <v>X</v>
          </cell>
          <cell r="N75" t="str">
            <v>X</v>
          </cell>
          <cell r="O75">
            <v>0</v>
          </cell>
          <cell r="P75" t="str">
            <v>Livs4 403481</v>
          </cell>
          <cell r="Q75">
            <v>0</v>
          </cell>
          <cell r="R75">
            <v>0</v>
          </cell>
          <cell r="S75">
            <v>11</v>
          </cell>
          <cell r="T75">
            <v>0</v>
          </cell>
          <cell r="U75">
            <v>0</v>
          </cell>
        </row>
        <row r="76">
          <cell r="D76">
            <v>21210</v>
          </cell>
          <cell r="E76">
            <v>1</v>
          </cell>
          <cell r="F76" t="str">
            <v>X</v>
          </cell>
          <cell r="G76">
            <v>0</v>
          </cell>
          <cell r="H76">
            <v>0</v>
          </cell>
          <cell r="I76" t="str">
            <v>X</v>
          </cell>
          <cell r="J76" t="str">
            <v>X</v>
          </cell>
          <cell r="K76" t="str">
            <v>X</v>
          </cell>
          <cell r="L76" t="str">
            <v>X</v>
          </cell>
          <cell r="M76" t="str">
            <v>X</v>
          </cell>
          <cell r="N76" t="str">
            <v>X</v>
          </cell>
          <cell r="O76">
            <v>0</v>
          </cell>
          <cell r="P76" t="str">
            <v>Livs4 405042</v>
          </cell>
          <cell r="Q76">
            <v>0</v>
          </cell>
          <cell r="R76">
            <v>0</v>
          </cell>
          <cell r="S76">
            <v>1</v>
          </cell>
          <cell r="T76">
            <v>0</v>
          </cell>
          <cell r="U76">
            <v>0</v>
          </cell>
        </row>
        <row r="77">
          <cell r="D77">
            <v>21211</v>
          </cell>
          <cell r="E77">
            <v>2</v>
          </cell>
          <cell r="F77" t="str">
            <v>X</v>
          </cell>
          <cell r="G77">
            <v>0</v>
          </cell>
          <cell r="H77">
            <v>0</v>
          </cell>
          <cell r="I77" t="str">
            <v>X</v>
          </cell>
          <cell r="J77" t="str">
            <v>X</v>
          </cell>
          <cell r="K77" t="str">
            <v>X</v>
          </cell>
          <cell r="L77" t="str">
            <v>X</v>
          </cell>
          <cell r="M77" t="str">
            <v>X</v>
          </cell>
          <cell r="N77" t="str">
            <v>X</v>
          </cell>
          <cell r="O77">
            <v>0</v>
          </cell>
          <cell r="P77" t="str">
            <v>Livs4 405043</v>
          </cell>
          <cell r="Q77">
            <v>0</v>
          </cell>
          <cell r="R77">
            <v>0</v>
          </cell>
          <cell r="S77">
            <v>2</v>
          </cell>
          <cell r="T77">
            <v>0</v>
          </cell>
          <cell r="U77">
            <v>0</v>
          </cell>
        </row>
        <row r="78">
          <cell r="D78">
            <v>21212</v>
          </cell>
          <cell r="E78">
            <v>4</v>
          </cell>
          <cell r="F78" t="str">
            <v>X</v>
          </cell>
          <cell r="G78">
            <v>0</v>
          </cell>
          <cell r="H78">
            <v>0</v>
          </cell>
          <cell r="I78" t="str">
            <v>X</v>
          </cell>
          <cell r="J78" t="str">
            <v>X</v>
          </cell>
          <cell r="K78" t="str">
            <v>X</v>
          </cell>
          <cell r="L78" t="str">
            <v>X</v>
          </cell>
          <cell r="M78" t="str">
            <v>X</v>
          </cell>
          <cell r="N78" t="str">
            <v>X</v>
          </cell>
          <cell r="O78">
            <v>0</v>
          </cell>
          <cell r="P78" t="str">
            <v>Livs4 405045</v>
          </cell>
          <cell r="Q78">
            <v>0</v>
          </cell>
          <cell r="R78">
            <v>0</v>
          </cell>
          <cell r="S78">
            <v>4</v>
          </cell>
          <cell r="T78">
            <v>0</v>
          </cell>
          <cell r="U78">
            <v>0</v>
          </cell>
        </row>
        <row r="79">
          <cell r="D79">
            <v>21213</v>
          </cell>
          <cell r="E79">
            <v>1</v>
          </cell>
          <cell r="F79" t="str">
            <v>X</v>
          </cell>
          <cell r="G79">
            <v>0</v>
          </cell>
          <cell r="H79">
            <v>0</v>
          </cell>
          <cell r="I79" t="str">
            <v>X</v>
          </cell>
          <cell r="J79" t="str">
            <v>X</v>
          </cell>
          <cell r="K79" t="str">
            <v>X</v>
          </cell>
          <cell r="L79" t="str">
            <v>X</v>
          </cell>
          <cell r="M79" t="str">
            <v>X</v>
          </cell>
          <cell r="N79" t="str">
            <v>X</v>
          </cell>
          <cell r="O79">
            <v>0</v>
          </cell>
          <cell r="P79" t="str">
            <v>Livs4 405046</v>
          </cell>
          <cell r="Q79">
            <v>0</v>
          </cell>
          <cell r="R79">
            <v>0</v>
          </cell>
          <cell r="S79">
            <v>1</v>
          </cell>
          <cell r="T79">
            <v>0</v>
          </cell>
          <cell r="U79">
            <v>0</v>
          </cell>
        </row>
        <row r="80">
          <cell r="D80">
            <v>21216</v>
          </cell>
          <cell r="E80">
            <v>4</v>
          </cell>
          <cell r="F80" t="str">
            <v>X</v>
          </cell>
          <cell r="G80">
            <v>0</v>
          </cell>
          <cell r="H80">
            <v>0</v>
          </cell>
          <cell r="I80" t="str">
            <v>X</v>
          </cell>
          <cell r="J80" t="str">
            <v>X</v>
          </cell>
          <cell r="K80" t="str">
            <v>X</v>
          </cell>
          <cell r="L80" t="str">
            <v>X</v>
          </cell>
          <cell r="M80" t="str">
            <v>X</v>
          </cell>
          <cell r="N80" t="str">
            <v>X</v>
          </cell>
          <cell r="O80">
            <v>0</v>
          </cell>
          <cell r="P80" t="str">
            <v>Livs4 405049</v>
          </cell>
          <cell r="Q80">
            <v>0</v>
          </cell>
          <cell r="R80">
            <v>0</v>
          </cell>
          <cell r="S80">
            <v>4</v>
          </cell>
          <cell r="T80">
            <v>0</v>
          </cell>
          <cell r="U80">
            <v>0</v>
          </cell>
        </row>
        <row r="81">
          <cell r="D81">
            <v>21217</v>
          </cell>
          <cell r="E81">
            <v>2</v>
          </cell>
          <cell r="F81" t="str">
            <v>X</v>
          </cell>
          <cell r="G81">
            <v>0</v>
          </cell>
          <cell r="H81">
            <v>0</v>
          </cell>
          <cell r="I81" t="str">
            <v>X</v>
          </cell>
          <cell r="J81" t="str">
            <v>X</v>
          </cell>
          <cell r="K81" t="str">
            <v>X</v>
          </cell>
          <cell r="L81" t="str">
            <v>X</v>
          </cell>
          <cell r="M81" t="str">
            <v>X</v>
          </cell>
          <cell r="N81" t="str">
            <v>X</v>
          </cell>
          <cell r="O81">
            <v>0</v>
          </cell>
          <cell r="P81" t="str">
            <v>Livs4 405052</v>
          </cell>
          <cell r="Q81">
            <v>0</v>
          </cell>
          <cell r="R81">
            <v>0</v>
          </cell>
          <cell r="S81">
            <v>2</v>
          </cell>
          <cell r="T81">
            <v>0</v>
          </cell>
          <cell r="U81">
            <v>0</v>
          </cell>
        </row>
        <row r="82">
          <cell r="D82">
            <v>21226</v>
          </cell>
          <cell r="E82">
            <v>729</v>
          </cell>
          <cell r="F82" t="str">
            <v>X</v>
          </cell>
          <cell r="G82">
            <v>0</v>
          </cell>
          <cell r="H82">
            <v>0</v>
          </cell>
          <cell r="I82" t="str">
            <v>X</v>
          </cell>
          <cell r="J82" t="str">
            <v>X</v>
          </cell>
          <cell r="K82" t="str">
            <v>X</v>
          </cell>
          <cell r="L82" t="str">
            <v>X</v>
          </cell>
          <cell r="M82" t="str">
            <v>X</v>
          </cell>
          <cell r="N82" t="str">
            <v>X</v>
          </cell>
          <cell r="O82">
            <v>0</v>
          </cell>
          <cell r="P82" t="str">
            <v>Livs4 404030 PPV</v>
          </cell>
          <cell r="Q82">
            <v>0</v>
          </cell>
          <cell r="R82">
            <v>354</v>
          </cell>
          <cell r="S82">
            <v>705</v>
          </cell>
          <cell r="T82">
            <v>0</v>
          </cell>
          <cell r="U82">
            <v>0</v>
          </cell>
        </row>
        <row r="83">
          <cell r="D83">
            <v>21252</v>
          </cell>
          <cell r="E83">
            <v>1</v>
          </cell>
          <cell r="F83" t="str">
            <v>X</v>
          </cell>
          <cell r="G83">
            <v>0</v>
          </cell>
          <cell r="H83">
            <v>0</v>
          </cell>
          <cell r="I83" t="str">
            <v>X</v>
          </cell>
          <cell r="J83" t="str">
            <v>X</v>
          </cell>
          <cell r="K83" t="str">
            <v>X</v>
          </cell>
          <cell r="L83" t="str">
            <v>X</v>
          </cell>
          <cell r="M83" t="str">
            <v>X</v>
          </cell>
          <cell r="N83" t="str">
            <v>X</v>
          </cell>
          <cell r="O83">
            <v>0</v>
          </cell>
          <cell r="P83" t="str">
            <v>Livs4  407727</v>
          </cell>
          <cell r="Q83">
            <v>0</v>
          </cell>
          <cell r="R83">
            <v>11</v>
          </cell>
          <cell r="S83">
            <v>0</v>
          </cell>
          <cell r="T83">
            <v>0</v>
          </cell>
          <cell r="U83">
            <v>0</v>
          </cell>
        </row>
        <row r="84">
          <cell r="D84">
            <v>21297</v>
          </cell>
          <cell r="E84">
            <v>46</v>
          </cell>
          <cell r="F84" t="str">
            <v>X</v>
          </cell>
          <cell r="G84">
            <v>0</v>
          </cell>
          <cell r="H84">
            <v>0</v>
          </cell>
          <cell r="I84" t="str">
            <v>X</v>
          </cell>
          <cell r="J84" t="str">
            <v>X</v>
          </cell>
          <cell r="K84" t="str">
            <v>X</v>
          </cell>
          <cell r="L84" t="str">
            <v>X</v>
          </cell>
          <cell r="M84" t="str">
            <v>X</v>
          </cell>
          <cell r="N84" t="str">
            <v>X</v>
          </cell>
          <cell r="O84">
            <v>0</v>
          </cell>
          <cell r="P84" t="str">
            <v>Livs4 422112</v>
          </cell>
          <cell r="Q84">
            <v>0</v>
          </cell>
          <cell r="R84">
            <v>56</v>
          </cell>
          <cell r="S84">
            <v>43</v>
          </cell>
          <cell r="T84">
            <v>0</v>
          </cell>
          <cell r="U84">
            <v>0</v>
          </cell>
        </row>
        <row r="85">
          <cell r="D85">
            <v>21301</v>
          </cell>
          <cell r="E85">
            <v>1</v>
          </cell>
          <cell r="F85" t="str">
            <v>X</v>
          </cell>
          <cell r="G85">
            <v>0</v>
          </cell>
          <cell r="H85">
            <v>0</v>
          </cell>
          <cell r="I85" t="str">
            <v>X</v>
          </cell>
          <cell r="J85" t="str">
            <v>X</v>
          </cell>
          <cell r="K85" t="str">
            <v>X</v>
          </cell>
          <cell r="L85" t="str">
            <v>X</v>
          </cell>
          <cell r="M85" t="str">
            <v>X</v>
          </cell>
          <cell r="N85" t="str">
            <v>X</v>
          </cell>
          <cell r="O85">
            <v>0</v>
          </cell>
          <cell r="P85" t="str">
            <v>Livs1741147</v>
          </cell>
          <cell r="Q85">
            <v>0</v>
          </cell>
          <cell r="R85">
            <v>0</v>
          </cell>
          <cell r="S85">
            <v>1</v>
          </cell>
          <cell r="T85">
            <v>0</v>
          </cell>
          <cell r="U85">
            <v>0</v>
          </cell>
        </row>
        <row r="86">
          <cell r="D86">
            <v>21302</v>
          </cell>
          <cell r="E86">
            <v>27</v>
          </cell>
          <cell r="F86" t="str">
            <v>X</v>
          </cell>
          <cell r="G86">
            <v>0</v>
          </cell>
          <cell r="H86">
            <v>0</v>
          </cell>
          <cell r="I86" t="str">
            <v>X</v>
          </cell>
          <cell r="J86" t="str">
            <v>X</v>
          </cell>
          <cell r="K86" t="str">
            <v>X</v>
          </cell>
          <cell r="L86" t="str">
            <v>X</v>
          </cell>
          <cell r="M86" t="str">
            <v>X</v>
          </cell>
          <cell r="N86" t="str">
            <v>X</v>
          </cell>
          <cell r="O86">
            <v>0</v>
          </cell>
          <cell r="P86" t="str">
            <v>Livs1 404060</v>
          </cell>
          <cell r="Q86">
            <v>0</v>
          </cell>
          <cell r="R86">
            <v>0</v>
          </cell>
          <cell r="S86">
            <v>27</v>
          </cell>
          <cell r="T86">
            <v>0</v>
          </cell>
          <cell r="U86">
            <v>0</v>
          </cell>
        </row>
        <row r="87">
          <cell r="D87">
            <v>21303</v>
          </cell>
          <cell r="E87">
            <v>47</v>
          </cell>
          <cell r="F87" t="str">
            <v>X</v>
          </cell>
          <cell r="G87">
            <v>0</v>
          </cell>
          <cell r="H87">
            <v>0</v>
          </cell>
          <cell r="I87" t="str">
            <v>X</v>
          </cell>
          <cell r="J87" t="str">
            <v>X</v>
          </cell>
          <cell r="K87" t="str">
            <v>X</v>
          </cell>
          <cell r="L87" t="str">
            <v>X</v>
          </cell>
          <cell r="M87" t="str">
            <v>X</v>
          </cell>
          <cell r="N87" t="str">
            <v>X</v>
          </cell>
          <cell r="O87">
            <v>0</v>
          </cell>
          <cell r="P87" t="str">
            <v>Livs1 422112</v>
          </cell>
          <cell r="Q87">
            <v>0</v>
          </cell>
          <cell r="R87">
            <v>0</v>
          </cell>
          <cell r="S87">
            <v>47</v>
          </cell>
          <cell r="T87">
            <v>0</v>
          </cell>
          <cell r="U87">
            <v>0</v>
          </cell>
        </row>
        <row r="88">
          <cell r="D88">
            <v>21306</v>
          </cell>
          <cell r="E88">
            <v>128</v>
          </cell>
          <cell r="F88" t="str">
            <v>X</v>
          </cell>
          <cell r="G88">
            <v>0</v>
          </cell>
          <cell r="H88">
            <v>0</v>
          </cell>
          <cell r="I88" t="str">
            <v>X</v>
          </cell>
          <cell r="J88" t="str">
            <v>X</v>
          </cell>
          <cell r="K88" t="str">
            <v>X</v>
          </cell>
          <cell r="L88" t="str">
            <v>X</v>
          </cell>
          <cell r="M88" t="str">
            <v>X</v>
          </cell>
          <cell r="N88" t="str">
            <v>X</v>
          </cell>
          <cell r="O88">
            <v>0</v>
          </cell>
          <cell r="P88" t="str">
            <v>Livs1 616616</v>
          </cell>
          <cell r="Q88">
            <v>0</v>
          </cell>
          <cell r="R88">
            <v>0</v>
          </cell>
          <cell r="S88">
            <v>128</v>
          </cell>
          <cell r="T88">
            <v>0</v>
          </cell>
          <cell r="U88">
            <v>0</v>
          </cell>
        </row>
        <row r="89">
          <cell r="D89">
            <v>21308</v>
          </cell>
          <cell r="E89">
            <v>721</v>
          </cell>
          <cell r="F89" t="str">
            <v>X</v>
          </cell>
          <cell r="G89">
            <v>0</v>
          </cell>
          <cell r="H89">
            <v>0</v>
          </cell>
          <cell r="I89" t="str">
            <v>X</v>
          </cell>
          <cell r="J89" t="str">
            <v>X</v>
          </cell>
          <cell r="K89" t="str">
            <v>X</v>
          </cell>
          <cell r="L89" t="str">
            <v>X</v>
          </cell>
          <cell r="M89" t="str">
            <v>X</v>
          </cell>
          <cell r="N89" t="str">
            <v>X</v>
          </cell>
          <cell r="O89">
            <v>0</v>
          </cell>
          <cell r="P89" t="str">
            <v>Livs1 800822</v>
          </cell>
          <cell r="Q89">
            <v>0</v>
          </cell>
          <cell r="R89">
            <v>6</v>
          </cell>
          <cell r="S89">
            <v>719</v>
          </cell>
          <cell r="T89">
            <v>0</v>
          </cell>
          <cell r="U89">
            <v>0</v>
          </cell>
        </row>
        <row r="90">
          <cell r="D90">
            <v>21309</v>
          </cell>
          <cell r="E90">
            <v>115</v>
          </cell>
          <cell r="F90" t="str">
            <v>X</v>
          </cell>
          <cell r="G90">
            <v>0</v>
          </cell>
          <cell r="H90">
            <v>0</v>
          </cell>
          <cell r="I90" t="str">
            <v>X</v>
          </cell>
          <cell r="J90" t="str">
            <v>X</v>
          </cell>
          <cell r="K90" t="str">
            <v>X</v>
          </cell>
          <cell r="L90" t="str">
            <v>X</v>
          </cell>
          <cell r="M90" t="str">
            <v>X</v>
          </cell>
          <cell r="N90" t="str">
            <v>X</v>
          </cell>
          <cell r="O90">
            <v>0</v>
          </cell>
          <cell r="P90" t="str">
            <v>Livs1 822922</v>
          </cell>
          <cell r="Q90">
            <v>0</v>
          </cell>
          <cell r="R90">
            <v>0</v>
          </cell>
          <cell r="S90">
            <v>115</v>
          </cell>
          <cell r="T90">
            <v>0</v>
          </cell>
          <cell r="U90">
            <v>0</v>
          </cell>
        </row>
        <row r="91">
          <cell r="D91">
            <v>21331</v>
          </cell>
          <cell r="E91">
            <v>10</v>
          </cell>
          <cell r="F91" t="str">
            <v>X</v>
          </cell>
          <cell r="G91">
            <v>0</v>
          </cell>
          <cell r="H91">
            <v>0</v>
          </cell>
          <cell r="I91" t="str">
            <v>X</v>
          </cell>
          <cell r="J91" t="str">
            <v>X</v>
          </cell>
          <cell r="K91" t="str">
            <v>X</v>
          </cell>
          <cell r="L91" t="str">
            <v>X</v>
          </cell>
          <cell r="M91" t="str">
            <v>X</v>
          </cell>
          <cell r="N91" t="str">
            <v>X</v>
          </cell>
          <cell r="O91">
            <v>0</v>
          </cell>
          <cell r="P91" t="str">
            <v>Livs1 414444</v>
          </cell>
          <cell r="Q91">
            <v>0</v>
          </cell>
          <cell r="R91">
            <v>138</v>
          </cell>
          <cell r="S91">
            <v>0</v>
          </cell>
          <cell r="T91">
            <v>0</v>
          </cell>
          <cell r="U91">
            <v>0</v>
          </cell>
        </row>
        <row r="92">
          <cell r="D92">
            <v>21333</v>
          </cell>
          <cell r="E92">
            <v>3</v>
          </cell>
          <cell r="F92" t="str">
            <v>X</v>
          </cell>
          <cell r="G92">
            <v>0</v>
          </cell>
          <cell r="H92">
            <v>0</v>
          </cell>
          <cell r="I92" t="str">
            <v>X</v>
          </cell>
          <cell r="J92" t="str">
            <v>X</v>
          </cell>
          <cell r="K92" t="str">
            <v>X</v>
          </cell>
          <cell r="L92" t="str">
            <v>X</v>
          </cell>
          <cell r="M92" t="str">
            <v>X</v>
          </cell>
          <cell r="N92" t="str">
            <v>X</v>
          </cell>
          <cell r="O92">
            <v>0</v>
          </cell>
          <cell r="P92">
            <v>21333</v>
          </cell>
          <cell r="Q92">
            <v>0</v>
          </cell>
          <cell r="R92">
            <v>0</v>
          </cell>
          <cell r="S92">
            <v>3</v>
          </cell>
          <cell r="T92">
            <v>0</v>
          </cell>
          <cell r="U92">
            <v>0</v>
          </cell>
        </row>
        <row r="93">
          <cell r="D93">
            <v>21347</v>
          </cell>
          <cell r="E93">
            <v>2</v>
          </cell>
          <cell r="F93" t="str">
            <v>X</v>
          </cell>
          <cell r="G93">
            <v>0</v>
          </cell>
          <cell r="H93">
            <v>0</v>
          </cell>
          <cell r="I93" t="str">
            <v>X</v>
          </cell>
          <cell r="J93" t="str">
            <v>X</v>
          </cell>
          <cell r="K93" t="str">
            <v>X</v>
          </cell>
          <cell r="L93" t="str">
            <v>X</v>
          </cell>
          <cell r="M93" t="str">
            <v>X</v>
          </cell>
          <cell r="N93" t="str">
            <v>X</v>
          </cell>
          <cell r="O93">
            <v>0</v>
          </cell>
          <cell r="P93" t="str">
            <v>Livs2 005642</v>
          </cell>
          <cell r="Q93">
            <v>0</v>
          </cell>
          <cell r="R93">
            <v>0</v>
          </cell>
          <cell r="S93">
            <v>2</v>
          </cell>
          <cell r="T93">
            <v>0</v>
          </cell>
          <cell r="U93">
            <v>0</v>
          </cell>
        </row>
        <row r="94">
          <cell r="D94">
            <v>21352</v>
          </cell>
          <cell r="E94">
            <v>39</v>
          </cell>
          <cell r="F94" t="str">
            <v>X</v>
          </cell>
          <cell r="G94">
            <v>0</v>
          </cell>
          <cell r="H94">
            <v>0</v>
          </cell>
          <cell r="I94" t="str">
            <v>X</v>
          </cell>
          <cell r="J94" t="str">
            <v>X</v>
          </cell>
          <cell r="K94" t="str">
            <v>X</v>
          </cell>
          <cell r="L94" t="str">
            <v>X</v>
          </cell>
          <cell r="M94" t="str">
            <v>X</v>
          </cell>
          <cell r="N94" t="str">
            <v>X</v>
          </cell>
          <cell r="O94">
            <v>0</v>
          </cell>
          <cell r="P94" t="str">
            <v>Livs1 005647</v>
          </cell>
          <cell r="Q94">
            <v>0</v>
          </cell>
          <cell r="R94">
            <v>0</v>
          </cell>
          <cell r="S94">
            <v>39</v>
          </cell>
          <cell r="T94">
            <v>3</v>
          </cell>
          <cell r="U94">
            <v>0</v>
          </cell>
        </row>
        <row r="95">
          <cell r="D95">
            <v>21358</v>
          </cell>
          <cell r="E95">
            <v>3</v>
          </cell>
          <cell r="F95" t="str">
            <v>X</v>
          </cell>
          <cell r="G95">
            <v>0</v>
          </cell>
          <cell r="H95">
            <v>0</v>
          </cell>
          <cell r="I95" t="str">
            <v>X</v>
          </cell>
          <cell r="J95" t="str">
            <v>X</v>
          </cell>
          <cell r="K95" t="str">
            <v>X</v>
          </cell>
          <cell r="L95" t="str">
            <v>X</v>
          </cell>
          <cell r="M95" t="str">
            <v>X</v>
          </cell>
          <cell r="N95" t="str">
            <v>X</v>
          </cell>
          <cell r="O95">
            <v>0</v>
          </cell>
          <cell r="P95" t="str">
            <v>Livs1 509058</v>
          </cell>
          <cell r="Q95">
            <v>0</v>
          </cell>
          <cell r="R95">
            <v>0</v>
          </cell>
          <cell r="S95">
            <v>3</v>
          </cell>
          <cell r="T95">
            <v>0</v>
          </cell>
          <cell r="U95">
            <v>0</v>
          </cell>
        </row>
        <row r="96">
          <cell r="D96">
            <v>21359</v>
          </cell>
          <cell r="E96">
            <v>23</v>
          </cell>
          <cell r="F96" t="str">
            <v>X</v>
          </cell>
          <cell r="G96">
            <v>0</v>
          </cell>
          <cell r="H96">
            <v>0</v>
          </cell>
          <cell r="I96" t="str">
            <v>X</v>
          </cell>
          <cell r="J96" t="str">
            <v>X</v>
          </cell>
          <cell r="K96" t="str">
            <v>X</v>
          </cell>
          <cell r="L96" t="str">
            <v>X</v>
          </cell>
          <cell r="M96" t="str">
            <v>X</v>
          </cell>
          <cell r="N96" t="str">
            <v>X</v>
          </cell>
          <cell r="O96">
            <v>1</v>
          </cell>
          <cell r="P96" t="str">
            <v>Livs1001999</v>
          </cell>
          <cell r="Q96">
            <v>0</v>
          </cell>
          <cell r="R96">
            <v>0</v>
          </cell>
          <cell r="S96">
            <v>22</v>
          </cell>
          <cell r="T96">
            <v>0</v>
          </cell>
          <cell r="U96">
            <v>0</v>
          </cell>
        </row>
        <row r="97">
          <cell r="D97">
            <v>21361</v>
          </cell>
          <cell r="E97">
            <v>8</v>
          </cell>
          <cell r="F97" t="str">
            <v>X</v>
          </cell>
          <cell r="G97">
            <v>0</v>
          </cell>
          <cell r="H97">
            <v>0</v>
          </cell>
          <cell r="I97" t="str">
            <v>X</v>
          </cell>
          <cell r="J97" t="str">
            <v>X</v>
          </cell>
          <cell r="K97" t="str">
            <v>X</v>
          </cell>
          <cell r="L97" t="str">
            <v>X</v>
          </cell>
          <cell r="M97" t="str">
            <v>X</v>
          </cell>
          <cell r="N97" t="str">
            <v>X</v>
          </cell>
          <cell r="O97">
            <v>1</v>
          </cell>
          <cell r="P97" t="str">
            <v>Test Liv IVR Box 2</v>
          </cell>
          <cell r="Q97">
            <v>0</v>
          </cell>
          <cell r="R97">
            <v>0</v>
          </cell>
          <cell r="S97">
            <v>7</v>
          </cell>
          <cell r="T97">
            <v>0</v>
          </cell>
          <cell r="U97">
            <v>0</v>
          </cell>
        </row>
        <row r="98">
          <cell r="D98">
            <v>21373</v>
          </cell>
          <cell r="E98">
            <v>4</v>
          </cell>
          <cell r="F98" t="str">
            <v>X</v>
          </cell>
          <cell r="G98">
            <v>0</v>
          </cell>
          <cell r="H98">
            <v>0</v>
          </cell>
          <cell r="I98" t="str">
            <v>X</v>
          </cell>
          <cell r="J98" t="str">
            <v>X</v>
          </cell>
          <cell r="K98" t="str">
            <v>X</v>
          </cell>
          <cell r="L98" t="str">
            <v>X</v>
          </cell>
          <cell r="M98" t="str">
            <v>X</v>
          </cell>
          <cell r="N98" t="str">
            <v>X</v>
          </cell>
          <cell r="O98">
            <v>4</v>
          </cell>
          <cell r="P98">
            <v>21373</v>
          </cell>
          <cell r="Q98">
            <v>0</v>
          </cell>
          <cell r="R98">
            <v>0</v>
          </cell>
          <cell r="S98">
            <v>0</v>
          </cell>
          <cell r="T98">
            <v>0</v>
          </cell>
          <cell r="U98">
            <v>0</v>
          </cell>
        </row>
        <row r="99">
          <cell r="D99">
            <v>21425</v>
          </cell>
          <cell r="E99">
            <v>1</v>
          </cell>
          <cell r="F99" t="str">
            <v>X</v>
          </cell>
          <cell r="G99">
            <v>0</v>
          </cell>
          <cell r="H99">
            <v>0</v>
          </cell>
          <cell r="I99" t="str">
            <v>X</v>
          </cell>
          <cell r="J99" t="str">
            <v>X</v>
          </cell>
          <cell r="K99" t="str">
            <v>X</v>
          </cell>
          <cell r="L99" t="str">
            <v>X</v>
          </cell>
          <cell r="M99" t="str">
            <v>X</v>
          </cell>
          <cell r="N99" t="str">
            <v>X</v>
          </cell>
          <cell r="O99">
            <v>0</v>
          </cell>
          <cell r="P99" t="str">
            <v>Livs1090940</v>
          </cell>
          <cell r="Q99">
            <v>0</v>
          </cell>
          <cell r="R99">
            <v>18</v>
          </cell>
          <cell r="S99">
            <v>0</v>
          </cell>
          <cell r="T99">
            <v>0</v>
          </cell>
          <cell r="U99">
            <v>0</v>
          </cell>
        </row>
        <row r="100">
          <cell r="D100">
            <v>21500</v>
          </cell>
          <cell r="E100">
            <v>51</v>
          </cell>
          <cell r="F100" t="str">
            <v>X</v>
          </cell>
          <cell r="G100">
            <v>0</v>
          </cell>
          <cell r="H100">
            <v>0</v>
          </cell>
          <cell r="I100" t="str">
            <v>X</v>
          </cell>
          <cell r="J100" t="str">
            <v>X</v>
          </cell>
          <cell r="K100" t="str">
            <v>X</v>
          </cell>
          <cell r="L100" t="str">
            <v>X</v>
          </cell>
          <cell r="M100" t="str">
            <v>X</v>
          </cell>
          <cell r="N100" t="str">
            <v>X</v>
          </cell>
          <cell r="O100">
            <v>0</v>
          </cell>
          <cell r="P100" t="str">
            <v>Livs2400000</v>
          </cell>
          <cell r="Q100">
            <v>0</v>
          </cell>
          <cell r="R100">
            <v>7</v>
          </cell>
          <cell r="S100">
            <v>50</v>
          </cell>
          <cell r="T100">
            <v>0</v>
          </cell>
          <cell r="U100">
            <v>0</v>
          </cell>
        </row>
        <row r="101">
          <cell r="D101">
            <v>21510</v>
          </cell>
          <cell r="E101">
            <v>18</v>
          </cell>
          <cell r="F101" t="str">
            <v>X</v>
          </cell>
          <cell r="G101">
            <v>0</v>
          </cell>
          <cell r="H101">
            <v>0</v>
          </cell>
          <cell r="I101" t="str">
            <v>X</v>
          </cell>
          <cell r="J101" t="str">
            <v>X</v>
          </cell>
          <cell r="K101" t="str">
            <v>X</v>
          </cell>
          <cell r="L101" t="str">
            <v>X</v>
          </cell>
          <cell r="M101" t="str">
            <v>X</v>
          </cell>
          <cell r="N101" t="str">
            <v>X</v>
          </cell>
          <cell r="O101">
            <v>0</v>
          </cell>
          <cell r="P101" t="str">
            <v>Livs2356595</v>
          </cell>
          <cell r="Q101">
            <v>0</v>
          </cell>
          <cell r="R101">
            <v>0</v>
          </cell>
          <cell r="S101">
            <v>18</v>
          </cell>
          <cell r="T101">
            <v>0</v>
          </cell>
          <cell r="U101">
            <v>0</v>
          </cell>
        </row>
        <row r="102">
          <cell r="D102">
            <v>21514</v>
          </cell>
          <cell r="E102">
            <v>41</v>
          </cell>
          <cell r="F102" t="str">
            <v>X</v>
          </cell>
          <cell r="G102">
            <v>0</v>
          </cell>
          <cell r="H102">
            <v>0</v>
          </cell>
          <cell r="I102" t="str">
            <v>X</v>
          </cell>
          <cell r="J102" t="str">
            <v>X</v>
          </cell>
          <cell r="K102" t="str">
            <v>X</v>
          </cell>
          <cell r="L102" t="str">
            <v>X</v>
          </cell>
          <cell r="M102" t="str">
            <v>X</v>
          </cell>
          <cell r="N102" t="str">
            <v>X</v>
          </cell>
          <cell r="O102">
            <v>0</v>
          </cell>
          <cell r="P102" t="str">
            <v>Livs2 663311</v>
          </cell>
          <cell r="Q102">
            <v>0</v>
          </cell>
          <cell r="R102">
            <v>0</v>
          </cell>
          <cell r="S102">
            <v>41</v>
          </cell>
          <cell r="T102">
            <v>0</v>
          </cell>
          <cell r="U102">
            <v>0</v>
          </cell>
        </row>
        <row r="103">
          <cell r="D103">
            <v>21518</v>
          </cell>
          <cell r="E103">
            <v>6</v>
          </cell>
          <cell r="F103" t="str">
            <v>X</v>
          </cell>
          <cell r="G103">
            <v>0</v>
          </cell>
          <cell r="H103">
            <v>0</v>
          </cell>
          <cell r="I103" t="str">
            <v>X</v>
          </cell>
          <cell r="J103" t="str">
            <v>X</v>
          </cell>
          <cell r="K103" t="str">
            <v>X</v>
          </cell>
          <cell r="L103" t="str">
            <v>X</v>
          </cell>
          <cell r="M103" t="str">
            <v>X</v>
          </cell>
          <cell r="N103" t="str">
            <v>X</v>
          </cell>
          <cell r="O103">
            <v>0</v>
          </cell>
          <cell r="P103" t="str">
            <v>Livs2 800866</v>
          </cell>
          <cell r="Q103">
            <v>0</v>
          </cell>
          <cell r="R103">
            <v>0</v>
          </cell>
          <cell r="S103">
            <v>6</v>
          </cell>
          <cell r="T103">
            <v>0</v>
          </cell>
          <cell r="U103">
            <v>0</v>
          </cell>
        </row>
        <row r="104">
          <cell r="D104">
            <v>21520</v>
          </cell>
          <cell r="E104">
            <v>269</v>
          </cell>
          <cell r="F104" t="str">
            <v>X</v>
          </cell>
          <cell r="G104">
            <v>0</v>
          </cell>
          <cell r="H104">
            <v>0</v>
          </cell>
          <cell r="I104" t="str">
            <v>X</v>
          </cell>
          <cell r="J104" t="str">
            <v>X</v>
          </cell>
          <cell r="K104" t="str">
            <v>X</v>
          </cell>
          <cell r="L104" t="str">
            <v>X</v>
          </cell>
          <cell r="M104" t="str">
            <v>X</v>
          </cell>
          <cell r="N104" t="str">
            <v>X</v>
          </cell>
          <cell r="O104">
            <v>0</v>
          </cell>
          <cell r="P104" t="str">
            <v>Livs2 400024</v>
          </cell>
          <cell r="Q104">
            <v>0</v>
          </cell>
          <cell r="R104">
            <v>48</v>
          </cell>
          <cell r="S104">
            <v>264</v>
          </cell>
          <cell r="T104">
            <v>0</v>
          </cell>
          <cell r="U104">
            <v>0</v>
          </cell>
        </row>
        <row r="105">
          <cell r="D105">
            <v>21521</v>
          </cell>
          <cell r="E105">
            <v>2</v>
          </cell>
          <cell r="F105" t="str">
            <v>X</v>
          </cell>
          <cell r="G105">
            <v>0</v>
          </cell>
          <cell r="H105">
            <v>0</v>
          </cell>
          <cell r="I105" t="str">
            <v>X</v>
          </cell>
          <cell r="J105" t="str">
            <v>X</v>
          </cell>
          <cell r="K105" t="str">
            <v>X</v>
          </cell>
          <cell r="L105" t="str">
            <v>X</v>
          </cell>
          <cell r="M105" t="str">
            <v>X</v>
          </cell>
          <cell r="N105" t="str">
            <v>X</v>
          </cell>
          <cell r="O105">
            <v>0</v>
          </cell>
          <cell r="P105" t="str">
            <v>Livs2330333</v>
          </cell>
          <cell r="Q105">
            <v>0</v>
          </cell>
          <cell r="R105">
            <v>0</v>
          </cell>
          <cell r="S105">
            <v>2</v>
          </cell>
          <cell r="T105">
            <v>0</v>
          </cell>
          <cell r="U105">
            <v>0</v>
          </cell>
        </row>
        <row r="106">
          <cell r="D106">
            <v>21522</v>
          </cell>
          <cell r="E106">
            <v>4</v>
          </cell>
          <cell r="F106" t="str">
            <v>X</v>
          </cell>
          <cell r="G106">
            <v>0</v>
          </cell>
          <cell r="H106">
            <v>0</v>
          </cell>
          <cell r="I106" t="str">
            <v>X</v>
          </cell>
          <cell r="J106" t="str">
            <v>X</v>
          </cell>
          <cell r="K106" t="str">
            <v>X</v>
          </cell>
          <cell r="L106" t="str">
            <v>X</v>
          </cell>
          <cell r="M106" t="str">
            <v>X</v>
          </cell>
          <cell r="N106" t="str">
            <v>X</v>
          </cell>
          <cell r="O106">
            <v>0</v>
          </cell>
          <cell r="P106" t="str">
            <v>Livs2 838689</v>
          </cell>
          <cell r="Q106">
            <v>0</v>
          </cell>
          <cell r="R106">
            <v>33</v>
          </cell>
          <cell r="S106">
            <v>0</v>
          </cell>
          <cell r="T106">
            <v>0</v>
          </cell>
          <cell r="U106">
            <v>0</v>
          </cell>
        </row>
        <row r="107">
          <cell r="D107">
            <v>21527</v>
          </cell>
          <cell r="E107">
            <v>5</v>
          </cell>
          <cell r="F107" t="str">
            <v>X</v>
          </cell>
          <cell r="G107">
            <v>0</v>
          </cell>
          <cell r="H107">
            <v>0</v>
          </cell>
          <cell r="I107" t="str">
            <v>X</v>
          </cell>
          <cell r="J107" t="str">
            <v>X</v>
          </cell>
          <cell r="K107" t="str">
            <v>X</v>
          </cell>
          <cell r="L107" t="str">
            <v>X</v>
          </cell>
          <cell r="M107" t="str">
            <v>X</v>
          </cell>
          <cell r="N107" t="str">
            <v>X</v>
          </cell>
          <cell r="O107">
            <v>0</v>
          </cell>
          <cell r="P107" t="str">
            <v>Livs2434464</v>
          </cell>
          <cell r="Q107">
            <v>0</v>
          </cell>
          <cell r="R107">
            <v>0</v>
          </cell>
          <cell r="S107">
            <v>5</v>
          </cell>
          <cell r="T107">
            <v>0</v>
          </cell>
          <cell r="U107">
            <v>0</v>
          </cell>
        </row>
        <row r="108">
          <cell r="D108">
            <v>21531</v>
          </cell>
          <cell r="E108">
            <v>1223</v>
          </cell>
          <cell r="F108" t="str">
            <v>X</v>
          </cell>
          <cell r="G108">
            <v>0</v>
          </cell>
          <cell r="H108">
            <v>0</v>
          </cell>
          <cell r="I108" t="str">
            <v>X</v>
          </cell>
          <cell r="J108" t="str">
            <v>X</v>
          </cell>
          <cell r="K108" t="str">
            <v>X</v>
          </cell>
          <cell r="L108" t="str">
            <v>X</v>
          </cell>
          <cell r="M108" t="str">
            <v>X</v>
          </cell>
          <cell r="N108" t="str">
            <v>X</v>
          </cell>
          <cell r="O108">
            <v>0</v>
          </cell>
          <cell r="P108" t="str">
            <v>Install livs2</v>
          </cell>
          <cell r="Q108">
            <v>0</v>
          </cell>
          <cell r="R108">
            <v>262</v>
          </cell>
          <cell r="S108">
            <v>1205</v>
          </cell>
          <cell r="T108">
            <v>0</v>
          </cell>
          <cell r="U108">
            <v>0</v>
          </cell>
        </row>
        <row r="109">
          <cell r="D109">
            <v>21537</v>
          </cell>
          <cell r="E109">
            <v>268</v>
          </cell>
          <cell r="F109" t="str">
            <v>X</v>
          </cell>
          <cell r="G109">
            <v>265</v>
          </cell>
          <cell r="H109">
            <v>250</v>
          </cell>
          <cell r="I109" t="str">
            <v>X</v>
          </cell>
          <cell r="J109" t="str">
            <v>X</v>
          </cell>
          <cell r="K109" t="str">
            <v>X</v>
          </cell>
          <cell r="L109" t="str">
            <v>X</v>
          </cell>
          <cell r="M109" t="str">
            <v>X</v>
          </cell>
          <cell r="N109" t="str">
            <v>X</v>
          </cell>
          <cell r="O109">
            <v>3</v>
          </cell>
          <cell r="P109" t="str">
            <v>Livs2 7312079</v>
          </cell>
          <cell r="Q109">
            <v>83429</v>
          </cell>
          <cell r="R109">
            <v>0</v>
          </cell>
          <cell r="S109">
            <v>0</v>
          </cell>
          <cell r="T109">
            <v>0</v>
          </cell>
          <cell r="U109">
            <v>1576</v>
          </cell>
        </row>
        <row r="110">
          <cell r="D110">
            <v>21542</v>
          </cell>
          <cell r="E110">
            <v>129</v>
          </cell>
          <cell r="F110" t="str">
            <v>X</v>
          </cell>
          <cell r="G110">
            <v>0</v>
          </cell>
          <cell r="H110">
            <v>0</v>
          </cell>
          <cell r="I110" t="str">
            <v>X</v>
          </cell>
          <cell r="J110" t="str">
            <v>X</v>
          </cell>
          <cell r="K110" t="str">
            <v>X</v>
          </cell>
          <cell r="L110" t="str">
            <v>X</v>
          </cell>
          <cell r="M110" t="str">
            <v>X</v>
          </cell>
          <cell r="N110" t="str">
            <v>X</v>
          </cell>
          <cell r="O110">
            <v>0</v>
          </cell>
          <cell r="P110" t="str">
            <v>Livs2 800805 New</v>
          </cell>
          <cell r="Q110">
            <v>0</v>
          </cell>
          <cell r="R110">
            <v>98</v>
          </cell>
          <cell r="S110">
            <v>124</v>
          </cell>
          <cell r="T110">
            <v>0</v>
          </cell>
          <cell r="U110">
            <v>0</v>
          </cell>
        </row>
        <row r="111">
          <cell r="D111">
            <v>21642</v>
          </cell>
          <cell r="E111">
            <v>5397</v>
          </cell>
          <cell r="F111" t="str">
            <v>X</v>
          </cell>
          <cell r="G111">
            <v>0</v>
          </cell>
          <cell r="H111">
            <v>0</v>
          </cell>
          <cell r="I111" t="str">
            <v>X</v>
          </cell>
          <cell r="J111" t="str">
            <v>X</v>
          </cell>
          <cell r="K111" t="str">
            <v>X</v>
          </cell>
          <cell r="L111" t="str">
            <v>X</v>
          </cell>
          <cell r="M111" t="str">
            <v>X</v>
          </cell>
          <cell r="N111" t="str">
            <v>X</v>
          </cell>
          <cell r="O111">
            <v>10</v>
          </cell>
          <cell r="P111" t="str">
            <v>a Tech liv2 404040</v>
          </cell>
          <cell r="Q111">
            <v>0</v>
          </cell>
          <cell r="R111">
            <v>926</v>
          </cell>
          <cell r="S111">
            <v>5331</v>
          </cell>
          <cell r="T111">
            <v>0</v>
          </cell>
          <cell r="U111">
            <v>0</v>
          </cell>
        </row>
        <row r="112">
          <cell r="D112">
            <v>21705</v>
          </cell>
          <cell r="E112">
            <v>1293</v>
          </cell>
          <cell r="F112" t="str">
            <v>X</v>
          </cell>
          <cell r="G112">
            <v>0</v>
          </cell>
          <cell r="H112">
            <v>0</v>
          </cell>
          <cell r="I112" t="str">
            <v>X</v>
          </cell>
          <cell r="J112" t="str">
            <v>X</v>
          </cell>
          <cell r="K112" t="str">
            <v>X</v>
          </cell>
          <cell r="L112" t="str">
            <v>X</v>
          </cell>
          <cell r="M112" t="str">
            <v>X</v>
          </cell>
          <cell r="N112" t="str">
            <v>X</v>
          </cell>
          <cell r="O112">
            <v>0</v>
          </cell>
          <cell r="P112" t="str">
            <v>Livs3959595</v>
          </cell>
          <cell r="Q112">
            <v>0</v>
          </cell>
          <cell r="R112">
            <v>210</v>
          </cell>
          <cell r="S112">
            <v>1278</v>
          </cell>
          <cell r="T112">
            <v>0</v>
          </cell>
          <cell r="U112">
            <v>0</v>
          </cell>
        </row>
        <row r="113">
          <cell r="D113">
            <v>21710</v>
          </cell>
          <cell r="E113">
            <v>39</v>
          </cell>
          <cell r="F113" t="str">
            <v>X</v>
          </cell>
          <cell r="G113">
            <v>0</v>
          </cell>
          <cell r="H113">
            <v>0</v>
          </cell>
          <cell r="I113" t="str">
            <v>X</v>
          </cell>
          <cell r="J113" t="str">
            <v>X</v>
          </cell>
          <cell r="K113" t="str">
            <v>X</v>
          </cell>
          <cell r="L113" t="str">
            <v>X</v>
          </cell>
          <cell r="M113" t="str">
            <v>X</v>
          </cell>
          <cell r="N113" t="str">
            <v>X</v>
          </cell>
          <cell r="O113">
            <v>1</v>
          </cell>
          <cell r="P113" t="str">
            <v>Livs3 418486</v>
          </cell>
          <cell r="Q113">
            <v>0</v>
          </cell>
          <cell r="R113">
            <v>0</v>
          </cell>
          <cell r="S113">
            <v>38</v>
          </cell>
          <cell r="T113">
            <v>0</v>
          </cell>
          <cell r="U113">
            <v>0</v>
          </cell>
        </row>
        <row r="114">
          <cell r="D114">
            <v>21719</v>
          </cell>
          <cell r="E114">
            <v>4</v>
          </cell>
          <cell r="F114" t="str">
            <v>X</v>
          </cell>
          <cell r="G114">
            <v>0</v>
          </cell>
          <cell r="H114">
            <v>0</v>
          </cell>
          <cell r="I114" t="str">
            <v>X</v>
          </cell>
          <cell r="J114" t="str">
            <v>X</v>
          </cell>
          <cell r="K114" t="str">
            <v>X</v>
          </cell>
          <cell r="L114" t="str">
            <v>X</v>
          </cell>
          <cell r="M114" t="str">
            <v>X</v>
          </cell>
          <cell r="N114" t="str">
            <v>X</v>
          </cell>
          <cell r="O114">
            <v>0</v>
          </cell>
          <cell r="P114" t="str">
            <v>Livs3 800811</v>
          </cell>
          <cell r="Q114">
            <v>0</v>
          </cell>
          <cell r="R114">
            <v>0</v>
          </cell>
          <cell r="S114">
            <v>4</v>
          </cell>
          <cell r="T114">
            <v>0</v>
          </cell>
          <cell r="U114">
            <v>0</v>
          </cell>
        </row>
        <row r="115">
          <cell r="D115">
            <v>21727</v>
          </cell>
          <cell r="E115">
            <v>29</v>
          </cell>
          <cell r="F115" t="str">
            <v>X</v>
          </cell>
          <cell r="G115">
            <v>0</v>
          </cell>
          <cell r="H115">
            <v>0</v>
          </cell>
          <cell r="I115" t="str">
            <v>X</v>
          </cell>
          <cell r="J115" t="str">
            <v>X</v>
          </cell>
          <cell r="K115" t="str">
            <v>X</v>
          </cell>
          <cell r="L115" t="str">
            <v>X</v>
          </cell>
          <cell r="M115" t="str">
            <v>X</v>
          </cell>
          <cell r="N115" t="str">
            <v>X</v>
          </cell>
          <cell r="O115">
            <v>0</v>
          </cell>
          <cell r="P115" t="str">
            <v>Livs3 420958</v>
          </cell>
          <cell r="Q115">
            <v>0</v>
          </cell>
          <cell r="R115">
            <v>0</v>
          </cell>
          <cell r="S115">
            <v>29</v>
          </cell>
          <cell r="T115">
            <v>0</v>
          </cell>
          <cell r="U115">
            <v>0</v>
          </cell>
        </row>
        <row r="116">
          <cell r="D116">
            <v>21842</v>
          </cell>
          <cell r="E116">
            <v>193</v>
          </cell>
          <cell r="F116" t="str">
            <v>X</v>
          </cell>
          <cell r="G116">
            <v>0</v>
          </cell>
          <cell r="H116">
            <v>0</v>
          </cell>
          <cell r="I116" t="str">
            <v>X</v>
          </cell>
          <cell r="J116" t="str">
            <v>X</v>
          </cell>
          <cell r="K116" t="str">
            <v>X</v>
          </cell>
          <cell r="L116" t="str">
            <v>X</v>
          </cell>
          <cell r="M116" t="str">
            <v>X</v>
          </cell>
          <cell r="N116" t="str">
            <v>X</v>
          </cell>
          <cell r="O116">
            <v>0</v>
          </cell>
          <cell r="P116" t="str">
            <v>b Tech Liv3 404040</v>
          </cell>
          <cell r="Q116">
            <v>0</v>
          </cell>
          <cell r="R116">
            <v>0</v>
          </cell>
          <cell r="S116">
            <v>193</v>
          </cell>
          <cell r="T116">
            <v>0</v>
          </cell>
          <cell r="U116">
            <v>0</v>
          </cell>
        </row>
        <row r="117">
          <cell r="D117">
            <v>28696</v>
          </cell>
          <cell r="E117">
            <v>2</v>
          </cell>
          <cell r="F117" t="str">
            <v>X</v>
          </cell>
          <cell r="G117">
            <v>1</v>
          </cell>
          <cell r="H117">
            <v>2</v>
          </cell>
          <cell r="I117" t="str">
            <v>X</v>
          </cell>
          <cell r="J117" t="str">
            <v>X</v>
          </cell>
          <cell r="K117" t="str">
            <v>X</v>
          </cell>
          <cell r="L117" t="str">
            <v>X</v>
          </cell>
          <cell r="M117" t="str">
            <v>X</v>
          </cell>
          <cell r="N117" t="str">
            <v>X</v>
          </cell>
          <cell r="O117">
            <v>0</v>
          </cell>
          <cell r="P117" t="str">
            <v>RM Tech from Dunf</v>
          </cell>
          <cell r="Q117">
            <v>36</v>
          </cell>
          <cell r="R117">
            <v>0</v>
          </cell>
          <cell r="S117">
            <v>0</v>
          </cell>
          <cell r="T117">
            <v>0</v>
          </cell>
          <cell r="U117">
            <v>5</v>
          </cell>
        </row>
        <row r="118">
          <cell r="D118">
            <v>28698</v>
          </cell>
          <cell r="E118">
            <v>2</v>
          </cell>
          <cell r="F118" t="str">
            <v>X</v>
          </cell>
          <cell r="G118">
            <v>2</v>
          </cell>
          <cell r="H118">
            <v>2</v>
          </cell>
          <cell r="I118" t="str">
            <v>X</v>
          </cell>
          <cell r="J118" t="str">
            <v>X</v>
          </cell>
          <cell r="K118" t="str">
            <v>X</v>
          </cell>
          <cell r="L118" t="str">
            <v>X</v>
          </cell>
          <cell r="M118" t="str">
            <v>X</v>
          </cell>
          <cell r="N118" t="str">
            <v>X</v>
          </cell>
          <cell r="O118">
            <v>0</v>
          </cell>
          <cell r="P118" t="str">
            <v>RM Cust from Dunf</v>
          </cell>
          <cell r="Q118">
            <v>56</v>
          </cell>
          <cell r="R118">
            <v>0</v>
          </cell>
          <cell r="S118">
            <v>0</v>
          </cell>
          <cell r="T118">
            <v>0</v>
          </cell>
          <cell r="U118">
            <v>12</v>
          </cell>
        </row>
        <row r="119">
          <cell r="D119">
            <v>31000</v>
          </cell>
          <cell r="E119">
            <v>6</v>
          </cell>
          <cell r="F119" t="str">
            <v>X</v>
          </cell>
          <cell r="G119">
            <v>0</v>
          </cell>
          <cell r="H119">
            <v>0</v>
          </cell>
          <cell r="I119" t="str">
            <v>X</v>
          </cell>
          <cell r="J119" t="str">
            <v>X</v>
          </cell>
          <cell r="K119" t="str">
            <v>X</v>
          </cell>
          <cell r="L119" t="str">
            <v>X</v>
          </cell>
          <cell r="M119" t="str">
            <v>X</v>
          </cell>
          <cell r="N119" t="str">
            <v>X</v>
          </cell>
          <cell r="O119">
            <v>0</v>
          </cell>
          <cell r="P119" t="str">
            <v>Brdg4 402000</v>
          </cell>
          <cell r="Q119">
            <v>0</v>
          </cell>
          <cell r="R119">
            <v>0</v>
          </cell>
          <cell r="S119">
            <v>6</v>
          </cell>
          <cell r="T119">
            <v>0</v>
          </cell>
          <cell r="U119">
            <v>0</v>
          </cell>
        </row>
        <row r="120">
          <cell r="D120">
            <v>31001</v>
          </cell>
          <cell r="E120">
            <v>181</v>
          </cell>
          <cell r="F120" t="str">
            <v>X</v>
          </cell>
          <cell r="G120">
            <v>0</v>
          </cell>
          <cell r="H120">
            <v>0</v>
          </cell>
          <cell r="I120" t="str">
            <v>X</v>
          </cell>
          <cell r="J120" t="str">
            <v>X</v>
          </cell>
          <cell r="K120" t="str">
            <v>X</v>
          </cell>
          <cell r="L120" t="str">
            <v>X</v>
          </cell>
          <cell r="M120" t="str">
            <v>X</v>
          </cell>
          <cell r="N120" t="str">
            <v>X</v>
          </cell>
          <cell r="O120">
            <v>2</v>
          </cell>
          <cell r="P120" t="str">
            <v>Brdg4 404004</v>
          </cell>
          <cell r="Q120">
            <v>0</v>
          </cell>
          <cell r="R120">
            <v>25</v>
          </cell>
          <cell r="S120">
            <v>177</v>
          </cell>
          <cell r="T120">
            <v>0</v>
          </cell>
          <cell r="U120">
            <v>0</v>
          </cell>
        </row>
        <row r="121">
          <cell r="D121">
            <v>31003</v>
          </cell>
          <cell r="E121">
            <v>7</v>
          </cell>
          <cell r="F121" t="str">
            <v>X</v>
          </cell>
          <cell r="G121">
            <v>0</v>
          </cell>
          <cell r="H121">
            <v>0</v>
          </cell>
          <cell r="I121" t="str">
            <v>X</v>
          </cell>
          <cell r="J121" t="str">
            <v>X</v>
          </cell>
          <cell r="K121" t="str">
            <v>X</v>
          </cell>
          <cell r="L121" t="str">
            <v>X</v>
          </cell>
          <cell r="M121" t="str">
            <v>X</v>
          </cell>
          <cell r="N121" t="str">
            <v>X</v>
          </cell>
          <cell r="O121">
            <v>1</v>
          </cell>
          <cell r="P121" t="str">
            <v>Brdg4 404022</v>
          </cell>
          <cell r="Q121">
            <v>0</v>
          </cell>
          <cell r="R121">
            <v>0</v>
          </cell>
          <cell r="S121">
            <v>6</v>
          </cell>
          <cell r="T121">
            <v>0</v>
          </cell>
          <cell r="U121">
            <v>0</v>
          </cell>
        </row>
        <row r="122">
          <cell r="D122">
            <v>31004</v>
          </cell>
          <cell r="E122">
            <v>43</v>
          </cell>
          <cell r="F122" t="str">
            <v>X</v>
          </cell>
          <cell r="G122">
            <v>0</v>
          </cell>
          <cell r="H122">
            <v>0</v>
          </cell>
          <cell r="I122" t="str">
            <v>X</v>
          </cell>
          <cell r="J122" t="str">
            <v>X</v>
          </cell>
          <cell r="K122" t="str">
            <v>X</v>
          </cell>
          <cell r="L122" t="str">
            <v>X</v>
          </cell>
          <cell r="M122" t="str">
            <v>X</v>
          </cell>
          <cell r="N122" t="str">
            <v>X</v>
          </cell>
          <cell r="O122">
            <v>1</v>
          </cell>
          <cell r="P122" t="str">
            <v>Brdg4 404070</v>
          </cell>
          <cell r="Q122">
            <v>0</v>
          </cell>
          <cell r="R122">
            <v>0</v>
          </cell>
          <cell r="S122">
            <v>42</v>
          </cell>
          <cell r="T122">
            <v>0</v>
          </cell>
          <cell r="U122">
            <v>0</v>
          </cell>
        </row>
        <row r="123">
          <cell r="D123">
            <v>31005</v>
          </cell>
          <cell r="E123">
            <v>38</v>
          </cell>
          <cell r="F123" t="str">
            <v>X</v>
          </cell>
          <cell r="G123">
            <v>0</v>
          </cell>
          <cell r="H123">
            <v>0</v>
          </cell>
          <cell r="I123" t="str">
            <v>X</v>
          </cell>
          <cell r="J123" t="str">
            <v>X</v>
          </cell>
          <cell r="K123" t="str">
            <v>X</v>
          </cell>
          <cell r="L123" t="str">
            <v>X</v>
          </cell>
          <cell r="M123" t="str">
            <v>X</v>
          </cell>
          <cell r="N123" t="str">
            <v>X</v>
          </cell>
          <cell r="O123">
            <v>1</v>
          </cell>
          <cell r="P123">
            <v>31005</v>
          </cell>
          <cell r="Q123">
            <v>0</v>
          </cell>
          <cell r="R123">
            <v>0</v>
          </cell>
          <cell r="S123">
            <v>37</v>
          </cell>
          <cell r="T123">
            <v>0</v>
          </cell>
          <cell r="U123">
            <v>0</v>
          </cell>
        </row>
        <row r="124">
          <cell r="D124">
            <v>31010</v>
          </cell>
          <cell r="E124">
            <v>25</v>
          </cell>
          <cell r="F124" t="str">
            <v>X</v>
          </cell>
          <cell r="G124">
            <v>0</v>
          </cell>
          <cell r="H124">
            <v>0</v>
          </cell>
          <cell r="I124" t="str">
            <v>X</v>
          </cell>
          <cell r="J124" t="str">
            <v>X</v>
          </cell>
          <cell r="K124" t="str">
            <v>X</v>
          </cell>
          <cell r="L124" t="str">
            <v>X</v>
          </cell>
          <cell r="M124" t="str">
            <v>X</v>
          </cell>
          <cell r="N124" t="str">
            <v>X</v>
          </cell>
          <cell r="O124">
            <v>0</v>
          </cell>
          <cell r="P124" t="str">
            <v>Brdg4 060808</v>
          </cell>
          <cell r="Q124">
            <v>0</v>
          </cell>
          <cell r="R124">
            <v>0</v>
          </cell>
          <cell r="S124">
            <v>25</v>
          </cell>
          <cell r="T124">
            <v>0</v>
          </cell>
          <cell r="U124">
            <v>0</v>
          </cell>
        </row>
        <row r="125">
          <cell r="D125">
            <v>31015</v>
          </cell>
          <cell r="E125">
            <v>33</v>
          </cell>
          <cell r="F125" t="str">
            <v>X</v>
          </cell>
          <cell r="G125">
            <v>0</v>
          </cell>
          <cell r="H125">
            <v>0</v>
          </cell>
          <cell r="I125" t="str">
            <v>X</v>
          </cell>
          <cell r="J125" t="str">
            <v>X</v>
          </cell>
          <cell r="K125" t="str">
            <v>X</v>
          </cell>
          <cell r="L125" t="str">
            <v>X</v>
          </cell>
          <cell r="M125" t="str">
            <v>X</v>
          </cell>
          <cell r="N125" t="str">
            <v>X</v>
          </cell>
          <cell r="O125">
            <v>0</v>
          </cell>
          <cell r="P125" t="str">
            <v>Brdg3 334488</v>
          </cell>
          <cell r="Q125">
            <v>0</v>
          </cell>
          <cell r="R125">
            <v>41</v>
          </cell>
          <cell r="S125">
            <v>30</v>
          </cell>
          <cell r="T125">
            <v>0</v>
          </cell>
          <cell r="U125">
            <v>0</v>
          </cell>
        </row>
        <row r="126">
          <cell r="D126">
            <v>31016</v>
          </cell>
          <cell r="E126">
            <v>1</v>
          </cell>
          <cell r="F126" t="str">
            <v>X</v>
          </cell>
          <cell r="G126">
            <v>0</v>
          </cell>
          <cell r="H126">
            <v>0</v>
          </cell>
          <cell r="I126" t="str">
            <v>X</v>
          </cell>
          <cell r="J126" t="str">
            <v>X</v>
          </cell>
          <cell r="K126" t="str">
            <v>X</v>
          </cell>
          <cell r="L126" t="str">
            <v>X</v>
          </cell>
          <cell r="M126" t="str">
            <v>X</v>
          </cell>
          <cell r="N126" t="str">
            <v>X</v>
          </cell>
          <cell r="O126">
            <v>0</v>
          </cell>
          <cell r="P126" t="str">
            <v>Brdg4 414414</v>
          </cell>
          <cell r="Q126">
            <v>0</v>
          </cell>
          <cell r="R126">
            <v>0</v>
          </cell>
          <cell r="S126">
            <v>1</v>
          </cell>
          <cell r="T126">
            <v>0</v>
          </cell>
          <cell r="U126">
            <v>0</v>
          </cell>
        </row>
        <row r="127">
          <cell r="D127">
            <v>31017</v>
          </cell>
          <cell r="E127">
            <v>2</v>
          </cell>
          <cell r="F127" t="str">
            <v>X</v>
          </cell>
          <cell r="G127">
            <v>0</v>
          </cell>
          <cell r="H127">
            <v>0</v>
          </cell>
          <cell r="I127" t="str">
            <v>X</v>
          </cell>
          <cell r="J127" t="str">
            <v>X</v>
          </cell>
          <cell r="K127" t="str">
            <v>X</v>
          </cell>
          <cell r="L127" t="str">
            <v>X</v>
          </cell>
          <cell r="M127" t="str">
            <v>X</v>
          </cell>
          <cell r="N127" t="str">
            <v>X</v>
          </cell>
          <cell r="O127">
            <v>0</v>
          </cell>
          <cell r="P127" t="str">
            <v>Brdg4 660000</v>
          </cell>
          <cell r="Q127">
            <v>0</v>
          </cell>
          <cell r="R127">
            <v>0</v>
          </cell>
          <cell r="S127">
            <v>2</v>
          </cell>
          <cell r="T127">
            <v>0</v>
          </cell>
          <cell r="U127">
            <v>0</v>
          </cell>
        </row>
        <row r="128">
          <cell r="D128">
            <v>31018</v>
          </cell>
          <cell r="E128">
            <v>1</v>
          </cell>
          <cell r="F128" t="str">
            <v>X</v>
          </cell>
          <cell r="G128">
            <v>0</v>
          </cell>
          <cell r="H128">
            <v>0</v>
          </cell>
          <cell r="I128" t="str">
            <v>X</v>
          </cell>
          <cell r="J128" t="str">
            <v>X</v>
          </cell>
          <cell r="K128" t="str">
            <v>X</v>
          </cell>
          <cell r="L128" t="str">
            <v>X</v>
          </cell>
          <cell r="M128" t="str">
            <v>X</v>
          </cell>
          <cell r="N128" t="str">
            <v>X</v>
          </cell>
          <cell r="O128">
            <v>0</v>
          </cell>
          <cell r="P128" t="str">
            <v>Brdg4 001700</v>
          </cell>
          <cell r="Q128">
            <v>0</v>
          </cell>
          <cell r="R128">
            <v>0</v>
          </cell>
          <cell r="S128">
            <v>1</v>
          </cell>
          <cell r="T128">
            <v>0</v>
          </cell>
          <cell r="U128">
            <v>0</v>
          </cell>
        </row>
        <row r="129">
          <cell r="D129">
            <v>31019</v>
          </cell>
          <cell r="E129">
            <v>12</v>
          </cell>
          <cell r="F129" t="str">
            <v>X</v>
          </cell>
          <cell r="G129">
            <v>0</v>
          </cell>
          <cell r="H129">
            <v>0</v>
          </cell>
          <cell r="I129" t="str">
            <v>X</v>
          </cell>
          <cell r="J129" t="str">
            <v>X</v>
          </cell>
          <cell r="K129" t="str">
            <v>X</v>
          </cell>
          <cell r="L129" t="str">
            <v>X</v>
          </cell>
          <cell r="M129" t="str">
            <v>X</v>
          </cell>
          <cell r="N129" t="str">
            <v>X</v>
          </cell>
          <cell r="O129">
            <v>0</v>
          </cell>
          <cell r="P129" t="str">
            <v>Brdg4 663360</v>
          </cell>
          <cell r="Q129">
            <v>0</v>
          </cell>
          <cell r="R129">
            <v>8</v>
          </cell>
          <cell r="S129">
            <v>11</v>
          </cell>
          <cell r="T129">
            <v>0</v>
          </cell>
          <cell r="U129">
            <v>0</v>
          </cell>
        </row>
        <row r="130">
          <cell r="D130">
            <v>31021</v>
          </cell>
          <cell r="E130">
            <v>14</v>
          </cell>
          <cell r="F130" t="str">
            <v>X</v>
          </cell>
          <cell r="G130">
            <v>0</v>
          </cell>
          <cell r="H130">
            <v>0</v>
          </cell>
          <cell r="I130" t="str">
            <v>X</v>
          </cell>
          <cell r="J130" t="str">
            <v>X</v>
          </cell>
          <cell r="K130" t="str">
            <v>X</v>
          </cell>
          <cell r="L130" t="str">
            <v>X</v>
          </cell>
          <cell r="M130" t="str">
            <v>X</v>
          </cell>
          <cell r="N130" t="str">
            <v>X</v>
          </cell>
          <cell r="O130">
            <v>0</v>
          </cell>
          <cell r="P130" t="str">
            <v>Brdg4 800870</v>
          </cell>
          <cell r="Q130">
            <v>0</v>
          </cell>
          <cell r="R130">
            <v>17</v>
          </cell>
          <cell r="S130">
            <v>13</v>
          </cell>
          <cell r="T130">
            <v>0</v>
          </cell>
          <cell r="U130">
            <v>0</v>
          </cell>
        </row>
        <row r="131">
          <cell r="D131">
            <v>31023</v>
          </cell>
          <cell r="E131">
            <v>699</v>
          </cell>
          <cell r="F131" t="str">
            <v>X</v>
          </cell>
          <cell r="G131">
            <v>0</v>
          </cell>
          <cell r="H131">
            <v>0</v>
          </cell>
          <cell r="I131" t="str">
            <v>X</v>
          </cell>
          <cell r="J131" t="str">
            <v>X</v>
          </cell>
          <cell r="K131" t="str">
            <v>X</v>
          </cell>
          <cell r="L131" t="str">
            <v>X</v>
          </cell>
          <cell r="M131" t="str">
            <v>X</v>
          </cell>
          <cell r="N131" t="str">
            <v>X</v>
          </cell>
          <cell r="O131">
            <v>3</v>
          </cell>
          <cell r="P131" t="str">
            <v>Brdg4 800874</v>
          </cell>
          <cell r="Q131">
            <v>0</v>
          </cell>
          <cell r="R131">
            <v>269</v>
          </cell>
          <cell r="S131">
            <v>678</v>
          </cell>
          <cell r="T131">
            <v>0</v>
          </cell>
          <cell r="U131">
            <v>0</v>
          </cell>
        </row>
        <row r="132">
          <cell r="D132">
            <v>31025</v>
          </cell>
          <cell r="E132">
            <v>3</v>
          </cell>
          <cell r="F132" t="str">
            <v>X</v>
          </cell>
          <cell r="G132">
            <v>0</v>
          </cell>
          <cell r="H132">
            <v>0</v>
          </cell>
          <cell r="I132" t="str">
            <v>X</v>
          </cell>
          <cell r="J132" t="str">
            <v>X</v>
          </cell>
          <cell r="K132" t="str">
            <v>X</v>
          </cell>
          <cell r="L132" t="str">
            <v>X</v>
          </cell>
          <cell r="M132" t="str">
            <v>X</v>
          </cell>
          <cell r="N132" t="str">
            <v>X</v>
          </cell>
          <cell r="O132">
            <v>0</v>
          </cell>
          <cell r="P132" t="str">
            <v>Brdg4 800877</v>
          </cell>
          <cell r="Q132">
            <v>0</v>
          </cell>
          <cell r="R132">
            <v>0</v>
          </cell>
          <cell r="S132">
            <v>3</v>
          </cell>
          <cell r="T132">
            <v>0</v>
          </cell>
          <cell r="U132">
            <v>0</v>
          </cell>
        </row>
        <row r="133">
          <cell r="D133">
            <v>31028</v>
          </cell>
          <cell r="E133">
            <v>9</v>
          </cell>
          <cell r="F133" t="str">
            <v>X</v>
          </cell>
          <cell r="G133">
            <v>0</v>
          </cell>
          <cell r="H133">
            <v>0</v>
          </cell>
          <cell r="I133" t="str">
            <v>X</v>
          </cell>
          <cell r="J133" t="str">
            <v>X</v>
          </cell>
          <cell r="K133" t="str">
            <v>X</v>
          </cell>
          <cell r="L133" t="str">
            <v>X</v>
          </cell>
          <cell r="M133" t="str">
            <v>X</v>
          </cell>
          <cell r="N133" t="str">
            <v>X</v>
          </cell>
          <cell r="O133">
            <v>0</v>
          </cell>
          <cell r="P133" t="str">
            <v>Brdg4 979797</v>
          </cell>
          <cell r="Q133">
            <v>0</v>
          </cell>
          <cell r="R133">
            <v>0</v>
          </cell>
          <cell r="S133">
            <v>9</v>
          </cell>
          <cell r="T133">
            <v>0</v>
          </cell>
          <cell r="U133">
            <v>0</v>
          </cell>
        </row>
        <row r="134">
          <cell r="D134">
            <v>31031</v>
          </cell>
          <cell r="E134">
            <v>28</v>
          </cell>
          <cell r="F134" t="str">
            <v>X</v>
          </cell>
          <cell r="G134">
            <v>0</v>
          </cell>
          <cell r="H134">
            <v>0</v>
          </cell>
          <cell r="I134" t="str">
            <v>X</v>
          </cell>
          <cell r="J134" t="str">
            <v>X</v>
          </cell>
          <cell r="K134" t="str">
            <v>X</v>
          </cell>
          <cell r="L134" t="str">
            <v>X</v>
          </cell>
          <cell r="M134" t="str">
            <v>X</v>
          </cell>
          <cell r="N134" t="str">
            <v>X</v>
          </cell>
          <cell r="O134">
            <v>0</v>
          </cell>
          <cell r="P134" t="str">
            <v>Brdg4 800869</v>
          </cell>
          <cell r="Q134">
            <v>0</v>
          </cell>
          <cell r="R134">
            <v>0</v>
          </cell>
          <cell r="S134">
            <v>28</v>
          </cell>
          <cell r="T134">
            <v>0</v>
          </cell>
          <cell r="U134">
            <v>0</v>
          </cell>
        </row>
        <row r="135">
          <cell r="D135">
            <v>31033</v>
          </cell>
          <cell r="E135">
            <v>15</v>
          </cell>
          <cell r="F135" t="str">
            <v>X</v>
          </cell>
          <cell r="G135">
            <v>0</v>
          </cell>
          <cell r="H135">
            <v>0</v>
          </cell>
          <cell r="I135" t="str">
            <v>X</v>
          </cell>
          <cell r="J135" t="str">
            <v>X</v>
          </cell>
          <cell r="K135" t="str">
            <v>X</v>
          </cell>
          <cell r="L135" t="str">
            <v>X</v>
          </cell>
          <cell r="M135" t="str">
            <v>X</v>
          </cell>
          <cell r="N135" t="str">
            <v>X</v>
          </cell>
          <cell r="O135">
            <v>2</v>
          </cell>
          <cell r="P135" t="str">
            <v>Business Sales DDI 1</v>
          </cell>
          <cell r="Q135">
            <v>0</v>
          </cell>
          <cell r="R135">
            <v>0</v>
          </cell>
          <cell r="S135">
            <v>13</v>
          </cell>
          <cell r="T135">
            <v>0</v>
          </cell>
          <cell r="U135">
            <v>0</v>
          </cell>
        </row>
        <row r="136">
          <cell r="D136">
            <v>31036</v>
          </cell>
          <cell r="E136">
            <v>1613</v>
          </cell>
          <cell r="F136" t="str">
            <v>X</v>
          </cell>
          <cell r="G136">
            <v>0</v>
          </cell>
          <cell r="H136">
            <v>0</v>
          </cell>
          <cell r="I136" t="str">
            <v>X</v>
          </cell>
          <cell r="J136" t="str">
            <v>X</v>
          </cell>
          <cell r="K136" t="str">
            <v>X</v>
          </cell>
          <cell r="L136" t="str">
            <v>X</v>
          </cell>
          <cell r="M136" t="str">
            <v>X</v>
          </cell>
          <cell r="N136" t="str">
            <v>X</v>
          </cell>
          <cell r="O136">
            <v>0</v>
          </cell>
          <cell r="P136" t="str">
            <v>d Cus BRDG4 404040</v>
          </cell>
          <cell r="Q136">
            <v>0</v>
          </cell>
          <cell r="R136">
            <v>0</v>
          </cell>
          <cell r="S136">
            <v>1213</v>
          </cell>
          <cell r="T136">
            <v>0</v>
          </cell>
          <cell r="U136">
            <v>0</v>
          </cell>
        </row>
        <row r="137">
          <cell r="D137">
            <v>31038</v>
          </cell>
          <cell r="E137">
            <v>40</v>
          </cell>
          <cell r="F137" t="str">
            <v>X</v>
          </cell>
          <cell r="G137">
            <v>0</v>
          </cell>
          <cell r="H137">
            <v>0</v>
          </cell>
          <cell r="I137" t="str">
            <v>X</v>
          </cell>
          <cell r="J137" t="str">
            <v>X</v>
          </cell>
          <cell r="K137" t="str">
            <v>X</v>
          </cell>
          <cell r="L137" t="str">
            <v>X</v>
          </cell>
          <cell r="M137" t="str">
            <v>X</v>
          </cell>
          <cell r="N137" t="str">
            <v>X</v>
          </cell>
          <cell r="O137">
            <v>0</v>
          </cell>
          <cell r="P137" t="str">
            <v>Brdg4800876</v>
          </cell>
          <cell r="Q137">
            <v>0</v>
          </cell>
          <cell r="R137">
            <v>0</v>
          </cell>
          <cell r="S137">
            <v>40</v>
          </cell>
          <cell r="T137">
            <v>0</v>
          </cell>
          <cell r="U137">
            <v>0</v>
          </cell>
        </row>
        <row r="138">
          <cell r="D138">
            <v>31039</v>
          </cell>
          <cell r="E138">
            <v>24</v>
          </cell>
          <cell r="F138" t="str">
            <v>X</v>
          </cell>
          <cell r="G138">
            <v>0</v>
          </cell>
          <cell r="H138">
            <v>0</v>
          </cell>
          <cell r="I138" t="str">
            <v>X</v>
          </cell>
          <cell r="J138" t="str">
            <v>X</v>
          </cell>
          <cell r="K138" t="str">
            <v>X</v>
          </cell>
          <cell r="L138" t="str">
            <v>X</v>
          </cell>
          <cell r="M138" t="str">
            <v>X</v>
          </cell>
          <cell r="N138" t="str">
            <v>X</v>
          </cell>
          <cell r="O138">
            <v>0</v>
          </cell>
          <cell r="P138" t="str">
            <v>Brdg4831039</v>
          </cell>
          <cell r="Q138">
            <v>0</v>
          </cell>
          <cell r="R138">
            <v>0</v>
          </cell>
          <cell r="S138">
            <v>24</v>
          </cell>
          <cell r="T138">
            <v>0</v>
          </cell>
          <cell r="U138">
            <v>0</v>
          </cell>
        </row>
        <row r="139">
          <cell r="D139">
            <v>31040</v>
          </cell>
          <cell r="E139">
            <v>173</v>
          </cell>
          <cell r="F139" t="str">
            <v>X</v>
          </cell>
          <cell r="G139">
            <v>0</v>
          </cell>
          <cell r="H139">
            <v>0</v>
          </cell>
          <cell r="I139" t="str">
            <v>X</v>
          </cell>
          <cell r="J139" t="str">
            <v>X</v>
          </cell>
          <cell r="K139" t="str">
            <v>X</v>
          </cell>
          <cell r="L139" t="str">
            <v>X</v>
          </cell>
          <cell r="M139" t="str">
            <v>X</v>
          </cell>
          <cell r="N139" t="str">
            <v>X</v>
          </cell>
          <cell r="O139">
            <v>4</v>
          </cell>
          <cell r="P139" t="str">
            <v>India Xfer IVR</v>
          </cell>
          <cell r="Q139">
            <v>0</v>
          </cell>
          <cell r="R139">
            <v>0</v>
          </cell>
          <cell r="S139">
            <v>169</v>
          </cell>
          <cell r="T139">
            <v>0</v>
          </cell>
          <cell r="U139">
            <v>0</v>
          </cell>
        </row>
        <row r="140">
          <cell r="D140">
            <v>31041</v>
          </cell>
          <cell r="E140">
            <v>186</v>
          </cell>
          <cell r="F140" t="str">
            <v>X</v>
          </cell>
          <cell r="G140">
            <v>0</v>
          </cell>
          <cell r="H140">
            <v>0</v>
          </cell>
          <cell r="I140" t="str">
            <v>X</v>
          </cell>
          <cell r="J140" t="str">
            <v>X</v>
          </cell>
          <cell r="K140" t="str">
            <v>X</v>
          </cell>
          <cell r="L140" t="str">
            <v>X</v>
          </cell>
          <cell r="M140" t="str">
            <v>X</v>
          </cell>
          <cell r="N140" t="str">
            <v>X</v>
          </cell>
          <cell r="O140">
            <v>0</v>
          </cell>
          <cell r="P140" t="str">
            <v>Brdg4 31041</v>
          </cell>
          <cell r="Q140">
            <v>0</v>
          </cell>
          <cell r="R140">
            <v>17</v>
          </cell>
          <cell r="S140">
            <v>185</v>
          </cell>
          <cell r="T140">
            <v>0</v>
          </cell>
          <cell r="U140">
            <v>0</v>
          </cell>
        </row>
        <row r="141">
          <cell r="D141">
            <v>31043</v>
          </cell>
          <cell r="E141">
            <v>327</v>
          </cell>
          <cell r="F141" t="str">
            <v>X</v>
          </cell>
          <cell r="G141">
            <v>0</v>
          </cell>
          <cell r="H141">
            <v>0</v>
          </cell>
          <cell r="I141" t="str">
            <v>X</v>
          </cell>
          <cell r="J141" t="str">
            <v>X</v>
          </cell>
          <cell r="K141" t="str">
            <v>X</v>
          </cell>
          <cell r="L141" t="str">
            <v>X</v>
          </cell>
          <cell r="M141" t="str">
            <v>X</v>
          </cell>
          <cell r="N141" t="str">
            <v>X</v>
          </cell>
          <cell r="O141">
            <v>5</v>
          </cell>
          <cell r="P141" t="str">
            <v>Brdg4 831043</v>
          </cell>
          <cell r="Q141">
            <v>0</v>
          </cell>
          <cell r="R141">
            <v>49</v>
          </cell>
          <cell r="S141">
            <v>319</v>
          </cell>
          <cell r="T141">
            <v>0</v>
          </cell>
          <cell r="U141">
            <v>0</v>
          </cell>
        </row>
        <row r="142">
          <cell r="D142">
            <v>31045</v>
          </cell>
          <cell r="E142">
            <v>155</v>
          </cell>
          <cell r="F142" t="str">
            <v>X</v>
          </cell>
          <cell r="G142">
            <v>0</v>
          </cell>
          <cell r="H142">
            <v>0</v>
          </cell>
          <cell r="I142" t="str">
            <v>X</v>
          </cell>
          <cell r="J142" t="str">
            <v>X</v>
          </cell>
          <cell r="K142" t="str">
            <v>X</v>
          </cell>
          <cell r="L142" t="str">
            <v>X</v>
          </cell>
          <cell r="M142" t="str">
            <v>X</v>
          </cell>
          <cell r="N142" t="str">
            <v>X</v>
          </cell>
          <cell r="O142">
            <v>0</v>
          </cell>
          <cell r="P142" t="str">
            <v>Brdg4 432491</v>
          </cell>
          <cell r="Q142">
            <v>0</v>
          </cell>
          <cell r="R142">
            <v>114</v>
          </cell>
          <cell r="S142">
            <v>147</v>
          </cell>
          <cell r="T142">
            <v>0</v>
          </cell>
          <cell r="U142">
            <v>0</v>
          </cell>
        </row>
        <row r="143">
          <cell r="D143">
            <v>31049</v>
          </cell>
          <cell r="E143">
            <v>15</v>
          </cell>
          <cell r="F143" t="str">
            <v>X</v>
          </cell>
          <cell r="G143">
            <v>0</v>
          </cell>
          <cell r="H143">
            <v>0</v>
          </cell>
          <cell r="I143" t="str">
            <v>X</v>
          </cell>
          <cell r="J143" t="str">
            <v>X</v>
          </cell>
          <cell r="K143" t="str">
            <v>X</v>
          </cell>
          <cell r="L143" t="str">
            <v>X</v>
          </cell>
          <cell r="M143" t="str">
            <v>X</v>
          </cell>
          <cell r="N143" t="str">
            <v>X</v>
          </cell>
          <cell r="O143">
            <v>0</v>
          </cell>
          <cell r="P143" t="str">
            <v>Brdg4 831049</v>
          </cell>
          <cell r="Q143">
            <v>0</v>
          </cell>
          <cell r="R143">
            <v>0</v>
          </cell>
          <cell r="S143">
            <v>15</v>
          </cell>
          <cell r="T143">
            <v>0</v>
          </cell>
          <cell r="U143">
            <v>0</v>
          </cell>
        </row>
        <row r="144">
          <cell r="D144">
            <v>31050</v>
          </cell>
          <cell r="E144">
            <v>3042</v>
          </cell>
          <cell r="F144" t="str">
            <v>X</v>
          </cell>
          <cell r="G144">
            <v>0</v>
          </cell>
          <cell r="H144">
            <v>0</v>
          </cell>
          <cell r="I144" t="str">
            <v>X</v>
          </cell>
          <cell r="J144" t="str">
            <v>X</v>
          </cell>
          <cell r="K144" t="str">
            <v>X</v>
          </cell>
          <cell r="L144" t="str">
            <v>X</v>
          </cell>
          <cell r="M144" t="str">
            <v>X</v>
          </cell>
          <cell r="N144" t="str">
            <v>X</v>
          </cell>
          <cell r="O144">
            <v>0</v>
          </cell>
          <cell r="P144" t="str">
            <v>RHL Xfer IVR</v>
          </cell>
          <cell r="Q144">
            <v>0</v>
          </cell>
          <cell r="R144">
            <v>0</v>
          </cell>
          <cell r="S144">
            <v>3042</v>
          </cell>
          <cell r="T144">
            <v>0</v>
          </cell>
          <cell r="U144">
            <v>0</v>
          </cell>
        </row>
        <row r="145">
          <cell r="D145">
            <v>31054</v>
          </cell>
          <cell r="E145">
            <v>1</v>
          </cell>
          <cell r="F145" t="str">
            <v>X</v>
          </cell>
          <cell r="G145">
            <v>0</v>
          </cell>
          <cell r="H145">
            <v>0</v>
          </cell>
          <cell r="I145" t="str">
            <v>X</v>
          </cell>
          <cell r="J145" t="str">
            <v>X</v>
          </cell>
          <cell r="K145" t="str">
            <v>X</v>
          </cell>
          <cell r="L145" t="str">
            <v>X</v>
          </cell>
          <cell r="M145" t="str">
            <v>X</v>
          </cell>
          <cell r="N145" t="str">
            <v>X</v>
          </cell>
          <cell r="O145">
            <v>0</v>
          </cell>
          <cell r="P145" t="str">
            <v>Brdg4 660011</v>
          </cell>
          <cell r="Q145">
            <v>0</v>
          </cell>
          <cell r="R145">
            <v>0</v>
          </cell>
          <cell r="S145">
            <v>1</v>
          </cell>
          <cell r="T145">
            <v>0</v>
          </cell>
          <cell r="U145">
            <v>0</v>
          </cell>
        </row>
        <row r="146">
          <cell r="D146">
            <v>31058</v>
          </cell>
          <cell r="E146">
            <v>7</v>
          </cell>
          <cell r="F146" t="str">
            <v>X</v>
          </cell>
          <cell r="G146">
            <v>0</v>
          </cell>
          <cell r="H146">
            <v>0</v>
          </cell>
          <cell r="I146" t="str">
            <v>X</v>
          </cell>
          <cell r="J146" t="str">
            <v>X</v>
          </cell>
          <cell r="K146" t="str">
            <v>X</v>
          </cell>
          <cell r="L146" t="str">
            <v>X</v>
          </cell>
          <cell r="M146" t="str">
            <v>X</v>
          </cell>
          <cell r="N146" t="str">
            <v>X</v>
          </cell>
          <cell r="O146">
            <v>1</v>
          </cell>
          <cell r="P146" t="str">
            <v>Brdg4432492</v>
          </cell>
          <cell r="Q146">
            <v>0</v>
          </cell>
          <cell r="R146">
            <v>0</v>
          </cell>
          <cell r="S146">
            <v>6</v>
          </cell>
          <cell r="T146">
            <v>0</v>
          </cell>
          <cell r="U146">
            <v>0</v>
          </cell>
        </row>
        <row r="147">
          <cell r="D147">
            <v>31059</v>
          </cell>
          <cell r="E147">
            <v>3</v>
          </cell>
          <cell r="F147" t="str">
            <v>X</v>
          </cell>
          <cell r="G147">
            <v>0</v>
          </cell>
          <cell r="H147">
            <v>0</v>
          </cell>
          <cell r="I147" t="str">
            <v>X</v>
          </cell>
          <cell r="J147" t="str">
            <v>X</v>
          </cell>
          <cell r="K147" t="str">
            <v>X</v>
          </cell>
          <cell r="L147" t="str">
            <v>X</v>
          </cell>
          <cell r="M147" t="str">
            <v>X</v>
          </cell>
          <cell r="N147" t="str">
            <v>X</v>
          </cell>
          <cell r="O147">
            <v>0</v>
          </cell>
          <cell r="P147" t="str">
            <v>Brdg4831059</v>
          </cell>
          <cell r="Q147">
            <v>0</v>
          </cell>
          <cell r="R147">
            <v>0</v>
          </cell>
          <cell r="S147">
            <v>3</v>
          </cell>
          <cell r="T147">
            <v>0</v>
          </cell>
          <cell r="U147">
            <v>0</v>
          </cell>
        </row>
        <row r="148">
          <cell r="D148">
            <v>31061</v>
          </cell>
          <cell r="E148">
            <v>124</v>
          </cell>
          <cell r="F148" t="str">
            <v>X</v>
          </cell>
          <cell r="G148">
            <v>0</v>
          </cell>
          <cell r="H148">
            <v>0</v>
          </cell>
          <cell r="I148" t="str">
            <v>X</v>
          </cell>
          <cell r="J148" t="str">
            <v>X</v>
          </cell>
          <cell r="K148" t="str">
            <v>X</v>
          </cell>
          <cell r="L148" t="str">
            <v>X</v>
          </cell>
          <cell r="M148" t="str">
            <v>X</v>
          </cell>
          <cell r="N148" t="str">
            <v>X</v>
          </cell>
          <cell r="O148">
            <v>0</v>
          </cell>
          <cell r="P148" t="str">
            <v>Brdg4 404151</v>
          </cell>
          <cell r="Q148">
            <v>0</v>
          </cell>
          <cell r="R148">
            <v>46</v>
          </cell>
          <cell r="S148">
            <v>121</v>
          </cell>
          <cell r="T148">
            <v>0</v>
          </cell>
          <cell r="U148">
            <v>0</v>
          </cell>
        </row>
        <row r="149">
          <cell r="D149">
            <v>31068</v>
          </cell>
          <cell r="E149">
            <v>4</v>
          </cell>
          <cell r="F149" t="str">
            <v>X</v>
          </cell>
          <cell r="G149">
            <v>0</v>
          </cell>
          <cell r="H149">
            <v>0</v>
          </cell>
          <cell r="I149" t="str">
            <v>X</v>
          </cell>
          <cell r="J149" t="str">
            <v>X</v>
          </cell>
          <cell r="K149" t="str">
            <v>X</v>
          </cell>
          <cell r="L149" t="str">
            <v>X</v>
          </cell>
          <cell r="M149" t="str">
            <v>X</v>
          </cell>
          <cell r="N149" t="str">
            <v>X</v>
          </cell>
          <cell r="O149">
            <v>0</v>
          </cell>
          <cell r="P149" t="str">
            <v>Brdg4 501601</v>
          </cell>
          <cell r="Q149">
            <v>0</v>
          </cell>
          <cell r="R149">
            <v>0</v>
          </cell>
          <cell r="S149">
            <v>4</v>
          </cell>
          <cell r="T149">
            <v>0</v>
          </cell>
          <cell r="U149">
            <v>0</v>
          </cell>
        </row>
        <row r="150">
          <cell r="D150">
            <v>31071</v>
          </cell>
          <cell r="E150">
            <v>22</v>
          </cell>
          <cell r="F150" t="str">
            <v>X</v>
          </cell>
          <cell r="G150">
            <v>0</v>
          </cell>
          <cell r="H150">
            <v>0</v>
          </cell>
          <cell r="I150" t="str">
            <v>X</v>
          </cell>
          <cell r="J150" t="str">
            <v>X</v>
          </cell>
          <cell r="K150" t="str">
            <v>X</v>
          </cell>
          <cell r="L150" t="str">
            <v>X</v>
          </cell>
          <cell r="M150" t="str">
            <v>X</v>
          </cell>
          <cell r="N150" t="str">
            <v>X</v>
          </cell>
          <cell r="O150">
            <v>1</v>
          </cell>
          <cell r="P150" t="str">
            <v>Brdg4 400208</v>
          </cell>
          <cell r="Q150">
            <v>0</v>
          </cell>
          <cell r="R150">
            <v>29</v>
          </cell>
          <cell r="S150">
            <v>19</v>
          </cell>
          <cell r="T150">
            <v>0</v>
          </cell>
          <cell r="U150">
            <v>0</v>
          </cell>
        </row>
        <row r="151">
          <cell r="D151">
            <v>31073</v>
          </cell>
          <cell r="E151">
            <v>28</v>
          </cell>
          <cell r="F151" t="str">
            <v>X</v>
          </cell>
          <cell r="G151">
            <v>0</v>
          </cell>
          <cell r="H151">
            <v>0</v>
          </cell>
          <cell r="I151" t="str">
            <v>X</v>
          </cell>
          <cell r="J151" t="str">
            <v>X</v>
          </cell>
          <cell r="K151" t="str">
            <v>X</v>
          </cell>
          <cell r="L151" t="str">
            <v>X</v>
          </cell>
          <cell r="M151" t="str">
            <v>X</v>
          </cell>
          <cell r="N151" t="str">
            <v>X</v>
          </cell>
          <cell r="O151">
            <v>1</v>
          </cell>
          <cell r="P151" t="str">
            <v>Brdg4 432494</v>
          </cell>
          <cell r="Q151">
            <v>0</v>
          </cell>
          <cell r="R151">
            <v>0</v>
          </cell>
          <cell r="S151">
            <v>27</v>
          </cell>
          <cell r="T151">
            <v>0</v>
          </cell>
          <cell r="U151">
            <v>0</v>
          </cell>
        </row>
        <row r="152">
          <cell r="D152">
            <v>31074</v>
          </cell>
          <cell r="E152">
            <v>217</v>
          </cell>
          <cell r="F152" t="str">
            <v>X</v>
          </cell>
          <cell r="G152">
            <v>0</v>
          </cell>
          <cell r="H152">
            <v>0</v>
          </cell>
          <cell r="I152" t="str">
            <v>X</v>
          </cell>
          <cell r="J152" t="str">
            <v>X</v>
          </cell>
          <cell r="K152" t="str">
            <v>X</v>
          </cell>
          <cell r="L152" t="str">
            <v>X</v>
          </cell>
          <cell r="M152" t="str">
            <v>X</v>
          </cell>
          <cell r="N152" t="str">
            <v>X</v>
          </cell>
          <cell r="O152">
            <v>3</v>
          </cell>
          <cell r="P152" t="str">
            <v>Brdg431074</v>
          </cell>
          <cell r="Q152">
            <v>0</v>
          </cell>
          <cell r="R152">
            <v>52</v>
          </cell>
          <cell r="S152">
            <v>209</v>
          </cell>
          <cell r="T152">
            <v>0</v>
          </cell>
          <cell r="U152">
            <v>0</v>
          </cell>
        </row>
        <row r="153">
          <cell r="D153">
            <v>31075</v>
          </cell>
          <cell r="E153">
            <v>70</v>
          </cell>
          <cell r="F153" t="str">
            <v>X</v>
          </cell>
          <cell r="G153">
            <v>0</v>
          </cell>
          <cell r="H153">
            <v>0</v>
          </cell>
          <cell r="I153" t="str">
            <v>X</v>
          </cell>
          <cell r="J153" t="str">
            <v>X</v>
          </cell>
          <cell r="K153" t="str">
            <v>X</v>
          </cell>
          <cell r="L153" t="str">
            <v>X</v>
          </cell>
          <cell r="M153" t="str">
            <v>X</v>
          </cell>
          <cell r="N153" t="str">
            <v>X</v>
          </cell>
          <cell r="O153">
            <v>2</v>
          </cell>
          <cell r="P153" t="str">
            <v>Brdg4 432481</v>
          </cell>
          <cell r="Q153">
            <v>0</v>
          </cell>
          <cell r="R153">
            <v>18</v>
          </cell>
          <cell r="S153">
            <v>67</v>
          </cell>
          <cell r="T153">
            <v>0</v>
          </cell>
          <cell r="U153">
            <v>0</v>
          </cell>
        </row>
        <row r="154">
          <cell r="D154">
            <v>31076</v>
          </cell>
          <cell r="E154">
            <v>1</v>
          </cell>
          <cell r="F154" t="str">
            <v>X</v>
          </cell>
          <cell r="G154">
            <v>0</v>
          </cell>
          <cell r="H154">
            <v>0</v>
          </cell>
          <cell r="I154" t="str">
            <v>X</v>
          </cell>
          <cell r="J154" t="str">
            <v>X</v>
          </cell>
          <cell r="K154" t="str">
            <v>X</v>
          </cell>
          <cell r="L154" t="str">
            <v>X</v>
          </cell>
          <cell r="M154" t="str">
            <v>X</v>
          </cell>
          <cell r="N154" t="str">
            <v>X</v>
          </cell>
          <cell r="O154">
            <v>0</v>
          </cell>
          <cell r="P154" t="str">
            <v>Brdg4 432482</v>
          </cell>
          <cell r="Q154">
            <v>0</v>
          </cell>
          <cell r="R154">
            <v>0</v>
          </cell>
          <cell r="S154">
            <v>1</v>
          </cell>
          <cell r="T154">
            <v>0</v>
          </cell>
          <cell r="U154">
            <v>0</v>
          </cell>
        </row>
        <row r="155">
          <cell r="D155">
            <v>31077</v>
          </cell>
          <cell r="E155">
            <v>5</v>
          </cell>
          <cell r="F155" t="str">
            <v>X</v>
          </cell>
          <cell r="G155">
            <v>0</v>
          </cell>
          <cell r="H155">
            <v>0</v>
          </cell>
          <cell r="I155" t="str">
            <v>X</v>
          </cell>
          <cell r="J155" t="str">
            <v>X</v>
          </cell>
          <cell r="K155" t="str">
            <v>X</v>
          </cell>
          <cell r="L155" t="str">
            <v>X</v>
          </cell>
          <cell r="M155" t="str">
            <v>X</v>
          </cell>
          <cell r="N155" t="str">
            <v>X</v>
          </cell>
          <cell r="O155">
            <v>0</v>
          </cell>
          <cell r="P155" t="str">
            <v>Brdg4 432483</v>
          </cell>
          <cell r="Q155">
            <v>0</v>
          </cell>
          <cell r="R155">
            <v>17</v>
          </cell>
          <cell r="S155">
            <v>4</v>
          </cell>
          <cell r="T155">
            <v>0</v>
          </cell>
          <cell r="U155">
            <v>0</v>
          </cell>
        </row>
        <row r="156">
          <cell r="D156">
            <v>31078</v>
          </cell>
          <cell r="E156">
            <v>5</v>
          </cell>
          <cell r="F156" t="str">
            <v>X</v>
          </cell>
          <cell r="G156">
            <v>0</v>
          </cell>
          <cell r="H156">
            <v>0</v>
          </cell>
          <cell r="I156" t="str">
            <v>X</v>
          </cell>
          <cell r="J156" t="str">
            <v>X</v>
          </cell>
          <cell r="K156" t="str">
            <v>X</v>
          </cell>
          <cell r="L156" t="str">
            <v>X</v>
          </cell>
          <cell r="M156" t="str">
            <v>X</v>
          </cell>
          <cell r="N156" t="str">
            <v>X</v>
          </cell>
          <cell r="O156">
            <v>0</v>
          </cell>
          <cell r="P156" t="str">
            <v>Brdg4 432484</v>
          </cell>
          <cell r="Q156">
            <v>0</v>
          </cell>
          <cell r="R156">
            <v>0</v>
          </cell>
          <cell r="S156">
            <v>5</v>
          </cell>
          <cell r="T156">
            <v>0</v>
          </cell>
          <cell r="U156">
            <v>0</v>
          </cell>
        </row>
        <row r="157">
          <cell r="D157">
            <v>31083</v>
          </cell>
          <cell r="E157">
            <v>3</v>
          </cell>
          <cell r="F157" t="str">
            <v>X</v>
          </cell>
          <cell r="G157">
            <v>0</v>
          </cell>
          <cell r="H157">
            <v>0</v>
          </cell>
          <cell r="I157" t="str">
            <v>X</v>
          </cell>
          <cell r="J157" t="str">
            <v>X</v>
          </cell>
          <cell r="K157" t="str">
            <v>X</v>
          </cell>
          <cell r="L157" t="str">
            <v>X</v>
          </cell>
          <cell r="M157" t="str">
            <v>X</v>
          </cell>
          <cell r="N157" t="str">
            <v>X</v>
          </cell>
          <cell r="O157">
            <v>0</v>
          </cell>
          <cell r="P157" t="str">
            <v>Brdg4 719811</v>
          </cell>
          <cell r="Q157">
            <v>0</v>
          </cell>
          <cell r="R157">
            <v>0</v>
          </cell>
          <cell r="S157">
            <v>3</v>
          </cell>
          <cell r="T157">
            <v>0</v>
          </cell>
          <cell r="U157">
            <v>0</v>
          </cell>
        </row>
        <row r="158">
          <cell r="D158">
            <v>31084</v>
          </cell>
          <cell r="E158">
            <v>4</v>
          </cell>
          <cell r="F158" t="str">
            <v>X</v>
          </cell>
          <cell r="G158">
            <v>0</v>
          </cell>
          <cell r="H158">
            <v>0</v>
          </cell>
          <cell r="I158" t="str">
            <v>X</v>
          </cell>
          <cell r="J158" t="str">
            <v>X</v>
          </cell>
          <cell r="K158" t="str">
            <v>X</v>
          </cell>
          <cell r="L158" t="str">
            <v>X</v>
          </cell>
          <cell r="M158" t="str">
            <v>X</v>
          </cell>
          <cell r="N158" t="str">
            <v>X</v>
          </cell>
          <cell r="O158">
            <v>0</v>
          </cell>
          <cell r="P158" t="str">
            <v>Brdg4501602</v>
          </cell>
          <cell r="Q158">
            <v>0</v>
          </cell>
          <cell r="R158">
            <v>0</v>
          </cell>
          <cell r="S158">
            <v>4</v>
          </cell>
          <cell r="T158">
            <v>0</v>
          </cell>
          <cell r="U158">
            <v>0</v>
          </cell>
        </row>
        <row r="159">
          <cell r="D159">
            <v>31085</v>
          </cell>
          <cell r="E159">
            <v>35</v>
          </cell>
          <cell r="F159" t="str">
            <v>X</v>
          </cell>
          <cell r="G159">
            <v>0</v>
          </cell>
          <cell r="H159">
            <v>0</v>
          </cell>
          <cell r="I159" t="str">
            <v>X</v>
          </cell>
          <cell r="J159" t="str">
            <v>X</v>
          </cell>
          <cell r="K159" t="str">
            <v>X</v>
          </cell>
          <cell r="L159" t="str">
            <v>X</v>
          </cell>
          <cell r="M159" t="str">
            <v>X</v>
          </cell>
          <cell r="N159" t="str">
            <v>X</v>
          </cell>
          <cell r="O159">
            <v>1</v>
          </cell>
          <cell r="P159" t="str">
            <v>Brdg4 501603</v>
          </cell>
          <cell r="Q159">
            <v>0</v>
          </cell>
          <cell r="R159">
            <v>0</v>
          </cell>
          <cell r="S159">
            <v>34</v>
          </cell>
          <cell r="T159">
            <v>0</v>
          </cell>
          <cell r="U159">
            <v>0</v>
          </cell>
        </row>
        <row r="160">
          <cell r="D160">
            <v>31086</v>
          </cell>
          <cell r="E160">
            <v>8</v>
          </cell>
          <cell r="F160" t="str">
            <v>X</v>
          </cell>
          <cell r="G160">
            <v>0</v>
          </cell>
          <cell r="H160">
            <v>0</v>
          </cell>
          <cell r="I160" t="str">
            <v>X</v>
          </cell>
          <cell r="J160" t="str">
            <v>X</v>
          </cell>
          <cell r="K160" t="str">
            <v>X</v>
          </cell>
          <cell r="L160" t="str">
            <v>X</v>
          </cell>
          <cell r="M160" t="str">
            <v>X</v>
          </cell>
          <cell r="N160" t="str">
            <v>X</v>
          </cell>
          <cell r="O160">
            <v>0</v>
          </cell>
          <cell r="P160" t="str">
            <v>Brdg4 501604</v>
          </cell>
          <cell r="Q160">
            <v>0</v>
          </cell>
          <cell r="R160">
            <v>0</v>
          </cell>
          <cell r="S160">
            <v>8</v>
          </cell>
          <cell r="T160">
            <v>0</v>
          </cell>
          <cell r="U160">
            <v>0</v>
          </cell>
        </row>
        <row r="161">
          <cell r="D161">
            <v>31087</v>
          </cell>
          <cell r="E161">
            <v>14</v>
          </cell>
          <cell r="F161" t="str">
            <v>X</v>
          </cell>
          <cell r="G161">
            <v>0</v>
          </cell>
          <cell r="H161">
            <v>0</v>
          </cell>
          <cell r="I161" t="str">
            <v>X</v>
          </cell>
          <cell r="J161" t="str">
            <v>X</v>
          </cell>
          <cell r="K161" t="str">
            <v>X</v>
          </cell>
          <cell r="L161" t="str">
            <v>X</v>
          </cell>
          <cell r="M161" t="str">
            <v>X</v>
          </cell>
          <cell r="N161" t="str">
            <v>X</v>
          </cell>
          <cell r="O161">
            <v>0</v>
          </cell>
          <cell r="P161" t="str">
            <v>Brdg4 501605</v>
          </cell>
          <cell r="Q161">
            <v>0</v>
          </cell>
          <cell r="R161">
            <v>16</v>
          </cell>
          <cell r="S161">
            <v>13</v>
          </cell>
          <cell r="T161">
            <v>0</v>
          </cell>
          <cell r="U161">
            <v>0</v>
          </cell>
        </row>
        <row r="162">
          <cell r="D162">
            <v>31089</v>
          </cell>
          <cell r="E162">
            <v>120</v>
          </cell>
          <cell r="F162" t="str">
            <v>X</v>
          </cell>
          <cell r="G162">
            <v>0</v>
          </cell>
          <cell r="H162">
            <v>0</v>
          </cell>
          <cell r="I162" t="str">
            <v>X</v>
          </cell>
          <cell r="J162" t="str">
            <v>X</v>
          </cell>
          <cell r="K162" t="str">
            <v>X</v>
          </cell>
          <cell r="L162" t="str">
            <v>X</v>
          </cell>
          <cell r="M162" t="str">
            <v>X</v>
          </cell>
          <cell r="N162" t="str">
            <v>X</v>
          </cell>
          <cell r="O162">
            <v>2</v>
          </cell>
          <cell r="P162" t="str">
            <v>Brdg4 800876</v>
          </cell>
          <cell r="Q162">
            <v>0</v>
          </cell>
          <cell r="R162">
            <v>46</v>
          </cell>
          <cell r="S162">
            <v>115</v>
          </cell>
          <cell r="T162">
            <v>0</v>
          </cell>
          <cell r="U162">
            <v>0</v>
          </cell>
        </row>
        <row r="163">
          <cell r="D163">
            <v>31092</v>
          </cell>
          <cell r="E163">
            <v>1</v>
          </cell>
          <cell r="F163" t="str">
            <v>X</v>
          </cell>
          <cell r="G163">
            <v>0</v>
          </cell>
          <cell r="H163">
            <v>0</v>
          </cell>
          <cell r="I163" t="str">
            <v>X</v>
          </cell>
          <cell r="J163" t="str">
            <v>X</v>
          </cell>
          <cell r="K163" t="str">
            <v>X</v>
          </cell>
          <cell r="L163" t="str">
            <v>X</v>
          </cell>
          <cell r="M163" t="str">
            <v>X</v>
          </cell>
          <cell r="N163" t="str">
            <v>X</v>
          </cell>
          <cell r="O163">
            <v>0</v>
          </cell>
          <cell r="P163" t="str">
            <v>Brdg4 800872</v>
          </cell>
          <cell r="Q163">
            <v>0</v>
          </cell>
          <cell r="R163">
            <v>0</v>
          </cell>
          <cell r="S163">
            <v>1</v>
          </cell>
          <cell r="T163">
            <v>0</v>
          </cell>
          <cell r="U163">
            <v>0</v>
          </cell>
        </row>
        <row r="164">
          <cell r="D164">
            <v>31093</v>
          </cell>
          <cell r="E164">
            <v>64</v>
          </cell>
          <cell r="F164" t="str">
            <v>X</v>
          </cell>
          <cell r="G164">
            <v>0</v>
          </cell>
          <cell r="H164">
            <v>0</v>
          </cell>
          <cell r="I164" t="str">
            <v>X</v>
          </cell>
          <cell r="J164" t="str">
            <v>X</v>
          </cell>
          <cell r="K164" t="str">
            <v>X</v>
          </cell>
          <cell r="L164" t="str">
            <v>X</v>
          </cell>
          <cell r="M164" t="str">
            <v>X</v>
          </cell>
          <cell r="N164" t="str">
            <v>X</v>
          </cell>
          <cell r="O164">
            <v>0</v>
          </cell>
          <cell r="P164" t="str">
            <v>Brdg4 663366</v>
          </cell>
          <cell r="Q164">
            <v>0</v>
          </cell>
          <cell r="R164">
            <v>18</v>
          </cell>
          <cell r="S164">
            <v>63</v>
          </cell>
          <cell r="T164">
            <v>0</v>
          </cell>
          <cell r="U164">
            <v>0</v>
          </cell>
        </row>
        <row r="165">
          <cell r="D165">
            <v>31094</v>
          </cell>
          <cell r="E165">
            <v>5</v>
          </cell>
          <cell r="F165" t="str">
            <v>X</v>
          </cell>
          <cell r="G165">
            <v>0</v>
          </cell>
          <cell r="H165">
            <v>0</v>
          </cell>
          <cell r="I165" t="str">
            <v>X</v>
          </cell>
          <cell r="J165" t="str">
            <v>X</v>
          </cell>
          <cell r="K165" t="str">
            <v>X</v>
          </cell>
          <cell r="L165" t="str">
            <v>X</v>
          </cell>
          <cell r="M165" t="str">
            <v>X</v>
          </cell>
          <cell r="N165" t="str">
            <v>X</v>
          </cell>
          <cell r="O165">
            <v>0</v>
          </cell>
          <cell r="P165" t="str">
            <v>Brdg4 215215</v>
          </cell>
          <cell r="Q165">
            <v>0</v>
          </cell>
          <cell r="R165">
            <v>36</v>
          </cell>
          <cell r="S165">
            <v>3</v>
          </cell>
          <cell r="T165">
            <v>0</v>
          </cell>
          <cell r="U165">
            <v>0</v>
          </cell>
        </row>
        <row r="166">
          <cell r="D166">
            <v>31095</v>
          </cell>
          <cell r="E166">
            <v>2</v>
          </cell>
          <cell r="F166" t="str">
            <v>X</v>
          </cell>
          <cell r="G166">
            <v>0</v>
          </cell>
          <cell r="H166">
            <v>0</v>
          </cell>
          <cell r="I166" t="str">
            <v>X</v>
          </cell>
          <cell r="J166" t="str">
            <v>X</v>
          </cell>
          <cell r="K166" t="str">
            <v>X</v>
          </cell>
          <cell r="L166" t="str">
            <v>X</v>
          </cell>
          <cell r="M166" t="str">
            <v>X</v>
          </cell>
          <cell r="N166" t="str">
            <v>X</v>
          </cell>
          <cell r="O166">
            <v>0</v>
          </cell>
          <cell r="P166" t="str">
            <v>Brdg4 406940</v>
          </cell>
          <cell r="Q166">
            <v>0</v>
          </cell>
          <cell r="R166">
            <v>0</v>
          </cell>
          <cell r="S166">
            <v>2</v>
          </cell>
          <cell r="T166">
            <v>0</v>
          </cell>
          <cell r="U166">
            <v>0</v>
          </cell>
        </row>
        <row r="167">
          <cell r="D167">
            <v>31096</v>
          </cell>
          <cell r="E167">
            <v>31</v>
          </cell>
          <cell r="F167" t="str">
            <v>X</v>
          </cell>
          <cell r="G167">
            <v>0</v>
          </cell>
          <cell r="H167">
            <v>0</v>
          </cell>
          <cell r="I167" t="str">
            <v>X</v>
          </cell>
          <cell r="J167" t="str">
            <v>X</v>
          </cell>
          <cell r="K167" t="str">
            <v>X</v>
          </cell>
          <cell r="L167" t="str">
            <v>X</v>
          </cell>
          <cell r="M167" t="str">
            <v>X</v>
          </cell>
          <cell r="N167" t="str">
            <v>X</v>
          </cell>
          <cell r="O167">
            <v>0</v>
          </cell>
          <cell r="P167" t="str">
            <v>Brdg4 406941</v>
          </cell>
          <cell r="Q167">
            <v>0</v>
          </cell>
          <cell r="R167">
            <v>0</v>
          </cell>
          <cell r="S167">
            <v>31</v>
          </cell>
          <cell r="T167">
            <v>0</v>
          </cell>
          <cell r="U167">
            <v>0</v>
          </cell>
        </row>
        <row r="168">
          <cell r="D168">
            <v>31098</v>
          </cell>
          <cell r="E168">
            <v>1</v>
          </cell>
          <cell r="F168" t="str">
            <v>X</v>
          </cell>
          <cell r="G168">
            <v>0</v>
          </cell>
          <cell r="H168">
            <v>0</v>
          </cell>
          <cell r="I168" t="str">
            <v>X</v>
          </cell>
          <cell r="J168" t="str">
            <v>X</v>
          </cell>
          <cell r="K168" t="str">
            <v>X</v>
          </cell>
          <cell r="L168" t="str">
            <v>X</v>
          </cell>
          <cell r="M168" t="str">
            <v>X</v>
          </cell>
          <cell r="N168" t="str">
            <v>X</v>
          </cell>
          <cell r="O168">
            <v>0</v>
          </cell>
          <cell r="P168" t="str">
            <v>Brdg4 005006</v>
          </cell>
          <cell r="Q168">
            <v>0</v>
          </cell>
          <cell r="R168">
            <v>14</v>
          </cell>
          <cell r="S168">
            <v>0</v>
          </cell>
          <cell r="T168">
            <v>0</v>
          </cell>
          <cell r="U168">
            <v>0</v>
          </cell>
        </row>
        <row r="169">
          <cell r="D169">
            <v>31104</v>
          </cell>
          <cell r="E169">
            <v>2</v>
          </cell>
          <cell r="F169" t="str">
            <v>X</v>
          </cell>
          <cell r="G169">
            <v>0</v>
          </cell>
          <cell r="H169">
            <v>0</v>
          </cell>
          <cell r="I169" t="str">
            <v>X</v>
          </cell>
          <cell r="J169" t="str">
            <v>X</v>
          </cell>
          <cell r="K169" t="str">
            <v>X</v>
          </cell>
          <cell r="L169" t="str">
            <v>X</v>
          </cell>
          <cell r="M169" t="str">
            <v>X</v>
          </cell>
          <cell r="N169" t="str">
            <v>X</v>
          </cell>
          <cell r="O169">
            <v>0</v>
          </cell>
          <cell r="P169" t="str">
            <v>Brdg4 073410</v>
          </cell>
          <cell r="Q169">
            <v>0</v>
          </cell>
          <cell r="R169">
            <v>35</v>
          </cell>
          <cell r="S169">
            <v>0</v>
          </cell>
          <cell r="T169">
            <v>0</v>
          </cell>
          <cell r="U169">
            <v>0</v>
          </cell>
        </row>
        <row r="170">
          <cell r="D170">
            <v>31107</v>
          </cell>
          <cell r="E170">
            <v>14</v>
          </cell>
          <cell r="F170" t="str">
            <v>X</v>
          </cell>
          <cell r="G170">
            <v>0</v>
          </cell>
          <cell r="H170">
            <v>0</v>
          </cell>
          <cell r="I170" t="str">
            <v>X</v>
          </cell>
          <cell r="J170" t="str">
            <v>X</v>
          </cell>
          <cell r="K170" t="str">
            <v>X</v>
          </cell>
          <cell r="L170" t="str">
            <v>X</v>
          </cell>
          <cell r="M170" t="str">
            <v>X</v>
          </cell>
          <cell r="N170" t="str">
            <v>X</v>
          </cell>
          <cell r="O170">
            <v>0</v>
          </cell>
          <cell r="P170" t="str">
            <v>Brdg4 423256</v>
          </cell>
          <cell r="Q170">
            <v>0</v>
          </cell>
          <cell r="R170">
            <v>276</v>
          </cell>
          <cell r="S170">
            <v>0</v>
          </cell>
          <cell r="T170">
            <v>0</v>
          </cell>
          <cell r="U170">
            <v>0</v>
          </cell>
        </row>
        <row r="171">
          <cell r="D171">
            <v>31108</v>
          </cell>
          <cell r="E171">
            <v>13</v>
          </cell>
          <cell r="F171" t="str">
            <v>X</v>
          </cell>
          <cell r="G171">
            <v>0</v>
          </cell>
          <cell r="H171">
            <v>0</v>
          </cell>
          <cell r="I171" t="str">
            <v>X</v>
          </cell>
          <cell r="J171" t="str">
            <v>X</v>
          </cell>
          <cell r="K171" t="str">
            <v>X</v>
          </cell>
          <cell r="L171" t="str">
            <v>X</v>
          </cell>
          <cell r="M171" t="str">
            <v>X</v>
          </cell>
          <cell r="N171" t="str">
            <v>X</v>
          </cell>
          <cell r="O171">
            <v>0</v>
          </cell>
          <cell r="P171" t="str">
            <v>Brdg4 423257</v>
          </cell>
          <cell r="Q171">
            <v>0</v>
          </cell>
          <cell r="R171">
            <v>53</v>
          </cell>
          <cell r="S171">
            <v>10</v>
          </cell>
          <cell r="T171">
            <v>0</v>
          </cell>
          <cell r="U171">
            <v>0</v>
          </cell>
        </row>
        <row r="172">
          <cell r="D172">
            <v>31117</v>
          </cell>
          <cell r="E172">
            <v>8</v>
          </cell>
          <cell r="F172" t="str">
            <v>X</v>
          </cell>
          <cell r="G172">
            <v>0</v>
          </cell>
          <cell r="H172">
            <v>0</v>
          </cell>
          <cell r="I172" t="str">
            <v>X</v>
          </cell>
          <cell r="J172" t="str">
            <v>X</v>
          </cell>
          <cell r="K172" t="str">
            <v>X</v>
          </cell>
          <cell r="L172" t="str">
            <v>X</v>
          </cell>
          <cell r="M172" t="str">
            <v>X</v>
          </cell>
          <cell r="N172" t="str">
            <v>X</v>
          </cell>
          <cell r="O172">
            <v>0</v>
          </cell>
          <cell r="P172" t="str">
            <v>Brdg4 719833</v>
          </cell>
          <cell r="Q172">
            <v>0</v>
          </cell>
          <cell r="R172">
            <v>0</v>
          </cell>
          <cell r="S172">
            <v>8</v>
          </cell>
          <cell r="T172">
            <v>0</v>
          </cell>
          <cell r="U172">
            <v>0</v>
          </cell>
        </row>
        <row r="173">
          <cell r="D173">
            <v>31118</v>
          </cell>
          <cell r="E173">
            <v>3</v>
          </cell>
          <cell r="F173" t="str">
            <v>X</v>
          </cell>
          <cell r="G173">
            <v>0</v>
          </cell>
          <cell r="H173">
            <v>0</v>
          </cell>
          <cell r="I173" t="str">
            <v>X</v>
          </cell>
          <cell r="J173" t="str">
            <v>X</v>
          </cell>
          <cell r="K173" t="str">
            <v>X</v>
          </cell>
          <cell r="L173" t="str">
            <v>X</v>
          </cell>
          <cell r="M173" t="str">
            <v>X</v>
          </cell>
          <cell r="N173" t="str">
            <v>X</v>
          </cell>
          <cell r="O173">
            <v>0</v>
          </cell>
          <cell r="P173" t="str">
            <v>Brdg4 719834</v>
          </cell>
          <cell r="Q173">
            <v>0</v>
          </cell>
          <cell r="R173">
            <v>0</v>
          </cell>
          <cell r="S173">
            <v>3</v>
          </cell>
          <cell r="T173">
            <v>0</v>
          </cell>
          <cell r="U173">
            <v>0</v>
          </cell>
        </row>
        <row r="174">
          <cell r="D174">
            <v>31120</v>
          </cell>
          <cell r="E174">
            <v>5</v>
          </cell>
          <cell r="F174" t="str">
            <v>X</v>
          </cell>
          <cell r="G174">
            <v>0</v>
          </cell>
          <cell r="H174">
            <v>0</v>
          </cell>
          <cell r="I174" t="str">
            <v>X</v>
          </cell>
          <cell r="J174" t="str">
            <v>X</v>
          </cell>
          <cell r="K174" t="str">
            <v>X</v>
          </cell>
          <cell r="L174" t="str">
            <v>X</v>
          </cell>
          <cell r="M174" t="str">
            <v>X</v>
          </cell>
          <cell r="N174" t="str">
            <v>X</v>
          </cell>
          <cell r="O174">
            <v>0</v>
          </cell>
          <cell r="P174" t="str">
            <v>Brdg4 418111</v>
          </cell>
          <cell r="Q174">
            <v>0</v>
          </cell>
          <cell r="R174">
            <v>0</v>
          </cell>
          <cell r="S174">
            <v>5</v>
          </cell>
          <cell r="T174">
            <v>0</v>
          </cell>
          <cell r="U174">
            <v>0</v>
          </cell>
        </row>
        <row r="175">
          <cell r="D175">
            <v>31131</v>
          </cell>
          <cell r="E175">
            <v>1</v>
          </cell>
          <cell r="F175" t="str">
            <v>X</v>
          </cell>
          <cell r="G175">
            <v>0</v>
          </cell>
          <cell r="H175">
            <v>0</v>
          </cell>
          <cell r="I175" t="str">
            <v>X</v>
          </cell>
          <cell r="J175" t="str">
            <v>X</v>
          </cell>
          <cell r="K175" t="str">
            <v>X</v>
          </cell>
          <cell r="L175" t="str">
            <v>X</v>
          </cell>
          <cell r="M175" t="str">
            <v>X</v>
          </cell>
          <cell r="N175" t="str">
            <v>X</v>
          </cell>
          <cell r="O175">
            <v>0</v>
          </cell>
          <cell r="P175" t="str">
            <v>Brdg4 408847</v>
          </cell>
          <cell r="Q175">
            <v>0</v>
          </cell>
          <cell r="R175">
            <v>0</v>
          </cell>
          <cell r="S175">
            <v>1</v>
          </cell>
          <cell r="T175">
            <v>0</v>
          </cell>
          <cell r="U175">
            <v>0</v>
          </cell>
        </row>
        <row r="176">
          <cell r="D176">
            <v>31139</v>
          </cell>
          <cell r="E176">
            <v>3</v>
          </cell>
          <cell r="F176" t="str">
            <v>X</v>
          </cell>
          <cell r="G176">
            <v>0</v>
          </cell>
          <cell r="H176">
            <v>0</v>
          </cell>
          <cell r="I176" t="str">
            <v>X</v>
          </cell>
          <cell r="J176" t="str">
            <v>X</v>
          </cell>
          <cell r="K176" t="str">
            <v>X</v>
          </cell>
          <cell r="L176" t="str">
            <v>X</v>
          </cell>
          <cell r="M176" t="str">
            <v>X</v>
          </cell>
          <cell r="N176" t="str">
            <v>X</v>
          </cell>
          <cell r="O176">
            <v>0</v>
          </cell>
          <cell r="P176" t="str">
            <v>Brdg4 719851</v>
          </cell>
          <cell r="Q176">
            <v>0</v>
          </cell>
          <cell r="R176">
            <v>0</v>
          </cell>
          <cell r="S176">
            <v>3</v>
          </cell>
          <cell r="T176">
            <v>0</v>
          </cell>
          <cell r="U176">
            <v>0</v>
          </cell>
        </row>
        <row r="177">
          <cell r="D177">
            <v>31140</v>
          </cell>
          <cell r="E177">
            <v>4</v>
          </cell>
          <cell r="F177" t="str">
            <v>X</v>
          </cell>
          <cell r="G177">
            <v>0</v>
          </cell>
          <cell r="H177">
            <v>0</v>
          </cell>
          <cell r="I177" t="str">
            <v>X</v>
          </cell>
          <cell r="J177" t="str">
            <v>X</v>
          </cell>
          <cell r="K177" t="str">
            <v>X</v>
          </cell>
          <cell r="L177" t="str">
            <v>X</v>
          </cell>
          <cell r="M177" t="str">
            <v>X</v>
          </cell>
          <cell r="N177" t="str">
            <v>X</v>
          </cell>
          <cell r="O177">
            <v>0</v>
          </cell>
          <cell r="P177" t="str">
            <v>Brdg4 31140</v>
          </cell>
          <cell r="Q177">
            <v>0</v>
          </cell>
          <cell r="R177">
            <v>0</v>
          </cell>
          <cell r="S177">
            <v>4</v>
          </cell>
          <cell r="T177">
            <v>0</v>
          </cell>
          <cell r="U177">
            <v>0</v>
          </cell>
        </row>
        <row r="178">
          <cell r="D178">
            <v>31141</v>
          </cell>
          <cell r="E178">
            <v>1</v>
          </cell>
          <cell r="F178" t="str">
            <v>X</v>
          </cell>
          <cell r="G178">
            <v>0</v>
          </cell>
          <cell r="H178">
            <v>0</v>
          </cell>
          <cell r="I178" t="str">
            <v>X</v>
          </cell>
          <cell r="J178" t="str">
            <v>X</v>
          </cell>
          <cell r="K178" t="str">
            <v>X</v>
          </cell>
          <cell r="L178" t="str">
            <v>X</v>
          </cell>
          <cell r="M178" t="str">
            <v>X</v>
          </cell>
          <cell r="N178" t="str">
            <v>X</v>
          </cell>
          <cell r="O178">
            <v>0</v>
          </cell>
          <cell r="P178" t="str">
            <v>Brdg4 719853</v>
          </cell>
          <cell r="Q178">
            <v>0</v>
          </cell>
          <cell r="R178">
            <v>0</v>
          </cell>
          <cell r="S178">
            <v>1</v>
          </cell>
          <cell r="T178">
            <v>0</v>
          </cell>
          <cell r="U178">
            <v>0</v>
          </cell>
        </row>
        <row r="179">
          <cell r="D179">
            <v>31148</v>
          </cell>
          <cell r="E179">
            <v>6</v>
          </cell>
          <cell r="F179" t="str">
            <v>X</v>
          </cell>
          <cell r="G179">
            <v>0</v>
          </cell>
          <cell r="H179">
            <v>0</v>
          </cell>
          <cell r="I179" t="str">
            <v>X</v>
          </cell>
          <cell r="J179" t="str">
            <v>X</v>
          </cell>
          <cell r="K179" t="str">
            <v>X</v>
          </cell>
          <cell r="L179" t="str">
            <v>X</v>
          </cell>
          <cell r="M179" t="str">
            <v>X</v>
          </cell>
          <cell r="N179" t="str">
            <v>X</v>
          </cell>
          <cell r="O179">
            <v>0</v>
          </cell>
          <cell r="P179" t="str">
            <v>Brdg4 403240</v>
          </cell>
          <cell r="Q179">
            <v>0</v>
          </cell>
          <cell r="R179">
            <v>0</v>
          </cell>
          <cell r="S179">
            <v>6</v>
          </cell>
          <cell r="T179">
            <v>0</v>
          </cell>
          <cell r="U179">
            <v>0</v>
          </cell>
        </row>
        <row r="180">
          <cell r="D180">
            <v>31169</v>
          </cell>
          <cell r="E180">
            <v>3</v>
          </cell>
          <cell r="F180" t="str">
            <v>X</v>
          </cell>
          <cell r="G180">
            <v>0</v>
          </cell>
          <cell r="H180">
            <v>0</v>
          </cell>
          <cell r="I180" t="str">
            <v>X</v>
          </cell>
          <cell r="J180" t="str">
            <v>X</v>
          </cell>
          <cell r="K180" t="str">
            <v>X</v>
          </cell>
          <cell r="L180" t="str">
            <v>X</v>
          </cell>
          <cell r="M180" t="str">
            <v>X</v>
          </cell>
          <cell r="N180" t="str">
            <v>X</v>
          </cell>
          <cell r="O180">
            <v>0</v>
          </cell>
          <cell r="P180" t="str">
            <v>Brdg4 088088</v>
          </cell>
          <cell r="Q180">
            <v>0</v>
          </cell>
          <cell r="R180">
            <v>0</v>
          </cell>
          <cell r="S180">
            <v>3</v>
          </cell>
          <cell r="T180">
            <v>0</v>
          </cell>
          <cell r="U180">
            <v>0</v>
          </cell>
        </row>
        <row r="181">
          <cell r="D181">
            <v>31172</v>
          </cell>
          <cell r="E181">
            <v>6</v>
          </cell>
          <cell r="F181" t="str">
            <v>X</v>
          </cell>
          <cell r="G181">
            <v>0</v>
          </cell>
          <cell r="H181">
            <v>0</v>
          </cell>
          <cell r="I181" t="str">
            <v>X</v>
          </cell>
          <cell r="J181" t="str">
            <v>X</v>
          </cell>
          <cell r="K181" t="str">
            <v>X</v>
          </cell>
          <cell r="L181" t="str">
            <v>X</v>
          </cell>
          <cell r="M181" t="str">
            <v>X</v>
          </cell>
          <cell r="N181" t="str">
            <v>X</v>
          </cell>
          <cell r="O181">
            <v>0</v>
          </cell>
          <cell r="P181" t="str">
            <v>Brdg4 430850</v>
          </cell>
          <cell r="Q181">
            <v>0</v>
          </cell>
          <cell r="R181">
            <v>0</v>
          </cell>
          <cell r="S181">
            <v>6</v>
          </cell>
          <cell r="T181">
            <v>0</v>
          </cell>
          <cell r="U181">
            <v>0</v>
          </cell>
        </row>
        <row r="182">
          <cell r="D182">
            <v>31173</v>
          </cell>
          <cell r="E182">
            <v>1</v>
          </cell>
          <cell r="F182" t="str">
            <v>X</v>
          </cell>
          <cell r="G182">
            <v>0</v>
          </cell>
          <cell r="H182">
            <v>0</v>
          </cell>
          <cell r="I182" t="str">
            <v>X</v>
          </cell>
          <cell r="J182" t="str">
            <v>X</v>
          </cell>
          <cell r="K182" t="str">
            <v>X</v>
          </cell>
          <cell r="L182" t="str">
            <v>X</v>
          </cell>
          <cell r="M182" t="str">
            <v>X</v>
          </cell>
          <cell r="N182" t="str">
            <v>X</v>
          </cell>
          <cell r="O182">
            <v>0</v>
          </cell>
          <cell r="P182" t="str">
            <v>Brdg4 070430</v>
          </cell>
          <cell r="Q182">
            <v>0</v>
          </cell>
          <cell r="R182">
            <v>0</v>
          </cell>
          <cell r="S182">
            <v>1</v>
          </cell>
          <cell r="T182">
            <v>0</v>
          </cell>
          <cell r="U182">
            <v>0</v>
          </cell>
        </row>
        <row r="183">
          <cell r="D183">
            <v>31174</v>
          </cell>
          <cell r="E183">
            <v>2</v>
          </cell>
          <cell r="F183" t="str">
            <v>X</v>
          </cell>
          <cell r="G183">
            <v>0</v>
          </cell>
          <cell r="H183">
            <v>0</v>
          </cell>
          <cell r="I183" t="str">
            <v>X</v>
          </cell>
          <cell r="J183" t="str">
            <v>X</v>
          </cell>
          <cell r="K183" t="str">
            <v>X</v>
          </cell>
          <cell r="L183" t="str">
            <v>X</v>
          </cell>
          <cell r="M183" t="str">
            <v>X</v>
          </cell>
          <cell r="N183" t="str">
            <v>X</v>
          </cell>
          <cell r="O183">
            <v>0</v>
          </cell>
          <cell r="P183" t="str">
            <v>Brdg4 090340</v>
          </cell>
          <cell r="Q183">
            <v>0</v>
          </cell>
          <cell r="R183">
            <v>0</v>
          </cell>
          <cell r="S183">
            <v>2</v>
          </cell>
          <cell r="T183">
            <v>0</v>
          </cell>
          <cell r="U183">
            <v>0</v>
          </cell>
        </row>
        <row r="184">
          <cell r="D184">
            <v>31178</v>
          </cell>
          <cell r="E184">
            <v>6</v>
          </cell>
          <cell r="F184" t="str">
            <v>X</v>
          </cell>
          <cell r="G184">
            <v>0</v>
          </cell>
          <cell r="H184">
            <v>0</v>
          </cell>
          <cell r="I184" t="str">
            <v>X</v>
          </cell>
          <cell r="J184" t="str">
            <v>X</v>
          </cell>
          <cell r="K184" t="str">
            <v>X</v>
          </cell>
          <cell r="L184" t="str">
            <v>X</v>
          </cell>
          <cell r="M184" t="str">
            <v>X</v>
          </cell>
          <cell r="N184" t="str">
            <v>X</v>
          </cell>
          <cell r="O184">
            <v>0</v>
          </cell>
          <cell r="P184" t="str">
            <v>Brdg4 500318</v>
          </cell>
          <cell r="Q184">
            <v>0</v>
          </cell>
          <cell r="R184">
            <v>0</v>
          </cell>
          <cell r="S184">
            <v>6</v>
          </cell>
          <cell r="T184">
            <v>0</v>
          </cell>
          <cell r="U184">
            <v>0</v>
          </cell>
        </row>
        <row r="185">
          <cell r="D185">
            <v>31213</v>
          </cell>
          <cell r="E185">
            <v>1</v>
          </cell>
          <cell r="F185" t="str">
            <v>X</v>
          </cell>
          <cell r="G185">
            <v>0</v>
          </cell>
          <cell r="H185">
            <v>0</v>
          </cell>
          <cell r="I185" t="str">
            <v>X</v>
          </cell>
          <cell r="J185" t="str">
            <v>X</v>
          </cell>
          <cell r="K185" t="str">
            <v>X</v>
          </cell>
          <cell r="L185" t="str">
            <v>X</v>
          </cell>
          <cell r="M185" t="str">
            <v>X</v>
          </cell>
          <cell r="N185" t="str">
            <v>X</v>
          </cell>
          <cell r="O185">
            <v>0</v>
          </cell>
          <cell r="P185" t="str">
            <v>Brdg4 405046</v>
          </cell>
          <cell r="Q185">
            <v>0</v>
          </cell>
          <cell r="R185">
            <v>0</v>
          </cell>
          <cell r="S185">
            <v>1</v>
          </cell>
          <cell r="T185">
            <v>0</v>
          </cell>
          <cell r="U185">
            <v>0</v>
          </cell>
        </row>
        <row r="186">
          <cell r="D186">
            <v>31219</v>
          </cell>
          <cell r="E186">
            <v>5</v>
          </cell>
          <cell r="F186" t="str">
            <v>X</v>
          </cell>
          <cell r="G186">
            <v>0</v>
          </cell>
          <cell r="H186">
            <v>0</v>
          </cell>
          <cell r="I186" t="str">
            <v>X</v>
          </cell>
          <cell r="J186" t="str">
            <v>X</v>
          </cell>
          <cell r="K186" t="str">
            <v>X</v>
          </cell>
          <cell r="L186" t="str">
            <v>X</v>
          </cell>
          <cell r="M186" t="str">
            <v>X</v>
          </cell>
          <cell r="N186" t="str">
            <v>X</v>
          </cell>
          <cell r="O186">
            <v>0</v>
          </cell>
          <cell r="P186" t="str">
            <v>Livs4 719827</v>
          </cell>
          <cell r="Q186">
            <v>0</v>
          </cell>
          <cell r="R186">
            <v>0</v>
          </cell>
          <cell r="S186">
            <v>5</v>
          </cell>
          <cell r="T186">
            <v>0</v>
          </cell>
          <cell r="U186">
            <v>0</v>
          </cell>
        </row>
        <row r="187">
          <cell r="D187">
            <v>31305</v>
          </cell>
          <cell r="E187">
            <v>48</v>
          </cell>
          <cell r="F187" t="str">
            <v>X</v>
          </cell>
          <cell r="G187">
            <v>0</v>
          </cell>
          <cell r="H187">
            <v>0</v>
          </cell>
          <cell r="I187" t="str">
            <v>X</v>
          </cell>
          <cell r="J187" t="str">
            <v>X</v>
          </cell>
          <cell r="K187" t="str">
            <v>X</v>
          </cell>
          <cell r="L187" t="str">
            <v>X</v>
          </cell>
          <cell r="M187" t="str">
            <v>X</v>
          </cell>
          <cell r="N187" t="str">
            <v>X</v>
          </cell>
          <cell r="O187">
            <v>0</v>
          </cell>
          <cell r="P187" t="str">
            <v>Brdg1 077900</v>
          </cell>
          <cell r="Q187">
            <v>0</v>
          </cell>
          <cell r="R187">
            <v>0</v>
          </cell>
          <cell r="S187">
            <v>48</v>
          </cell>
          <cell r="T187">
            <v>0</v>
          </cell>
          <cell r="U187">
            <v>0</v>
          </cell>
        </row>
        <row r="188">
          <cell r="D188">
            <v>31306</v>
          </cell>
          <cell r="E188">
            <v>67</v>
          </cell>
          <cell r="F188" t="str">
            <v>X</v>
          </cell>
          <cell r="G188">
            <v>0</v>
          </cell>
          <cell r="H188">
            <v>0</v>
          </cell>
          <cell r="I188" t="str">
            <v>X</v>
          </cell>
          <cell r="J188" t="str">
            <v>X</v>
          </cell>
          <cell r="K188" t="str">
            <v>X</v>
          </cell>
          <cell r="L188" t="str">
            <v>X</v>
          </cell>
          <cell r="M188" t="str">
            <v>X</v>
          </cell>
          <cell r="N188" t="str">
            <v>X</v>
          </cell>
          <cell r="O188">
            <v>0</v>
          </cell>
          <cell r="P188" t="str">
            <v>Brdg1 616616</v>
          </cell>
          <cell r="Q188">
            <v>0</v>
          </cell>
          <cell r="R188">
            <v>0</v>
          </cell>
          <cell r="S188">
            <v>67</v>
          </cell>
          <cell r="T188">
            <v>0</v>
          </cell>
          <cell r="U188">
            <v>0</v>
          </cell>
        </row>
        <row r="189">
          <cell r="D189">
            <v>31308</v>
          </cell>
          <cell r="E189">
            <v>315</v>
          </cell>
          <cell r="F189" t="str">
            <v>X</v>
          </cell>
          <cell r="G189">
            <v>0</v>
          </cell>
          <cell r="H189">
            <v>0</v>
          </cell>
          <cell r="I189" t="str">
            <v>X</v>
          </cell>
          <cell r="J189" t="str">
            <v>X</v>
          </cell>
          <cell r="K189" t="str">
            <v>X</v>
          </cell>
          <cell r="L189" t="str">
            <v>X</v>
          </cell>
          <cell r="M189" t="str">
            <v>X</v>
          </cell>
          <cell r="N189" t="str">
            <v>X</v>
          </cell>
          <cell r="O189">
            <v>0</v>
          </cell>
          <cell r="P189" t="str">
            <v>Brdg1 800822</v>
          </cell>
          <cell r="Q189">
            <v>0</v>
          </cell>
          <cell r="R189">
            <v>0</v>
          </cell>
          <cell r="S189">
            <v>315</v>
          </cell>
          <cell r="T189">
            <v>0</v>
          </cell>
          <cell r="U189">
            <v>0</v>
          </cell>
        </row>
        <row r="190">
          <cell r="D190">
            <v>31309</v>
          </cell>
          <cell r="E190">
            <v>95</v>
          </cell>
          <cell r="F190" t="str">
            <v>X</v>
          </cell>
          <cell r="G190">
            <v>0</v>
          </cell>
          <cell r="H190">
            <v>0</v>
          </cell>
          <cell r="I190" t="str">
            <v>X</v>
          </cell>
          <cell r="J190" t="str">
            <v>X</v>
          </cell>
          <cell r="K190" t="str">
            <v>X</v>
          </cell>
          <cell r="L190" t="str">
            <v>X</v>
          </cell>
          <cell r="M190" t="str">
            <v>X</v>
          </cell>
          <cell r="N190" t="str">
            <v>X</v>
          </cell>
          <cell r="O190">
            <v>1</v>
          </cell>
          <cell r="P190" t="str">
            <v>Brdg1822922</v>
          </cell>
          <cell r="Q190">
            <v>0</v>
          </cell>
          <cell r="R190">
            <v>0</v>
          </cell>
          <cell r="S190">
            <v>94</v>
          </cell>
          <cell r="T190">
            <v>0</v>
          </cell>
          <cell r="U190">
            <v>0</v>
          </cell>
        </row>
        <row r="191">
          <cell r="D191">
            <v>31310</v>
          </cell>
          <cell r="E191">
            <v>17</v>
          </cell>
          <cell r="F191" t="str">
            <v>X</v>
          </cell>
          <cell r="G191">
            <v>0</v>
          </cell>
          <cell r="H191">
            <v>0</v>
          </cell>
          <cell r="I191" t="str">
            <v>X</v>
          </cell>
          <cell r="J191" t="str">
            <v>X</v>
          </cell>
          <cell r="K191" t="str">
            <v>X</v>
          </cell>
          <cell r="L191" t="str">
            <v>X</v>
          </cell>
          <cell r="M191" t="str">
            <v>X</v>
          </cell>
          <cell r="N191" t="str">
            <v>X</v>
          </cell>
          <cell r="O191">
            <v>0</v>
          </cell>
          <cell r="P191" t="str">
            <v>Brdg1 719888</v>
          </cell>
          <cell r="Q191">
            <v>0</v>
          </cell>
          <cell r="R191">
            <v>0</v>
          </cell>
          <cell r="S191">
            <v>17</v>
          </cell>
          <cell r="T191">
            <v>0</v>
          </cell>
          <cell r="U191">
            <v>0</v>
          </cell>
        </row>
        <row r="192">
          <cell r="D192">
            <v>31335</v>
          </cell>
          <cell r="E192">
            <v>2</v>
          </cell>
          <cell r="F192" t="str">
            <v>X</v>
          </cell>
          <cell r="G192">
            <v>0</v>
          </cell>
          <cell r="H192">
            <v>0</v>
          </cell>
          <cell r="I192" t="str">
            <v>X</v>
          </cell>
          <cell r="J192" t="str">
            <v>X</v>
          </cell>
          <cell r="K192" t="str">
            <v>X</v>
          </cell>
          <cell r="L192" t="str">
            <v>X</v>
          </cell>
          <cell r="M192" t="str">
            <v>X</v>
          </cell>
          <cell r="N192" t="str">
            <v>X</v>
          </cell>
          <cell r="O192">
            <v>2</v>
          </cell>
          <cell r="P192" t="str">
            <v>Brdg1005630</v>
          </cell>
          <cell r="Q192">
            <v>0</v>
          </cell>
          <cell r="R192">
            <v>0</v>
          </cell>
          <cell r="S192">
            <v>0</v>
          </cell>
          <cell r="T192">
            <v>0</v>
          </cell>
          <cell r="U192">
            <v>0</v>
          </cell>
        </row>
        <row r="193">
          <cell r="D193">
            <v>31359</v>
          </cell>
          <cell r="E193">
            <v>4622</v>
          </cell>
          <cell r="F193" t="str">
            <v>X</v>
          </cell>
          <cell r="G193">
            <v>0</v>
          </cell>
          <cell r="H193">
            <v>0</v>
          </cell>
          <cell r="I193" t="str">
            <v>X</v>
          </cell>
          <cell r="J193" t="str">
            <v>X</v>
          </cell>
          <cell r="K193" t="str">
            <v>X</v>
          </cell>
          <cell r="L193" t="str">
            <v>X</v>
          </cell>
          <cell r="M193" t="str">
            <v>X</v>
          </cell>
          <cell r="N193" t="str">
            <v>X</v>
          </cell>
          <cell r="O193">
            <v>9</v>
          </cell>
          <cell r="P193" t="str">
            <v>Brdg1001999</v>
          </cell>
          <cell r="Q193">
            <v>0</v>
          </cell>
          <cell r="R193">
            <v>0</v>
          </cell>
          <cell r="S193">
            <v>4613</v>
          </cell>
          <cell r="T193">
            <v>0</v>
          </cell>
          <cell r="U193">
            <v>0</v>
          </cell>
        </row>
        <row r="194">
          <cell r="D194">
            <v>31429</v>
          </cell>
          <cell r="E194">
            <v>11</v>
          </cell>
          <cell r="F194" t="str">
            <v>X</v>
          </cell>
          <cell r="G194">
            <v>0</v>
          </cell>
          <cell r="H194">
            <v>0</v>
          </cell>
          <cell r="I194" t="str">
            <v>X</v>
          </cell>
          <cell r="J194" t="str">
            <v>X</v>
          </cell>
          <cell r="K194" t="str">
            <v>X</v>
          </cell>
          <cell r="L194" t="str">
            <v>X</v>
          </cell>
          <cell r="M194" t="str">
            <v>X</v>
          </cell>
          <cell r="N194" t="str">
            <v>X</v>
          </cell>
          <cell r="O194">
            <v>0</v>
          </cell>
          <cell r="P194" t="str">
            <v>Brdg1 719829</v>
          </cell>
          <cell r="Q194">
            <v>0</v>
          </cell>
          <cell r="R194">
            <v>0</v>
          </cell>
          <cell r="S194">
            <v>11</v>
          </cell>
          <cell r="T194">
            <v>0</v>
          </cell>
          <cell r="U194">
            <v>0</v>
          </cell>
        </row>
        <row r="195">
          <cell r="D195">
            <v>31499</v>
          </cell>
          <cell r="E195">
            <v>1</v>
          </cell>
          <cell r="F195" t="str">
            <v>X</v>
          </cell>
          <cell r="G195">
            <v>0</v>
          </cell>
          <cell r="H195">
            <v>0</v>
          </cell>
          <cell r="I195" t="str">
            <v>X</v>
          </cell>
          <cell r="J195" t="str">
            <v>X</v>
          </cell>
          <cell r="K195" t="str">
            <v>X</v>
          </cell>
          <cell r="L195" t="str">
            <v>X</v>
          </cell>
          <cell r="M195" t="str">
            <v>X</v>
          </cell>
          <cell r="N195" t="str">
            <v>X</v>
          </cell>
          <cell r="O195">
            <v>0</v>
          </cell>
          <cell r="P195">
            <v>31499</v>
          </cell>
          <cell r="Q195">
            <v>0</v>
          </cell>
          <cell r="R195">
            <v>0</v>
          </cell>
          <cell r="S195">
            <v>1</v>
          </cell>
          <cell r="T195">
            <v>0</v>
          </cell>
          <cell r="U195">
            <v>0</v>
          </cell>
        </row>
        <row r="196">
          <cell r="D196">
            <v>31500</v>
          </cell>
          <cell r="E196">
            <v>46</v>
          </cell>
          <cell r="F196" t="str">
            <v>X</v>
          </cell>
          <cell r="G196">
            <v>0</v>
          </cell>
          <cell r="H196">
            <v>0</v>
          </cell>
          <cell r="I196" t="str">
            <v>X</v>
          </cell>
          <cell r="J196" t="str">
            <v>X</v>
          </cell>
          <cell r="K196" t="str">
            <v>X</v>
          </cell>
          <cell r="L196" t="str">
            <v>X</v>
          </cell>
          <cell r="M196" t="str">
            <v>X</v>
          </cell>
          <cell r="N196" t="str">
            <v>X</v>
          </cell>
          <cell r="O196">
            <v>0</v>
          </cell>
          <cell r="P196" t="str">
            <v>Brdg2400000</v>
          </cell>
          <cell r="Q196">
            <v>0</v>
          </cell>
          <cell r="R196">
            <v>0</v>
          </cell>
          <cell r="S196">
            <v>46</v>
          </cell>
          <cell r="T196">
            <v>0</v>
          </cell>
          <cell r="U196">
            <v>0</v>
          </cell>
        </row>
        <row r="197">
          <cell r="D197">
            <v>31502</v>
          </cell>
          <cell r="E197">
            <v>28</v>
          </cell>
          <cell r="F197" t="str">
            <v>X</v>
          </cell>
          <cell r="G197">
            <v>0</v>
          </cell>
          <cell r="H197">
            <v>0</v>
          </cell>
          <cell r="I197" t="str">
            <v>X</v>
          </cell>
          <cell r="J197" t="str">
            <v>X</v>
          </cell>
          <cell r="K197" t="str">
            <v>X</v>
          </cell>
          <cell r="L197" t="str">
            <v>X</v>
          </cell>
          <cell r="M197" t="str">
            <v>X</v>
          </cell>
          <cell r="N197" t="str">
            <v>X</v>
          </cell>
          <cell r="O197">
            <v>8</v>
          </cell>
          <cell r="P197" t="str">
            <v>Brdg2404044</v>
          </cell>
          <cell r="Q197">
            <v>0</v>
          </cell>
          <cell r="R197">
            <v>171</v>
          </cell>
          <cell r="S197">
            <v>0</v>
          </cell>
          <cell r="T197">
            <v>0</v>
          </cell>
          <cell r="U197">
            <v>0</v>
          </cell>
        </row>
        <row r="198">
          <cell r="D198">
            <v>31505</v>
          </cell>
          <cell r="E198">
            <v>488</v>
          </cell>
          <cell r="F198" t="str">
            <v>X</v>
          </cell>
          <cell r="G198">
            <v>0</v>
          </cell>
          <cell r="H198">
            <v>0</v>
          </cell>
          <cell r="I198" t="str">
            <v>X</v>
          </cell>
          <cell r="J198" t="str">
            <v>X</v>
          </cell>
          <cell r="K198" t="str">
            <v>X</v>
          </cell>
          <cell r="L198" t="str">
            <v>X</v>
          </cell>
          <cell r="M198" t="str">
            <v>X</v>
          </cell>
          <cell r="N198" t="str">
            <v>X</v>
          </cell>
          <cell r="O198">
            <v>1</v>
          </cell>
          <cell r="P198" t="str">
            <v>Brdg2434343</v>
          </cell>
          <cell r="Q198">
            <v>0</v>
          </cell>
          <cell r="R198">
            <v>0</v>
          </cell>
          <cell r="S198">
            <v>487</v>
          </cell>
          <cell r="T198">
            <v>0</v>
          </cell>
          <cell r="U198">
            <v>0</v>
          </cell>
        </row>
        <row r="199">
          <cell r="D199">
            <v>31511</v>
          </cell>
          <cell r="E199">
            <v>57</v>
          </cell>
          <cell r="F199" t="str">
            <v>X</v>
          </cell>
          <cell r="G199">
            <v>0</v>
          </cell>
          <cell r="H199">
            <v>0</v>
          </cell>
          <cell r="I199" t="str">
            <v>X</v>
          </cell>
          <cell r="J199" t="str">
            <v>X</v>
          </cell>
          <cell r="K199" t="str">
            <v>X</v>
          </cell>
          <cell r="L199" t="str">
            <v>X</v>
          </cell>
          <cell r="M199" t="str">
            <v>X</v>
          </cell>
          <cell r="N199" t="str">
            <v>X</v>
          </cell>
          <cell r="O199">
            <v>1</v>
          </cell>
          <cell r="P199" t="str">
            <v>Brdg2 488485</v>
          </cell>
          <cell r="Q199">
            <v>0</v>
          </cell>
          <cell r="R199">
            <v>0</v>
          </cell>
          <cell r="S199">
            <v>56</v>
          </cell>
          <cell r="T199">
            <v>0</v>
          </cell>
          <cell r="U199">
            <v>0</v>
          </cell>
        </row>
        <row r="200">
          <cell r="D200">
            <v>31512</v>
          </cell>
          <cell r="E200">
            <v>13</v>
          </cell>
          <cell r="F200" t="str">
            <v>X</v>
          </cell>
          <cell r="G200">
            <v>0</v>
          </cell>
          <cell r="H200">
            <v>0</v>
          </cell>
          <cell r="I200" t="str">
            <v>X</v>
          </cell>
          <cell r="J200" t="str">
            <v>X</v>
          </cell>
          <cell r="K200" t="str">
            <v>X</v>
          </cell>
          <cell r="L200" t="str">
            <v>X</v>
          </cell>
          <cell r="M200" t="str">
            <v>X</v>
          </cell>
          <cell r="N200" t="str">
            <v>X</v>
          </cell>
          <cell r="O200">
            <v>0</v>
          </cell>
          <cell r="P200" t="str">
            <v>Brdg2 557799</v>
          </cell>
          <cell r="Q200">
            <v>0</v>
          </cell>
          <cell r="R200">
            <v>10</v>
          </cell>
          <cell r="S200">
            <v>12</v>
          </cell>
          <cell r="T200">
            <v>0</v>
          </cell>
          <cell r="U200">
            <v>0</v>
          </cell>
        </row>
        <row r="201">
          <cell r="D201">
            <v>31517</v>
          </cell>
          <cell r="E201">
            <v>3957</v>
          </cell>
          <cell r="F201" t="str">
            <v>X</v>
          </cell>
          <cell r="G201">
            <v>0</v>
          </cell>
          <cell r="H201">
            <v>0</v>
          </cell>
          <cell r="I201" t="str">
            <v>X</v>
          </cell>
          <cell r="J201" t="str">
            <v>X</v>
          </cell>
          <cell r="K201" t="str">
            <v>X</v>
          </cell>
          <cell r="L201" t="str">
            <v>X</v>
          </cell>
          <cell r="M201" t="str">
            <v>X</v>
          </cell>
          <cell r="N201" t="str">
            <v>X</v>
          </cell>
          <cell r="O201">
            <v>0</v>
          </cell>
          <cell r="P201" t="str">
            <v>Brdg2 800822</v>
          </cell>
          <cell r="Q201">
            <v>0</v>
          </cell>
          <cell r="R201">
            <v>234</v>
          </cell>
          <cell r="S201">
            <v>3928</v>
          </cell>
          <cell r="T201">
            <v>0</v>
          </cell>
          <cell r="U201">
            <v>0</v>
          </cell>
        </row>
        <row r="202">
          <cell r="D202">
            <v>31518</v>
          </cell>
          <cell r="E202">
            <v>5</v>
          </cell>
          <cell r="F202" t="str">
            <v>X</v>
          </cell>
          <cell r="G202">
            <v>0</v>
          </cell>
          <cell r="H202">
            <v>0</v>
          </cell>
          <cell r="I202" t="str">
            <v>X</v>
          </cell>
          <cell r="J202" t="str">
            <v>X</v>
          </cell>
          <cell r="K202" t="str">
            <v>X</v>
          </cell>
          <cell r="L202" t="str">
            <v>X</v>
          </cell>
          <cell r="M202" t="str">
            <v>X</v>
          </cell>
          <cell r="N202" t="str">
            <v>X</v>
          </cell>
          <cell r="O202">
            <v>0</v>
          </cell>
          <cell r="P202" t="str">
            <v>Brdg2 800866</v>
          </cell>
          <cell r="Q202">
            <v>0</v>
          </cell>
          <cell r="R202">
            <v>0</v>
          </cell>
          <cell r="S202">
            <v>5</v>
          </cell>
          <cell r="T202">
            <v>0</v>
          </cell>
          <cell r="U202">
            <v>0</v>
          </cell>
        </row>
        <row r="203">
          <cell r="D203">
            <v>31521</v>
          </cell>
          <cell r="E203">
            <v>2</v>
          </cell>
          <cell r="F203" t="str">
            <v>X</v>
          </cell>
          <cell r="G203">
            <v>0</v>
          </cell>
          <cell r="H203">
            <v>0</v>
          </cell>
          <cell r="I203" t="str">
            <v>X</v>
          </cell>
          <cell r="J203" t="str">
            <v>X</v>
          </cell>
          <cell r="K203" t="str">
            <v>X</v>
          </cell>
          <cell r="L203" t="str">
            <v>X</v>
          </cell>
          <cell r="M203" t="str">
            <v>X</v>
          </cell>
          <cell r="N203" t="str">
            <v>X</v>
          </cell>
          <cell r="O203">
            <v>0</v>
          </cell>
          <cell r="P203" t="str">
            <v>Brdg2330333</v>
          </cell>
          <cell r="Q203">
            <v>0</v>
          </cell>
          <cell r="R203">
            <v>0</v>
          </cell>
          <cell r="S203">
            <v>2</v>
          </cell>
          <cell r="T203">
            <v>0</v>
          </cell>
          <cell r="U203">
            <v>0</v>
          </cell>
        </row>
        <row r="204">
          <cell r="D204">
            <v>31523</v>
          </cell>
          <cell r="E204">
            <v>38</v>
          </cell>
          <cell r="F204" t="str">
            <v>X</v>
          </cell>
          <cell r="G204">
            <v>0</v>
          </cell>
          <cell r="H204">
            <v>0</v>
          </cell>
          <cell r="I204" t="str">
            <v>X</v>
          </cell>
          <cell r="J204" t="str">
            <v>X</v>
          </cell>
          <cell r="K204" t="str">
            <v>X</v>
          </cell>
          <cell r="L204" t="str">
            <v>X</v>
          </cell>
          <cell r="M204" t="str">
            <v>X</v>
          </cell>
          <cell r="N204" t="str">
            <v>X</v>
          </cell>
          <cell r="O204">
            <v>0</v>
          </cell>
          <cell r="P204" t="str">
            <v>Brdg2 409059</v>
          </cell>
          <cell r="Q204">
            <v>0</v>
          </cell>
          <cell r="R204">
            <v>0</v>
          </cell>
          <cell r="S204">
            <v>38</v>
          </cell>
          <cell r="T204">
            <v>0</v>
          </cell>
          <cell r="U204">
            <v>0</v>
          </cell>
        </row>
        <row r="205">
          <cell r="D205">
            <v>31525</v>
          </cell>
          <cell r="E205">
            <v>264</v>
          </cell>
          <cell r="F205" t="str">
            <v>X</v>
          </cell>
          <cell r="G205">
            <v>0</v>
          </cell>
          <cell r="H205">
            <v>0</v>
          </cell>
          <cell r="I205" t="str">
            <v>X</v>
          </cell>
          <cell r="J205" t="str">
            <v>X</v>
          </cell>
          <cell r="K205" t="str">
            <v>X</v>
          </cell>
          <cell r="L205" t="str">
            <v>X</v>
          </cell>
          <cell r="M205" t="str">
            <v>X</v>
          </cell>
          <cell r="N205" t="str">
            <v>X</v>
          </cell>
          <cell r="O205">
            <v>0</v>
          </cell>
          <cell r="P205" t="str">
            <v>Brdg2 509015</v>
          </cell>
          <cell r="Q205">
            <v>0</v>
          </cell>
          <cell r="R205">
            <v>17</v>
          </cell>
          <cell r="S205">
            <v>263</v>
          </cell>
          <cell r="T205">
            <v>0</v>
          </cell>
          <cell r="U205">
            <v>0</v>
          </cell>
        </row>
        <row r="206">
          <cell r="D206">
            <v>31527</v>
          </cell>
          <cell r="E206">
            <v>5</v>
          </cell>
          <cell r="F206" t="str">
            <v>X</v>
          </cell>
          <cell r="G206">
            <v>0</v>
          </cell>
          <cell r="H206">
            <v>0</v>
          </cell>
          <cell r="I206" t="str">
            <v>X</v>
          </cell>
          <cell r="J206" t="str">
            <v>X</v>
          </cell>
          <cell r="K206" t="str">
            <v>X</v>
          </cell>
          <cell r="L206" t="str">
            <v>X</v>
          </cell>
          <cell r="M206" t="str">
            <v>X</v>
          </cell>
          <cell r="N206" t="str">
            <v>X</v>
          </cell>
          <cell r="O206">
            <v>0</v>
          </cell>
          <cell r="P206" t="str">
            <v>Brdg2143464</v>
          </cell>
          <cell r="Q206">
            <v>0</v>
          </cell>
          <cell r="R206">
            <v>0</v>
          </cell>
          <cell r="S206">
            <v>5</v>
          </cell>
          <cell r="T206">
            <v>0</v>
          </cell>
          <cell r="U206">
            <v>0</v>
          </cell>
        </row>
        <row r="207">
          <cell r="D207">
            <v>31528</v>
          </cell>
          <cell r="E207">
            <v>1</v>
          </cell>
          <cell r="F207" t="str">
            <v>X</v>
          </cell>
          <cell r="G207">
            <v>0</v>
          </cell>
          <cell r="H207">
            <v>0</v>
          </cell>
          <cell r="I207" t="str">
            <v>X</v>
          </cell>
          <cell r="J207" t="str">
            <v>X</v>
          </cell>
          <cell r="K207" t="str">
            <v>X</v>
          </cell>
          <cell r="L207" t="str">
            <v>X</v>
          </cell>
          <cell r="M207" t="str">
            <v>X</v>
          </cell>
          <cell r="N207" t="str">
            <v>X</v>
          </cell>
          <cell r="O207">
            <v>0</v>
          </cell>
          <cell r="P207" t="str">
            <v>Brdg2776622</v>
          </cell>
          <cell r="Q207">
            <v>0</v>
          </cell>
          <cell r="R207">
            <v>0</v>
          </cell>
          <cell r="S207">
            <v>1</v>
          </cell>
          <cell r="T207">
            <v>0</v>
          </cell>
          <cell r="U207">
            <v>0</v>
          </cell>
        </row>
        <row r="208">
          <cell r="D208">
            <v>31625</v>
          </cell>
          <cell r="E208">
            <v>86</v>
          </cell>
          <cell r="F208" t="str">
            <v>X</v>
          </cell>
          <cell r="G208">
            <v>0</v>
          </cell>
          <cell r="H208">
            <v>0</v>
          </cell>
          <cell r="I208" t="str">
            <v>X</v>
          </cell>
          <cell r="J208" t="str">
            <v>X</v>
          </cell>
          <cell r="K208" t="str">
            <v>X</v>
          </cell>
          <cell r="L208" t="str">
            <v>X</v>
          </cell>
          <cell r="M208" t="str">
            <v>X</v>
          </cell>
          <cell r="N208" t="str">
            <v>X</v>
          </cell>
          <cell r="O208">
            <v>0</v>
          </cell>
          <cell r="P208" t="str">
            <v>Brdg2090940</v>
          </cell>
          <cell r="Q208">
            <v>0</v>
          </cell>
          <cell r="R208">
            <v>3822</v>
          </cell>
          <cell r="S208">
            <v>0</v>
          </cell>
          <cell r="T208">
            <v>0</v>
          </cell>
          <cell r="U208">
            <v>0</v>
          </cell>
        </row>
        <row r="209">
          <cell r="D209">
            <v>31628</v>
          </cell>
          <cell r="E209">
            <v>3</v>
          </cell>
          <cell r="F209" t="str">
            <v>X</v>
          </cell>
          <cell r="G209">
            <v>0</v>
          </cell>
          <cell r="H209">
            <v>0</v>
          </cell>
          <cell r="I209" t="str">
            <v>X</v>
          </cell>
          <cell r="J209" t="str">
            <v>X</v>
          </cell>
          <cell r="K209" t="str">
            <v>X</v>
          </cell>
          <cell r="L209" t="str">
            <v>X</v>
          </cell>
          <cell r="M209" t="str">
            <v>X</v>
          </cell>
          <cell r="N209" t="str">
            <v>X</v>
          </cell>
          <cell r="O209">
            <v>0</v>
          </cell>
          <cell r="P209">
            <v>31628</v>
          </cell>
          <cell r="Q209">
            <v>0</v>
          </cell>
          <cell r="R209">
            <v>133</v>
          </cell>
          <cell r="S209">
            <v>0</v>
          </cell>
          <cell r="T209">
            <v>0</v>
          </cell>
          <cell r="U209">
            <v>0</v>
          </cell>
        </row>
        <row r="210">
          <cell r="D210">
            <v>31704</v>
          </cell>
          <cell r="E210">
            <v>3651</v>
          </cell>
          <cell r="F210" t="str">
            <v>X</v>
          </cell>
          <cell r="G210">
            <v>0</v>
          </cell>
          <cell r="H210">
            <v>0</v>
          </cell>
          <cell r="I210" t="str">
            <v>X</v>
          </cell>
          <cell r="J210" t="str">
            <v>X</v>
          </cell>
          <cell r="K210" t="str">
            <v>X</v>
          </cell>
          <cell r="L210" t="str">
            <v>X</v>
          </cell>
          <cell r="M210" t="str">
            <v>X</v>
          </cell>
          <cell r="N210" t="str">
            <v>X</v>
          </cell>
          <cell r="O210">
            <v>20</v>
          </cell>
          <cell r="P210" t="str">
            <v>a Brdg3 435000</v>
          </cell>
          <cell r="Q210">
            <v>0</v>
          </cell>
          <cell r="R210">
            <v>156</v>
          </cell>
          <cell r="S210">
            <v>3622</v>
          </cell>
          <cell r="T210">
            <v>0</v>
          </cell>
          <cell r="U210">
            <v>0</v>
          </cell>
        </row>
        <row r="211">
          <cell r="D211">
            <v>31705</v>
          </cell>
          <cell r="E211">
            <v>1815</v>
          </cell>
          <cell r="F211" t="str">
            <v>X</v>
          </cell>
          <cell r="G211">
            <v>0</v>
          </cell>
          <cell r="H211">
            <v>0</v>
          </cell>
          <cell r="I211" t="str">
            <v>X</v>
          </cell>
          <cell r="J211" t="str">
            <v>X</v>
          </cell>
          <cell r="K211" t="str">
            <v>X</v>
          </cell>
          <cell r="L211" t="str">
            <v>X</v>
          </cell>
          <cell r="M211" t="str">
            <v>X</v>
          </cell>
          <cell r="N211" t="str">
            <v>X</v>
          </cell>
          <cell r="O211">
            <v>0</v>
          </cell>
          <cell r="P211" t="str">
            <v>Brdg3959595</v>
          </cell>
          <cell r="Q211">
            <v>0</v>
          </cell>
          <cell r="R211">
            <v>0</v>
          </cell>
          <cell r="S211">
            <v>1815</v>
          </cell>
          <cell r="T211">
            <v>0</v>
          </cell>
          <cell r="U211">
            <v>0</v>
          </cell>
        </row>
        <row r="212">
          <cell r="D212">
            <v>31734</v>
          </cell>
          <cell r="E212">
            <v>1803</v>
          </cell>
          <cell r="F212" t="str">
            <v>X</v>
          </cell>
          <cell r="G212">
            <v>0</v>
          </cell>
          <cell r="H212">
            <v>0</v>
          </cell>
          <cell r="I212" t="str">
            <v>X</v>
          </cell>
          <cell r="J212" t="str">
            <v>X</v>
          </cell>
          <cell r="K212" t="str">
            <v>X</v>
          </cell>
          <cell r="L212" t="str">
            <v>X</v>
          </cell>
          <cell r="M212" t="str">
            <v>X</v>
          </cell>
          <cell r="N212" t="str">
            <v>X</v>
          </cell>
          <cell r="O212">
            <v>12</v>
          </cell>
          <cell r="P212" t="str">
            <v>Brdg3 800800</v>
          </cell>
          <cell r="Q212">
            <v>0</v>
          </cell>
          <cell r="R212">
            <v>1007</v>
          </cell>
          <cell r="S212">
            <v>1723</v>
          </cell>
          <cell r="T212">
            <v>0</v>
          </cell>
          <cell r="U212">
            <v>0</v>
          </cell>
        </row>
        <row r="213">
          <cell r="D213">
            <v>31737</v>
          </cell>
          <cell r="E213">
            <v>19</v>
          </cell>
          <cell r="F213" t="str">
            <v>X</v>
          </cell>
          <cell r="G213">
            <v>0</v>
          </cell>
          <cell r="H213">
            <v>0</v>
          </cell>
          <cell r="I213" t="str">
            <v>X</v>
          </cell>
          <cell r="J213" t="str">
            <v>X</v>
          </cell>
          <cell r="K213" t="str">
            <v>X</v>
          </cell>
          <cell r="L213" t="str">
            <v>X</v>
          </cell>
          <cell r="M213" t="str">
            <v>X</v>
          </cell>
          <cell r="N213" t="str">
            <v>X</v>
          </cell>
          <cell r="O213">
            <v>0</v>
          </cell>
          <cell r="P213" t="str">
            <v>Brdg3DomesticGen</v>
          </cell>
          <cell r="Q213">
            <v>0</v>
          </cell>
          <cell r="R213">
            <v>0</v>
          </cell>
          <cell r="S213">
            <v>19</v>
          </cell>
          <cell r="T213">
            <v>0</v>
          </cell>
          <cell r="U213">
            <v>0</v>
          </cell>
        </row>
        <row r="214">
          <cell r="D214">
            <v>31745</v>
          </cell>
          <cell r="E214">
            <v>14</v>
          </cell>
          <cell r="F214" t="str">
            <v>X</v>
          </cell>
          <cell r="G214">
            <v>0</v>
          </cell>
          <cell r="H214">
            <v>0</v>
          </cell>
          <cell r="I214" t="str">
            <v>X</v>
          </cell>
          <cell r="J214" t="str">
            <v>X</v>
          </cell>
          <cell r="K214" t="str">
            <v>X</v>
          </cell>
          <cell r="L214" t="str">
            <v>X</v>
          </cell>
          <cell r="M214" t="str">
            <v>X</v>
          </cell>
          <cell r="N214" t="str">
            <v>X</v>
          </cell>
          <cell r="O214">
            <v>0</v>
          </cell>
          <cell r="P214" t="str">
            <v>Brdg3 719894</v>
          </cell>
          <cell r="Q214">
            <v>0</v>
          </cell>
          <cell r="R214">
            <v>0</v>
          </cell>
          <cell r="S214">
            <v>14</v>
          </cell>
          <cell r="T214">
            <v>0</v>
          </cell>
          <cell r="U214">
            <v>0</v>
          </cell>
        </row>
        <row r="215">
          <cell r="D215">
            <v>31746</v>
          </cell>
          <cell r="E215">
            <v>33</v>
          </cell>
          <cell r="F215" t="str">
            <v>X</v>
          </cell>
          <cell r="G215">
            <v>0</v>
          </cell>
          <cell r="H215">
            <v>0</v>
          </cell>
          <cell r="I215" t="str">
            <v>X</v>
          </cell>
          <cell r="J215" t="str">
            <v>X</v>
          </cell>
          <cell r="K215" t="str">
            <v>X</v>
          </cell>
          <cell r="L215" t="str">
            <v>X</v>
          </cell>
          <cell r="M215" t="str">
            <v>X</v>
          </cell>
          <cell r="N215" t="str">
            <v>X</v>
          </cell>
          <cell r="O215">
            <v>0</v>
          </cell>
          <cell r="P215" t="str">
            <v>Brdg3 31746</v>
          </cell>
          <cell r="Q215">
            <v>0</v>
          </cell>
          <cell r="R215">
            <v>14</v>
          </cell>
          <cell r="S215">
            <v>32</v>
          </cell>
          <cell r="T215">
            <v>0</v>
          </cell>
          <cell r="U215">
            <v>0</v>
          </cell>
        </row>
        <row r="216">
          <cell r="D216">
            <v>34001</v>
          </cell>
          <cell r="E216">
            <v>7</v>
          </cell>
          <cell r="F216" t="str">
            <v>x</v>
          </cell>
          <cell r="G216">
            <v>0</v>
          </cell>
          <cell r="H216">
            <v>0</v>
          </cell>
          <cell r="I216" t="str">
            <v>x</v>
          </cell>
          <cell r="J216" t="str">
            <v>x</v>
          </cell>
          <cell r="K216" t="str">
            <v>x</v>
          </cell>
          <cell r="L216" t="str">
            <v>x</v>
          </cell>
          <cell r="M216" t="str">
            <v>x</v>
          </cell>
          <cell r="N216" t="str">
            <v>x</v>
          </cell>
          <cell r="O216">
            <v>0</v>
          </cell>
          <cell r="P216" t="str">
            <v>Invg4 402000</v>
          </cell>
          <cell r="Q216">
            <v>0</v>
          </cell>
          <cell r="R216">
            <v>0</v>
          </cell>
          <cell r="S216">
            <v>0</v>
          </cell>
          <cell r="T216">
            <v>0</v>
          </cell>
          <cell r="U216">
            <v>0</v>
          </cell>
        </row>
        <row r="217">
          <cell r="D217">
            <v>34002</v>
          </cell>
          <cell r="E217">
            <v>595</v>
          </cell>
          <cell r="F217" t="str">
            <v>x</v>
          </cell>
          <cell r="G217">
            <v>0</v>
          </cell>
          <cell r="H217">
            <v>0</v>
          </cell>
          <cell r="I217" t="str">
            <v>x</v>
          </cell>
          <cell r="J217" t="str">
            <v>x</v>
          </cell>
          <cell r="K217" t="str">
            <v>x</v>
          </cell>
          <cell r="L217" t="str">
            <v>x</v>
          </cell>
          <cell r="M217" t="str">
            <v>x</v>
          </cell>
          <cell r="N217" t="str">
            <v>x</v>
          </cell>
          <cell r="O217">
            <v>4</v>
          </cell>
          <cell r="P217" t="str">
            <v>Invg4 404004</v>
          </cell>
          <cell r="Q217">
            <v>0</v>
          </cell>
          <cell r="R217">
            <v>0</v>
          </cell>
          <cell r="S217">
            <v>591</v>
          </cell>
          <cell r="T217">
            <v>0</v>
          </cell>
          <cell r="U217">
            <v>0</v>
          </cell>
        </row>
        <row r="218">
          <cell r="D218">
            <v>34008</v>
          </cell>
          <cell r="E218">
            <v>9</v>
          </cell>
          <cell r="F218" t="str">
            <v>x</v>
          </cell>
          <cell r="G218">
            <v>0</v>
          </cell>
          <cell r="H218">
            <v>0</v>
          </cell>
          <cell r="I218" t="str">
            <v>x</v>
          </cell>
          <cell r="J218" t="str">
            <v>x</v>
          </cell>
          <cell r="K218" t="str">
            <v>x</v>
          </cell>
          <cell r="L218" t="str">
            <v>x</v>
          </cell>
          <cell r="M218" t="str">
            <v>x</v>
          </cell>
          <cell r="N218" t="str">
            <v>x</v>
          </cell>
          <cell r="O218">
            <v>0</v>
          </cell>
          <cell r="P218" t="str">
            <v>Invg4415555</v>
          </cell>
          <cell r="Q218">
            <v>0</v>
          </cell>
          <cell r="R218">
            <v>0</v>
          </cell>
          <cell r="S218">
            <v>9</v>
          </cell>
          <cell r="T218">
            <v>0</v>
          </cell>
          <cell r="U218">
            <v>0</v>
          </cell>
        </row>
        <row r="219">
          <cell r="D219">
            <v>34009</v>
          </cell>
          <cell r="E219">
            <v>203</v>
          </cell>
          <cell r="F219" t="str">
            <v>x</v>
          </cell>
          <cell r="G219">
            <v>0</v>
          </cell>
          <cell r="H219">
            <v>0</v>
          </cell>
          <cell r="I219" t="str">
            <v>x</v>
          </cell>
          <cell r="J219" t="str">
            <v>x</v>
          </cell>
          <cell r="K219" t="str">
            <v>x</v>
          </cell>
          <cell r="L219" t="str">
            <v>x</v>
          </cell>
          <cell r="M219" t="str">
            <v>x</v>
          </cell>
          <cell r="N219" t="str">
            <v>x</v>
          </cell>
          <cell r="O219">
            <v>2</v>
          </cell>
          <cell r="P219" t="str">
            <v>Invg4416666</v>
          </cell>
          <cell r="Q219">
            <v>0</v>
          </cell>
          <cell r="R219">
            <v>0</v>
          </cell>
          <cell r="S219">
            <v>201</v>
          </cell>
          <cell r="T219">
            <v>0</v>
          </cell>
          <cell r="U219">
            <v>0</v>
          </cell>
        </row>
        <row r="220">
          <cell r="D220">
            <v>34010</v>
          </cell>
          <cell r="E220">
            <v>7</v>
          </cell>
          <cell r="F220" t="str">
            <v>x</v>
          </cell>
          <cell r="G220">
            <v>0</v>
          </cell>
          <cell r="H220">
            <v>0</v>
          </cell>
          <cell r="I220" t="str">
            <v>x</v>
          </cell>
          <cell r="J220" t="str">
            <v>x</v>
          </cell>
          <cell r="K220" t="str">
            <v>x</v>
          </cell>
          <cell r="L220" t="str">
            <v>x</v>
          </cell>
          <cell r="M220" t="str">
            <v>x</v>
          </cell>
          <cell r="N220" t="str">
            <v>x</v>
          </cell>
          <cell r="O220">
            <v>0</v>
          </cell>
          <cell r="P220" t="str">
            <v>Invg4 424200</v>
          </cell>
          <cell r="Q220">
            <v>0</v>
          </cell>
          <cell r="R220">
            <v>0</v>
          </cell>
          <cell r="S220">
            <v>0</v>
          </cell>
          <cell r="T220">
            <v>0</v>
          </cell>
          <cell r="U220">
            <v>0</v>
          </cell>
        </row>
        <row r="221">
          <cell r="D221">
            <v>34011</v>
          </cell>
          <cell r="E221">
            <v>112</v>
          </cell>
          <cell r="F221" t="str">
            <v>x</v>
          </cell>
          <cell r="G221">
            <v>0</v>
          </cell>
          <cell r="H221">
            <v>0</v>
          </cell>
          <cell r="I221" t="str">
            <v>x</v>
          </cell>
          <cell r="J221" t="str">
            <v>x</v>
          </cell>
          <cell r="K221" t="str">
            <v>x</v>
          </cell>
          <cell r="L221" t="str">
            <v>x</v>
          </cell>
          <cell r="M221" t="str">
            <v>x</v>
          </cell>
          <cell r="N221" t="str">
            <v>x</v>
          </cell>
          <cell r="O221">
            <v>0</v>
          </cell>
          <cell r="P221" t="str">
            <v>Invg4 424242</v>
          </cell>
          <cell r="Q221">
            <v>0</v>
          </cell>
          <cell r="R221">
            <v>0</v>
          </cell>
          <cell r="S221">
            <v>1</v>
          </cell>
          <cell r="T221">
            <v>0</v>
          </cell>
          <cell r="U221">
            <v>0</v>
          </cell>
        </row>
        <row r="222">
          <cell r="D222">
            <v>34015</v>
          </cell>
          <cell r="E222">
            <v>7</v>
          </cell>
          <cell r="F222" t="str">
            <v>x</v>
          </cell>
          <cell r="G222">
            <v>0</v>
          </cell>
          <cell r="H222">
            <v>0</v>
          </cell>
          <cell r="I222" t="str">
            <v>x</v>
          </cell>
          <cell r="J222" t="str">
            <v>x</v>
          </cell>
          <cell r="K222" t="str">
            <v>x</v>
          </cell>
          <cell r="L222" t="str">
            <v>x</v>
          </cell>
          <cell r="M222" t="str">
            <v>x</v>
          </cell>
          <cell r="N222" t="str">
            <v>x</v>
          </cell>
          <cell r="O222">
            <v>0</v>
          </cell>
          <cell r="P222" t="str">
            <v>b Invg4 435000</v>
          </cell>
          <cell r="Q222">
            <v>0</v>
          </cell>
          <cell r="R222">
            <v>0</v>
          </cell>
          <cell r="S222">
            <v>7</v>
          </cell>
          <cell r="T222">
            <v>0</v>
          </cell>
          <cell r="U222">
            <v>0</v>
          </cell>
        </row>
        <row r="223">
          <cell r="D223">
            <v>34018</v>
          </cell>
          <cell r="E223">
            <v>1</v>
          </cell>
          <cell r="F223" t="str">
            <v>x</v>
          </cell>
          <cell r="G223">
            <v>0</v>
          </cell>
          <cell r="H223">
            <v>0</v>
          </cell>
          <cell r="I223" t="str">
            <v>x</v>
          </cell>
          <cell r="J223" t="str">
            <v>x</v>
          </cell>
          <cell r="K223" t="str">
            <v>x</v>
          </cell>
          <cell r="L223" t="str">
            <v>x</v>
          </cell>
          <cell r="M223" t="str">
            <v>x</v>
          </cell>
          <cell r="N223" t="str">
            <v>x</v>
          </cell>
          <cell r="O223">
            <v>0</v>
          </cell>
          <cell r="P223" t="str">
            <v>Invg4 001700</v>
          </cell>
          <cell r="Q223">
            <v>0</v>
          </cell>
          <cell r="R223">
            <v>0</v>
          </cell>
          <cell r="S223">
            <v>0</v>
          </cell>
          <cell r="T223">
            <v>0</v>
          </cell>
          <cell r="U223">
            <v>0</v>
          </cell>
        </row>
        <row r="224">
          <cell r="D224">
            <v>34021</v>
          </cell>
          <cell r="E224">
            <v>25</v>
          </cell>
          <cell r="F224" t="str">
            <v>x</v>
          </cell>
          <cell r="G224">
            <v>0</v>
          </cell>
          <cell r="H224">
            <v>0</v>
          </cell>
          <cell r="I224" t="str">
            <v>x</v>
          </cell>
          <cell r="J224" t="str">
            <v>x</v>
          </cell>
          <cell r="K224" t="str">
            <v>x</v>
          </cell>
          <cell r="L224" t="str">
            <v>x</v>
          </cell>
          <cell r="M224" t="str">
            <v>x</v>
          </cell>
          <cell r="N224" t="str">
            <v>x</v>
          </cell>
          <cell r="O224">
            <v>0</v>
          </cell>
          <cell r="P224" t="str">
            <v>Invg4 060808</v>
          </cell>
          <cell r="Q224">
            <v>0</v>
          </cell>
          <cell r="R224">
            <v>0</v>
          </cell>
          <cell r="S224">
            <v>1</v>
          </cell>
          <cell r="T224">
            <v>0</v>
          </cell>
          <cell r="U224">
            <v>0</v>
          </cell>
        </row>
        <row r="225">
          <cell r="D225">
            <v>34023</v>
          </cell>
          <cell r="E225">
            <v>12</v>
          </cell>
          <cell r="F225" t="str">
            <v>x</v>
          </cell>
          <cell r="G225">
            <v>0</v>
          </cell>
          <cell r="H225">
            <v>0</v>
          </cell>
          <cell r="I225" t="str">
            <v>x</v>
          </cell>
          <cell r="J225" t="str">
            <v>x</v>
          </cell>
          <cell r="K225" t="str">
            <v>x</v>
          </cell>
          <cell r="L225" t="str">
            <v>x</v>
          </cell>
          <cell r="M225" t="str">
            <v>x</v>
          </cell>
          <cell r="N225" t="str">
            <v>x</v>
          </cell>
          <cell r="O225">
            <v>0</v>
          </cell>
          <cell r="P225" t="str">
            <v>Invg4 064499</v>
          </cell>
          <cell r="Q225">
            <v>0</v>
          </cell>
          <cell r="R225">
            <v>0</v>
          </cell>
          <cell r="S225">
            <v>0</v>
          </cell>
          <cell r="T225">
            <v>0</v>
          </cell>
          <cell r="U225">
            <v>0</v>
          </cell>
        </row>
        <row r="226">
          <cell r="D226">
            <v>34028</v>
          </cell>
          <cell r="E226">
            <v>2</v>
          </cell>
          <cell r="F226" t="str">
            <v>x</v>
          </cell>
          <cell r="G226">
            <v>0</v>
          </cell>
          <cell r="H226">
            <v>0</v>
          </cell>
          <cell r="I226" t="str">
            <v>x</v>
          </cell>
          <cell r="J226" t="str">
            <v>x</v>
          </cell>
          <cell r="K226" t="str">
            <v>x</v>
          </cell>
          <cell r="L226" t="str">
            <v>x</v>
          </cell>
          <cell r="M226" t="str">
            <v>x</v>
          </cell>
          <cell r="N226" t="str">
            <v>x</v>
          </cell>
          <cell r="O226">
            <v>0</v>
          </cell>
          <cell r="P226" t="str">
            <v>Invg4 414414</v>
          </cell>
          <cell r="Q226">
            <v>0</v>
          </cell>
          <cell r="R226">
            <v>0</v>
          </cell>
          <cell r="S226">
            <v>0</v>
          </cell>
          <cell r="T226">
            <v>0</v>
          </cell>
          <cell r="U226">
            <v>0</v>
          </cell>
        </row>
        <row r="227">
          <cell r="D227">
            <v>34029</v>
          </cell>
          <cell r="E227">
            <v>1</v>
          </cell>
          <cell r="F227" t="str">
            <v>x</v>
          </cell>
          <cell r="G227">
            <v>0</v>
          </cell>
          <cell r="H227">
            <v>0</v>
          </cell>
          <cell r="I227" t="str">
            <v>x</v>
          </cell>
          <cell r="J227" t="str">
            <v>x</v>
          </cell>
          <cell r="K227" t="str">
            <v>x</v>
          </cell>
          <cell r="L227" t="str">
            <v>x</v>
          </cell>
          <cell r="M227" t="str">
            <v>x</v>
          </cell>
          <cell r="N227" t="str">
            <v>x</v>
          </cell>
          <cell r="O227">
            <v>0</v>
          </cell>
          <cell r="P227" t="str">
            <v>Invg4515515</v>
          </cell>
          <cell r="Q227">
            <v>0</v>
          </cell>
          <cell r="R227">
            <v>1</v>
          </cell>
          <cell r="S227">
            <v>0</v>
          </cell>
          <cell r="T227">
            <v>0</v>
          </cell>
          <cell r="U227">
            <v>0</v>
          </cell>
        </row>
        <row r="228">
          <cell r="D228">
            <v>34031</v>
          </cell>
          <cell r="E228">
            <v>1</v>
          </cell>
          <cell r="F228" t="str">
            <v>x</v>
          </cell>
          <cell r="G228">
            <v>0</v>
          </cell>
          <cell r="H228">
            <v>0</v>
          </cell>
          <cell r="I228" t="str">
            <v>x</v>
          </cell>
          <cell r="J228" t="str">
            <v>x</v>
          </cell>
          <cell r="K228" t="str">
            <v>x</v>
          </cell>
          <cell r="L228" t="str">
            <v>x</v>
          </cell>
          <cell r="M228" t="str">
            <v>x</v>
          </cell>
          <cell r="N228" t="str">
            <v>x</v>
          </cell>
          <cell r="O228">
            <v>0</v>
          </cell>
          <cell r="P228" t="str">
            <v>Invg4 660000</v>
          </cell>
          <cell r="Q228">
            <v>0</v>
          </cell>
          <cell r="R228">
            <v>0</v>
          </cell>
          <cell r="S228">
            <v>0</v>
          </cell>
          <cell r="T228">
            <v>0</v>
          </cell>
          <cell r="U228">
            <v>0</v>
          </cell>
        </row>
        <row r="229">
          <cell r="D229">
            <v>34032</v>
          </cell>
          <cell r="E229">
            <v>13</v>
          </cell>
          <cell r="F229" t="str">
            <v>x</v>
          </cell>
          <cell r="G229">
            <v>0</v>
          </cell>
          <cell r="H229">
            <v>0</v>
          </cell>
          <cell r="I229" t="str">
            <v>x</v>
          </cell>
          <cell r="J229" t="str">
            <v>x</v>
          </cell>
          <cell r="K229" t="str">
            <v>x</v>
          </cell>
          <cell r="L229" t="str">
            <v>x</v>
          </cell>
          <cell r="M229" t="str">
            <v>x</v>
          </cell>
          <cell r="N229" t="str">
            <v>x</v>
          </cell>
          <cell r="O229">
            <v>0</v>
          </cell>
          <cell r="P229" t="str">
            <v>Invg4 663360</v>
          </cell>
          <cell r="Q229">
            <v>0</v>
          </cell>
          <cell r="R229">
            <v>0</v>
          </cell>
          <cell r="S229">
            <v>0</v>
          </cell>
          <cell r="T229">
            <v>0</v>
          </cell>
          <cell r="U229">
            <v>0</v>
          </cell>
        </row>
        <row r="230">
          <cell r="D230">
            <v>34034</v>
          </cell>
          <cell r="E230">
            <v>101</v>
          </cell>
          <cell r="F230" t="str">
            <v>x</v>
          </cell>
          <cell r="G230">
            <v>0</v>
          </cell>
          <cell r="H230">
            <v>0</v>
          </cell>
          <cell r="I230" t="str">
            <v>x</v>
          </cell>
          <cell r="J230" t="str">
            <v>x</v>
          </cell>
          <cell r="K230" t="str">
            <v>x</v>
          </cell>
          <cell r="L230" t="str">
            <v>x</v>
          </cell>
          <cell r="M230" t="str">
            <v>x</v>
          </cell>
          <cell r="N230" t="str">
            <v>x</v>
          </cell>
          <cell r="O230">
            <v>0</v>
          </cell>
          <cell r="P230" t="str">
            <v>Invg4 663366</v>
          </cell>
          <cell r="Q230">
            <v>0</v>
          </cell>
          <cell r="R230">
            <v>0</v>
          </cell>
          <cell r="S230">
            <v>0</v>
          </cell>
          <cell r="T230">
            <v>0</v>
          </cell>
          <cell r="U230">
            <v>0</v>
          </cell>
        </row>
        <row r="231">
          <cell r="D231">
            <v>34035</v>
          </cell>
          <cell r="E231">
            <v>12</v>
          </cell>
          <cell r="F231" t="str">
            <v>x</v>
          </cell>
          <cell r="G231">
            <v>0</v>
          </cell>
          <cell r="H231">
            <v>0</v>
          </cell>
          <cell r="I231" t="str">
            <v>x</v>
          </cell>
          <cell r="J231" t="str">
            <v>x</v>
          </cell>
          <cell r="K231" t="str">
            <v>x</v>
          </cell>
          <cell r="L231" t="str">
            <v>x</v>
          </cell>
          <cell r="M231" t="str">
            <v>x</v>
          </cell>
          <cell r="N231" t="str">
            <v>x</v>
          </cell>
          <cell r="O231">
            <v>0</v>
          </cell>
          <cell r="P231" t="str">
            <v>Invg4 800833</v>
          </cell>
          <cell r="Q231">
            <v>0</v>
          </cell>
          <cell r="R231">
            <v>12</v>
          </cell>
          <cell r="S231">
            <v>0</v>
          </cell>
          <cell r="T231">
            <v>0</v>
          </cell>
          <cell r="U231">
            <v>0</v>
          </cell>
        </row>
        <row r="232">
          <cell r="D232">
            <v>34041</v>
          </cell>
          <cell r="E232">
            <v>2</v>
          </cell>
          <cell r="F232" t="str">
            <v>x</v>
          </cell>
          <cell r="G232">
            <v>0</v>
          </cell>
          <cell r="H232">
            <v>0</v>
          </cell>
          <cell r="I232" t="str">
            <v>x</v>
          </cell>
          <cell r="J232" t="str">
            <v>x</v>
          </cell>
          <cell r="K232" t="str">
            <v>x</v>
          </cell>
          <cell r="L232" t="str">
            <v>x</v>
          </cell>
          <cell r="M232" t="str">
            <v>x</v>
          </cell>
          <cell r="N232" t="str">
            <v>x</v>
          </cell>
          <cell r="O232">
            <v>0</v>
          </cell>
          <cell r="P232" t="str">
            <v>Inv4 800877</v>
          </cell>
          <cell r="Q232">
            <v>0</v>
          </cell>
          <cell r="R232">
            <v>0</v>
          </cell>
          <cell r="S232">
            <v>0</v>
          </cell>
          <cell r="T232">
            <v>0</v>
          </cell>
          <cell r="U232">
            <v>0</v>
          </cell>
        </row>
        <row r="233">
          <cell r="D233">
            <v>34043</v>
          </cell>
          <cell r="E233">
            <v>6</v>
          </cell>
          <cell r="F233" t="str">
            <v>x</v>
          </cell>
          <cell r="G233">
            <v>0</v>
          </cell>
          <cell r="H233">
            <v>0</v>
          </cell>
          <cell r="I233" t="str">
            <v>x</v>
          </cell>
          <cell r="J233" t="str">
            <v>x</v>
          </cell>
          <cell r="K233" t="str">
            <v>x</v>
          </cell>
          <cell r="L233" t="str">
            <v>x</v>
          </cell>
          <cell r="M233" t="str">
            <v>x</v>
          </cell>
          <cell r="N233" t="str">
            <v>x</v>
          </cell>
          <cell r="O233">
            <v>1</v>
          </cell>
          <cell r="P233" t="str">
            <v>Invg4800879</v>
          </cell>
          <cell r="Q233">
            <v>0</v>
          </cell>
          <cell r="R233">
            <v>0</v>
          </cell>
          <cell r="S233">
            <v>5</v>
          </cell>
          <cell r="T233">
            <v>0</v>
          </cell>
          <cell r="U233">
            <v>0</v>
          </cell>
        </row>
        <row r="234">
          <cell r="D234">
            <v>34045</v>
          </cell>
          <cell r="E234">
            <v>7</v>
          </cell>
          <cell r="F234" t="str">
            <v>x</v>
          </cell>
          <cell r="G234">
            <v>0</v>
          </cell>
          <cell r="H234">
            <v>0</v>
          </cell>
          <cell r="I234" t="str">
            <v>x</v>
          </cell>
          <cell r="J234" t="str">
            <v>x</v>
          </cell>
          <cell r="K234" t="str">
            <v>x</v>
          </cell>
          <cell r="L234" t="str">
            <v>x</v>
          </cell>
          <cell r="M234" t="str">
            <v>x</v>
          </cell>
          <cell r="N234" t="str">
            <v>x</v>
          </cell>
          <cell r="O234">
            <v>0</v>
          </cell>
          <cell r="P234" t="str">
            <v>Invg4 979797</v>
          </cell>
          <cell r="Q234">
            <v>0</v>
          </cell>
          <cell r="R234">
            <v>0</v>
          </cell>
          <cell r="S234">
            <v>0</v>
          </cell>
          <cell r="T234">
            <v>0</v>
          </cell>
          <cell r="U234">
            <v>0</v>
          </cell>
        </row>
        <row r="235">
          <cell r="D235">
            <v>34054</v>
          </cell>
          <cell r="E235">
            <v>9</v>
          </cell>
          <cell r="F235" t="str">
            <v>x</v>
          </cell>
          <cell r="G235">
            <v>9</v>
          </cell>
          <cell r="H235">
            <v>9</v>
          </cell>
          <cell r="I235" t="str">
            <v>x</v>
          </cell>
          <cell r="J235" t="str">
            <v>x</v>
          </cell>
          <cell r="K235" t="str">
            <v>x</v>
          </cell>
          <cell r="L235" t="str">
            <v>x</v>
          </cell>
          <cell r="M235" t="str">
            <v>x</v>
          </cell>
          <cell r="N235" t="str">
            <v>x</v>
          </cell>
          <cell r="O235">
            <v>0</v>
          </cell>
          <cell r="P235" t="str">
            <v>Video Lounge 800873.</v>
          </cell>
          <cell r="Q235">
            <v>1993</v>
          </cell>
          <cell r="R235">
            <v>0</v>
          </cell>
          <cell r="S235">
            <v>0</v>
          </cell>
          <cell r="T235">
            <v>0</v>
          </cell>
          <cell r="U235">
            <v>20</v>
          </cell>
        </row>
        <row r="236">
          <cell r="D236">
            <v>34061</v>
          </cell>
          <cell r="E236">
            <v>59</v>
          </cell>
          <cell r="F236" t="str">
            <v>x</v>
          </cell>
          <cell r="G236">
            <v>0</v>
          </cell>
          <cell r="H236">
            <v>0</v>
          </cell>
          <cell r="I236" t="str">
            <v>x</v>
          </cell>
          <cell r="J236" t="str">
            <v>x</v>
          </cell>
          <cell r="K236" t="str">
            <v>x</v>
          </cell>
          <cell r="L236" t="str">
            <v>x</v>
          </cell>
          <cell r="M236" t="str">
            <v>x</v>
          </cell>
          <cell r="N236" t="str">
            <v>x</v>
          </cell>
          <cell r="O236">
            <v>0</v>
          </cell>
          <cell r="P236" t="str">
            <v>Invg4 404151</v>
          </cell>
          <cell r="Q236">
            <v>0</v>
          </cell>
          <cell r="R236">
            <v>0</v>
          </cell>
          <cell r="S236">
            <v>1</v>
          </cell>
          <cell r="T236">
            <v>0</v>
          </cell>
          <cell r="U236">
            <v>0</v>
          </cell>
        </row>
        <row r="237">
          <cell r="D237">
            <v>34065</v>
          </cell>
          <cell r="E237">
            <v>1</v>
          </cell>
          <cell r="F237" t="str">
            <v>x</v>
          </cell>
          <cell r="G237">
            <v>0</v>
          </cell>
          <cell r="H237">
            <v>0</v>
          </cell>
          <cell r="I237" t="str">
            <v>x</v>
          </cell>
          <cell r="J237" t="str">
            <v>x</v>
          </cell>
          <cell r="K237" t="str">
            <v>x</v>
          </cell>
          <cell r="L237" t="str">
            <v>x</v>
          </cell>
          <cell r="M237" t="str">
            <v>x</v>
          </cell>
          <cell r="N237" t="str">
            <v>x</v>
          </cell>
          <cell r="O237">
            <v>1</v>
          </cell>
          <cell r="P237" t="str">
            <v>Invg4 432491</v>
          </cell>
          <cell r="Q237">
            <v>0</v>
          </cell>
          <cell r="R237">
            <v>0</v>
          </cell>
          <cell r="S237">
            <v>0</v>
          </cell>
          <cell r="T237">
            <v>0</v>
          </cell>
          <cell r="U237">
            <v>0</v>
          </cell>
        </row>
        <row r="238">
          <cell r="D238">
            <v>34068</v>
          </cell>
          <cell r="E238">
            <v>25</v>
          </cell>
          <cell r="F238" t="str">
            <v>x</v>
          </cell>
          <cell r="G238">
            <v>0</v>
          </cell>
          <cell r="H238">
            <v>0</v>
          </cell>
          <cell r="I238" t="str">
            <v>x</v>
          </cell>
          <cell r="J238" t="str">
            <v>x</v>
          </cell>
          <cell r="K238" t="str">
            <v>x</v>
          </cell>
          <cell r="L238" t="str">
            <v>x</v>
          </cell>
          <cell r="M238" t="str">
            <v>x</v>
          </cell>
          <cell r="N238" t="str">
            <v>x</v>
          </cell>
          <cell r="O238">
            <v>0</v>
          </cell>
          <cell r="P238" t="str">
            <v>Invg4 400208</v>
          </cell>
          <cell r="Q238">
            <v>0</v>
          </cell>
          <cell r="R238">
            <v>0</v>
          </cell>
          <cell r="S238">
            <v>0</v>
          </cell>
          <cell r="T238">
            <v>0</v>
          </cell>
          <cell r="U238">
            <v>0</v>
          </cell>
        </row>
        <row r="239">
          <cell r="D239">
            <v>34071</v>
          </cell>
          <cell r="E239">
            <v>15</v>
          </cell>
          <cell r="F239" t="str">
            <v>x</v>
          </cell>
          <cell r="G239">
            <v>0</v>
          </cell>
          <cell r="H239">
            <v>0</v>
          </cell>
          <cell r="I239" t="str">
            <v>x</v>
          </cell>
          <cell r="J239" t="str">
            <v>x</v>
          </cell>
          <cell r="K239" t="str">
            <v>x</v>
          </cell>
          <cell r="L239" t="str">
            <v>x</v>
          </cell>
          <cell r="M239" t="str">
            <v>x</v>
          </cell>
          <cell r="N239" t="str">
            <v>x</v>
          </cell>
          <cell r="O239">
            <v>0</v>
          </cell>
          <cell r="P239" t="str">
            <v>Invg4 334488</v>
          </cell>
          <cell r="Q239">
            <v>0</v>
          </cell>
          <cell r="R239">
            <v>0</v>
          </cell>
          <cell r="S239">
            <v>0</v>
          </cell>
          <cell r="T239">
            <v>0</v>
          </cell>
          <cell r="U239">
            <v>0</v>
          </cell>
        </row>
        <row r="240">
          <cell r="D240">
            <v>34074</v>
          </cell>
          <cell r="E240">
            <v>1</v>
          </cell>
          <cell r="F240" t="str">
            <v>x</v>
          </cell>
          <cell r="G240">
            <v>0</v>
          </cell>
          <cell r="H240">
            <v>0</v>
          </cell>
          <cell r="I240" t="str">
            <v>x</v>
          </cell>
          <cell r="J240" t="str">
            <v>x</v>
          </cell>
          <cell r="K240" t="str">
            <v>x</v>
          </cell>
          <cell r="L240" t="str">
            <v>x</v>
          </cell>
          <cell r="M240" t="str">
            <v>x</v>
          </cell>
          <cell r="N240" t="str">
            <v>x</v>
          </cell>
          <cell r="O240">
            <v>0</v>
          </cell>
          <cell r="P240" t="str">
            <v>Invg4 654321</v>
          </cell>
          <cell r="Q240">
            <v>0</v>
          </cell>
          <cell r="R240">
            <v>1</v>
          </cell>
          <cell r="S240">
            <v>0</v>
          </cell>
          <cell r="T240">
            <v>0</v>
          </cell>
          <cell r="U240">
            <v>0</v>
          </cell>
        </row>
        <row r="241">
          <cell r="D241">
            <v>34080</v>
          </cell>
          <cell r="E241">
            <v>204</v>
          </cell>
          <cell r="F241" t="str">
            <v>x</v>
          </cell>
          <cell r="G241">
            <v>0</v>
          </cell>
          <cell r="H241">
            <v>0</v>
          </cell>
          <cell r="I241" t="str">
            <v>x</v>
          </cell>
          <cell r="J241" t="str">
            <v>x</v>
          </cell>
          <cell r="K241" t="str">
            <v>x</v>
          </cell>
          <cell r="L241" t="str">
            <v>x</v>
          </cell>
          <cell r="M241" t="str">
            <v>x</v>
          </cell>
          <cell r="N241" t="str">
            <v>x</v>
          </cell>
          <cell r="O241">
            <v>0</v>
          </cell>
          <cell r="P241" t="str">
            <v>c Cus INVG4 404040</v>
          </cell>
          <cell r="Q241">
            <v>0</v>
          </cell>
          <cell r="R241">
            <v>0</v>
          </cell>
          <cell r="S241">
            <v>204</v>
          </cell>
          <cell r="T241">
            <v>0</v>
          </cell>
          <cell r="U241">
            <v>0</v>
          </cell>
        </row>
        <row r="242">
          <cell r="D242">
            <v>34082</v>
          </cell>
          <cell r="E242">
            <v>4562</v>
          </cell>
          <cell r="F242" t="str">
            <v>x</v>
          </cell>
          <cell r="G242">
            <v>0</v>
          </cell>
          <cell r="H242">
            <v>0</v>
          </cell>
          <cell r="I242" t="str">
            <v>x</v>
          </cell>
          <cell r="J242" t="str">
            <v>x</v>
          </cell>
          <cell r="K242" t="str">
            <v>x</v>
          </cell>
          <cell r="L242" t="str">
            <v>x</v>
          </cell>
          <cell r="M242" t="str">
            <v>x</v>
          </cell>
          <cell r="N242" t="str">
            <v>x</v>
          </cell>
          <cell r="O242">
            <v>1</v>
          </cell>
          <cell r="P242" t="str">
            <v>a Tech Inv4 404040</v>
          </cell>
          <cell r="Q242">
            <v>0</v>
          </cell>
          <cell r="R242">
            <v>0</v>
          </cell>
          <cell r="S242">
            <v>3369</v>
          </cell>
          <cell r="T242">
            <v>0</v>
          </cell>
          <cell r="U242">
            <v>0</v>
          </cell>
        </row>
        <row r="243">
          <cell r="D243">
            <v>34086</v>
          </cell>
          <cell r="E243">
            <v>18</v>
          </cell>
          <cell r="F243" t="str">
            <v>x</v>
          </cell>
          <cell r="G243">
            <v>0</v>
          </cell>
          <cell r="H243">
            <v>0</v>
          </cell>
          <cell r="I243" t="str">
            <v>x</v>
          </cell>
          <cell r="J243" t="str">
            <v>x</v>
          </cell>
          <cell r="K243" t="str">
            <v>x</v>
          </cell>
          <cell r="L243" t="str">
            <v>x</v>
          </cell>
          <cell r="M243" t="str">
            <v>x</v>
          </cell>
          <cell r="N243" t="str">
            <v>x</v>
          </cell>
          <cell r="O243">
            <v>0</v>
          </cell>
          <cell r="P243" t="str">
            <v>Invg4 800777</v>
          </cell>
          <cell r="Q243">
            <v>0</v>
          </cell>
          <cell r="R243">
            <v>0</v>
          </cell>
          <cell r="S243">
            <v>1</v>
          </cell>
          <cell r="T243">
            <v>0</v>
          </cell>
          <cell r="U243">
            <v>0</v>
          </cell>
        </row>
        <row r="244">
          <cell r="D244">
            <v>34088</v>
          </cell>
          <cell r="E244">
            <v>6</v>
          </cell>
          <cell r="F244" t="str">
            <v>x</v>
          </cell>
          <cell r="G244">
            <v>0</v>
          </cell>
          <cell r="H244">
            <v>0</v>
          </cell>
          <cell r="I244" t="str">
            <v>x</v>
          </cell>
          <cell r="J244" t="str">
            <v>x</v>
          </cell>
          <cell r="K244" t="str">
            <v>x</v>
          </cell>
          <cell r="L244" t="str">
            <v>x</v>
          </cell>
          <cell r="M244" t="str">
            <v>x</v>
          </cell>
          <cell r="N244" t="str">
            <v>x</v>
          </cell>
          <cell r="O244">
            <v>0</v>
          </cell>
          <cell r="P244" t="str">
            <v>Invg4 800866</v>
          </cell>
          <cell r="Q244">
            <v>0</v>
          </cell>
          <cell r="R244">
            <v>0</v>
          </cell>
          <cell r="S244">
            <v>0</v>
          </cell>
          <cell r="T244">
            <v>0</v>
          </cell>
          <cell r="U244">
            <v>0</v>
          </cell>
        </row>
        <row r="245">
          <cell r="D245">
            <v>34166</v>
          </cell>
          <cell r="E245">
            <v>243</v>
          </cell>
          <cell r="F245" t="str">
            <v>x</v>
          </cell>
          <cell r="G245">
            <v>0</v>
          </cell>
          <cell r="H245">
            <v>0</v>
          </cell>
          <cell r="I245" t="str">
            <v>x</v>
          </cell>
          <cell r="J245" t="str">
            <v>x</v>
          </cell>
          <cell r="K245" t="str">
            <v>x</v>
          </cell>
          <cell r="L245" t="str">
            <v>x</v>
          </cell>
          <cell r="M245" t="str">
            <v>x</v>
          </cell>
          <cell r="N245" t="str">
            <v>x</v>
          </cell>
          <cell r="O245">
            <v>0</v>
          </cell>
          <cell r="P245" t="str">
            <v>Invg4 420520</v>
          </cell>
          <cell r="Q245">
            <v>0</v>
          </cell>
          <cell r="R245">
            <v>0</v>
          </cell>
          <cell r="S245">
            <v>0</v>
          </cell>
          <cell r="T245">
            <v>0</v>
          </cell>
          <cell r="U245">
            <v>0</v>
          </cell>
        </row>
        <row r="246">
          <cell r="D246">
            <v>34168</v>
          </cell>
          <cell r="E246">
            <v>1</v>
          </cell>
          <cell r="F246" t="str">
            <v>x</v>
          </cell>
          <cell r="G246">
            <v>0</v>
          </cell>
          <cell r="H246">
            <v>0</v>
          </cell>
          <cell r="I246" t="str">
            <v>x</v>
          </cell>
          <cell r="J246" t="str">
            <v>x</v>
          </cell>
          <cell r="K246" t="str">
            <v>x</v>
          </cell>
          <cell r="L246" t="str">
            <v>x</v>
          </cell>
          <cell r="M246" t="str">
            <v>x</v>
          </cell>
          <cell r="N246" t="str">
            <v>x</v>
          </cell>
          <cell r="O246">
            <v>0</v>
          </cell>
          <cell r="P246" t="str">
            <v>Invg4 070430</v>
          </cell>
          <cell r="Q246">
            <v>0</v>
          </cell>
          <cell r="R246">
            <v>0</v>
          </cell>
          <cell r="S246">
            <v>0</v>
          </cell>
          <cell r="T246">
            <v>0</v>
          </cell>
          <cell r="U246">
            <v>0</v>
          </cell>
        </row>
        <row r="247">
          <cell r="D247">
            <v>34169</v>
          </cell>
          <cell r="E247">
            <v>4</v>
          </cell>
          <cell r="F247" t="str">
            <v>x</v>
          </cell>
          <cell r="G247">
            <v>0</v>
          </cell>
          <cell r="H247">
            <v>0</v>
          </cell>
          <cell r="I247" t="str">
            <v>x</v>
          </cell>
          <cell r="J247" t="str">
            <v>x</v>
          </cell>
          <cell r="K247" t="str">
            <v>x</v>
          </cell>
          <cell r="L247" t="str">
            <v>x</v>
          </cell>
          <cell r="M247" t="str">
            <v>x</v>
          </cell>
          <cell r="N247" t="str">
            <v>x</v>
          </cell>
          <cell r="O247">
            <v>0</v>
          </cell>
          <cell r="P247" t="str">
            <v>Invg4 090340</v>
          </cell>
          <cell r="Q247">
            <v>0</v>
          </cell>
          <cell r="R247">
            <v>0</v>
          </cell>
          <cell r="S247">
            <v>0</v>
          </cell>
          <cell r="T247">
            <v>0</v>
          </cell>
          <cell r="U247">
            <v>0</v>
          </cell>
        </row>
        <row r="248">
          <cell r="D248">
            <v>34170</v>
          </cell>
          <cell r="E248">
            <v>8</v>
          </cell>
          <cell r="F248" t="str">
            <v>x</v>
          </cell>
          <cell r="G248">
            <v>0</v>
          </cell>
          <cell r="H248">
            <v>0</v>
          </cell>
          <cell r="I248" t="str">
            <v>x</v>
          </cell>
          <cell r="J248" t="str">
            <v>x</v>
          </cell>
          <cell r="K248" t="str">
            <v>x</v>
          </cell>
          <cell r="L248" t="str">
            <v>x</v>
          </cell>
          <cell r="M248" t="str">
            <v>x</v>
          </cell>
          <cell r="N248" t="str">
            <v>x</v>
          </cell>
          <cell r="O248">
            <v>0</v>
          </cell>
          <cell r="P248" t="str">
            <v>Invg4430604</v>
          </cell>
          <cell r="Q248">
            <v>0</v>
          </cell>
          <cell r="R248">
            <v>8</v>
          </cell>
          <cell r="S248">
            <v>0</v>
          </cell>
          <cell r="T248">
            <v>0</v>
          </cell>
          <cell r="U248">
            <v>0</v>
          </cell>
        </row>
        <row r="249">
          <cell r="D249">
            <v>34205</v>
          </cell>
          <cell r="E249">
            <v>30</v>
          </cell>
          <cell r="F249" t="str">
            <v>x</v>
          </cell>
          <cell r="G249">
            <v>0</v>
          </cell>
          <cell r="H249">
            <v>0</v>
          </cell>
          <cell r="I249" t="str">
            <v>x</v>
          </cell>
          <cell r="J249" t="str">
            <v>x</v>
          </cell>
          <cell r="K249" t="str">
            <v>x</v>
          </cell>
          <cell r="L249" t="str">
            <v>x</v>
          </cell>
          <cell r="M249" t="str">
            <v>x</v>
          </cell>
          <cell r="N249" t="str">
            <v>x</v>
          </cell>
          <cell r="O249">
            <v>0</v>
          </cell>
          <cell r="P249" t="str">
            <v>Invg4 432494</v>
          </cell>
          <cell r="Q249">
            <v>0</v>
          </cell>
          <cell r="R249">
            <v>0</v>
          </cell>
          <cell r="S249">
            <v>2</v>
          </cell>
          <cell r="T249">
            <v>0</v>
          </cell>
          <cell r="U249">
            <v>0</v>
          </cell>
        </row>
        <row r="250">
          <cell r="D250">
            <v>34503</v>
          </cell>
          <cell r="E250">
            <v>80</v>
          </cell>
          <cell r="F250" t="str">
            <v>x</v>
          </cell>
          <cell r="G250">
            <v>0</v>
          </cell>
          <cell r="H250">
            <v>0</v>
          </cell>
          <cell r="I250" t="str">
            <v>x</v>
          </cell>
          <cell r="J250" t="str">
            <v>x</v>
          </cell>
          <cell r="K250" t="str">
            <v>x</v>
          </cell>
          <cell r="L250" t="str">
            <v>x</v>
          </cell>
          <cell r="M250" t="str">
            <v>x</v>
          </cell>
          <cell r="N250" t="str">
            <v>x</v>
          </cell>
          <cell r="O250">
            <v>0</v>
          </cell>
          <cell r="P250" t="str">
            <v>Invg5430000</v>
          </cell>
          <cell r="Q250">
            <v>0</v>
          </cell>
          <cell r="R250">
            <v>0</v>
          </cell>
          <cell r="S250">
            <v>80</v>
          </cell>
          <cell r="T250">
            <v>0</v>
          </cell>
          <cell r="U250">
            <v>0</v>
          </cell>
        </row>
        <row r="251">
          <cell r="D251">
            <v>34507</v>
          </cell>
          <cell r="E251">
            <v>752</v>
          </cell>
          <cell r="F251" t="str">
            <v>x</v>
          </cell>
          <cell r="G251">
            <v>0</v>
          </cell>
          <cell r="H251">
            <v>0</v>
          </cell>
          <cell r="I251" t="str">
            <v>x</v>
          </cell>
          <cell r="J251" t="str">
            <v>x</v>
          </cell>
          <cell r="K251" t="str">
            <v>x</v>
          </cell>
          <cell r="L251" t="str">
            <v>x</v>
          </cell>
          <cell r="M251" t="str">
            <v>x</v>
          </cell>
          <cell r="N251" t="str">
            <v>x</v>
          </cell>
          <cell r="O251">
            <v>0</v>
          </cell>
          <cell r="P251" t="str">
            <v>Invg5 436000</v>
          </cell>
          <cell r="Q251">
            <v>0</v>
          </cell>
          <cell r="R251">
            <v>0</v>
          </cell>
          <cell r="S251">
            <v>752</v>
          </cell>
          <cell r="T251">
            <v>0</v>
          </cell>
          <cell r="U251">
            <v>0</v>
          </cell>
        </row>
        <row r="252">
          <cell r="D252">
            <v>34508</v>
          </cell>
          <cell r="E252">
            <v>8</v>
          </cell>
          <cell r="F252" t="str">
            <v>x</v>
          </cell>
          <cell r="G252">
            <v>0</v>
          </cell>
          <cell r="H252">
            <v>0</v>
          </cell>
          <cell r="I252" t="str">
            <v>x</v>
          </cell>
          <cell r="J252" t="str">
            <v>x</v>
          </cell>
          <cell r="K252" t="str">
            <v>x</v>
          </cell>
          <cell r="L252" t="str">
            <v>x</v>
          </cell>
          <cell r="M252" t="str">
            <v>x</v>
          </cell>
          <cell r="N252" t="str">
            <v>x</v>
          </cell>
          <cell r="O252">
            <v>0</v>
          </cell>
          <cell r="P252" t="str">
            <v>Invg5 437000</v>
          </cell>
          <cell r="Q252">
            <v>0</v>
          </cell>
          <cell r="R252">
            <v>0</v>
          </cell>
          <cell r="S252">
            <v>8</v>
          </cell>
          <cell r="T252">
            <v>0</v>
          </cell>
          <cell r="U252">
            <v>0</v>
          </cell>
        </row>
        <row r="253">
          <cell r="D253">
            <v>34526</v>
          </cell>
          <cell r="E253">
            <v>47</v>
          </cell>
          <cell r="F253" t="str">
            <v>x</v>
          </cell>
          <cell r="G253">
            <v>0</v>
          </cell>
          <cell r="H253">
            <v>0</v>
          </cell>
          <cell r="I253" t="str">
            <v>x</v>
          </cell>
          <cell r="J253" t="str">
            <v>x</v>
          </cell>
          <cell r="K253" t="str">
            <v>x</v>
          </cell>
          <cell r="L253" t="str">
            <v>x</v>
          </cell>
          <cell r="M253" t="str">
            <v>x</v>
          </cell>
          <cell r="N253" t="str">
            <v>x</v>
          </cell>
          <cell r="O253">
            <v>0</v>
          </cell>
          <cell r="P253" t="str">
            <v>a Invg5 800888</v>
          </cell>
          <cell r="Q253">
            <v>0</v>
          </cell>
          <cell r="R253">
            <v>0</v>
          </cell>
          <cell r="S253">
            <v>47</v>
          </cell>
          <cell r="T253">
            <v>0</v>
          </cell>
          <cell r="U253">
            <v>0</v>
          </cell>
        </row>
        <row r="254">
          <cell r="D254">
            <v>34553</v>
          </cell>
          <cell r="E254">
            <v>2793</v>
          </cell>
          <cell r="F254" t="str">
            <v>x</v>
          </cell>
          <cell r="G254">
            <v>0</v>
          </cell>
          <cell r="H254">
            <v>0</v>
          </cell>
          <cell r="I254" t="str">
            <v>x</v>
          </cell>
          <cell r="J254" t="str">
            <v>x</v>
          </cell>
          <cell r="K254" t="str">
            <v>x</v>
          </cell>
          <cell r="L254" t="str">
            <v>x</v>
          </cell>
          <cell r="M254" t="str">
            <v>x</v>
          </cell>
          <cell r="N254" t="str">
            <v>x</v>
          </cell>
          <cell r="O254">
            <v>7</v>
          </cell>
          <cell r="P254" t="str">
            <v>a Cus INVG5 404040</v>
          </cell>
          <cell r="Q254">
            <v>0</v>
          </cell>
          <cell r="R254">
            <v>0</v>
          </cell>
          <cell r="S254">
            <v>2786</v>
          </cell>
          <cell r="T254">
            <v>0</v>
          </cell>
          <cell r="U254">
            <v>0</v>
          </cell>
        </row>
        <row r="255">
          <cell r="D255">
            <v>34588</v>
          </cell>
          <cell r="E255">
            <v>4836</v>
          </cell>
          <cell r="F255" t="str">
            <v>x</v>
          </cell>
          <cell r="G255">
            <v>0</v>
          </cell>
          <cell r="H255">
            <v>0</v>
          </cell>
          <cell r="I255" t="str">
            <v>x</v>
          </cell>
          <cell r="J255" t="str">
            <v>x</v>
          </cell>
          <cell r="K255" t="str">
            <v>x</v>
          </cell>
          <cell r="L255" t="str">
            <v>x</v>
          </cell>
          <cell r="M255" t="str">
            <v>x</v>
          </cell>
          <cell r="N255" t="str">
            <v>x</v>
          </cell>
          <cell r="O255">
            <v>28</v>
          </cell>
          <cell r="P255" t="str">
            <v>a Invg5 404020</v>
          </cell>
          <cell r="Q255">
            <v>0</v>
          </cell>
          <cell r="R255">
            <v>0</v>
          </cell>
          <cell r="S255">
            <v>4808</v>
          </cell>
          <cell r="T255">
            <v>0</v>
          </cell>
          <cell r="U255">
            <v>0</v>
          </cell>
        </row>
        <row r="256">
          <cell r="D256">
            <v>34605</v>
          </cell>
          <cell r="E256">
            <v>1</v>
          </cell>
          <cell r="F256" t="str">
            <v>x</v>
          </cell>
          <cell r="G256">
            <v>0</v>
          </cell>
          <cell r="H256">
            <v>0</v>
          </cell>
          <cell r="I256" t="str">
            <v>x</v>
          </cell>
          <cell r="J256" t="str">
            <v>x</v>
          </cell>
          <cell r="K256" t="str">
            <v>x</v>
          </cell>
          <cell r="L256" t="str">
            <v>x</v>
          </cell>
          <cell r="M256" t="str">
            <v>x</v>
          </cell>
          <cell r="N256" t="str">
            <v>x</v>
          </cell>
          <cell r="O256">
            <v>0</v>
          </cell>
          <cell r="P256" t="str">
            <v>Invg534605</v>
          </cell>
          <cell r="Q256">
            <v>0</v>
          </cell>
          <cell r="R256">
            <v>0</v>
          </cell>
          <cell r="S256">
            <v>0</v>
          </cell>
          <cell r="T256">
            <v>0</v>
          </cell>
          <cell r="U256">
            <v>0</v>
          </cell>
        </row>
        <row r="257">
          <cell r="D257">
            <v>34608</v>
          </cell>
          <cell r="E257">
            <v>1</v>
          </cell>
          <cell r="F257" t="str">
            <v>x</v>
          </cell>
          <cell r="G257">
            <v>0</v>
          </cell>
          <cell r="H257">
            <v>0</v>
          </cell>
          <cell r="I257" t="str">
            <v>x</v>
          </cell>
          <cell r="J257" t="str">
            <v>x</v>
          </cell>
          <cell r="K257" t="str">
            <v>x</v>
          </cell>
          <cell r="L257" t="str">
            <v>x</v>
          </cell>
          <cell r="M257" t="str">
            <v>x</v>
          </cell>
          <cell r="N257" t="str">
            <v>x</v>
          </cell>
          <cell r="O257">
            <v>0</v>
          </cell>
          <cell r="P257">
            <v>34608</v>
          </cell>
          <cell r="Q257">
            <v>0</v>
          </cell>
          <cell r="R257">
            <v>0</v>
          </cell>
          <cell r="S257">
            <v>1</v>
          </cell>
          <cell r="T257">
            <v>0</v>
          </cell>
          <cell r="U257">
            <v>0</v>
          </cell>
        </row>
        <row r="258">
          <cell r="D258">
            <v>34637</v>
          </cell>
          <cell r="E258">
            <v>4</v>
          </cell>
          <cell r="F258" t="str">
            <v>x</v>
          </cell>
          <cell r="G258">
            <v>0</v>
          </cell>
          <cell r="H258">
            <v>0</v>
          </cell>
          <cell r="I258" t="str">
            <v>x</v>
          </cell>
          <cell r="J258" t="str">
            <v>x</v>
          </cell>
          <cell r="K258" t="str">
            <v>x</v>
          </cell>
          <cell r="L258" t="str">
            <v>x</v>
          </cell>
          <cell r="M258" t="str">
            <v>x</v>
          </cell>
          <cell r="N258" t="str">
            <v>x</v>
          </cell>
          <cell r="O258">
            <v>0</v>
          </cell>
          <cell r="P258">
            <v>34637</v>
          </cell>
          <cell r="Q258">
            <v>0</v>
          </cell>
          <cell r="R258">
            <v>0</v>
          </cell>
          <cell r="S258">
            <v>0</v>
          </cell>
          <cell r="T258">
            <v>0</v>
          </cell>
          <cell r="U258">
            <v>0</v>
          </cell>
        </row>
        <row r="259">
          <cell r="D259">
            <v>34664</v>
          </cell>
          <cell r="E259">
            <v>2529</v>
          </cell>
          <cell r="F259" t="str">
            <v>x</v>
          </cell>
          <cell r="G259">
            <v>0</v>
          </cell>
          <cell r="H259">
            <v>0</v>
          </cell>
          <cell r="I259" t="str">
            <v>x</v>
          </cell>
          <cell r="J259" t="str">
            <v>x</v>
          </cell>
          <cell r="K259" t="str">
            <v>x</v>
          </cell>
          <cell r="L259" t="str">
            <v>x</v>
          </cell>
          <cell r="M259" t="str">
            <v>x</v>
          </cell>
          <cell r="N259" t="str">
            <v>x</v>
          </cell>
          <cell r="O259">
            <v>2</v>
          </cell>
          <cell r="P259" t="str">
            <v>b PAT INVG5 404040</v>
          </cell>
          <cell r="Q259">
            <v>0</v>
          </cell>
          <cell r="R259">
            <v>0</v>
          </cell>
          <cell r="S259">
            <v>2527</v>
          </cell>
          <cell r="T259">
            <v>0</v>
          </cell>
          <cell r="U259">
            <v>0</v>
          </cell>
        </row>
        <row r="260">
          <cell r="D260">
            <v>34722</v>
          </cell>
          <cell r="E260">
            <v>1</v>
          </cell>
          <cell r="F260" t="str">
            <v>x</v>
          </cell>
          <cell r="G260">
            <v>0</v>
          </cell>
          <cell r="H260">
            <v>0</v>
          </cell>
          <cell r="I260" t="str">
            <v>x</v>
          </cell>
          <cell r="J260" t="str">
            <v>x</v>
          </cell>
          <cell r="K260" t="str">
            <v>x</v>
          </cell>
          <cell r="L260" t="str">
            <v>x</v>
          </cell>
          <cell r="M260" t="str">
            <v>x</v>
          </cell>
          <cell r="N260" t="str">
            <v>x</v>
          </cell>
          <cell r="O260">
            <v>1</v>
          </cell>
          <cell r="P260" t="str">
            <v>Invg5 405045</v>
          </cell>
          <cell r="Q260">
            <v>0</v>
          </cell>
          <cell r="R260">
            <v>0</v>
          </cell>
          <cell r="S260">
            <v>0</v>
          </cell>
          <cell r="T260">
            <v>0</v>
          </cell>
          <cell r="U260">
            <v>0</v>
          </cell>
        </row>
        <row r="261">
          <cell r="D261">
            <v>44001</v>
          </cell>
          <cell r="E261">
            <v>19</v>
          </cell>
          <cell r="F261" t="str">
            <v>x</v>
          </cell>
          <cell r="G261">
            <v>0</v>
          </cell>
          <cell r="H261">
            <v>0</v>
          </cell>
          <cell r="I261" t="str">
            <v>x</v>
          </cell>
          <cell r="J261" t="str">
            <v>x</v>
          </cell>
          <cell r="K261" t="str">
            <v>x</v>
          </cell>
          <cell r="L261" t="str">
            <v>x</v>
          </cell>
          <cell r="M261" t="str">
            <v>x</v>
          </cell>
          <cell r="N261" t="str">
            <v>x</v>
          </cell>
          <cell r="O261">
            <v>0</v>
          </cell>
          <cell r="P261" t="str">
            <v>Dunf4 402000</v>
          </cell>
          <cell r="Q261">
            <v>0</v>
          </cell>
          <cell r="R261">
            <v>0</v>
          </cell>
          <cell r="S261">
            <v>12</v>
          </cell>
          <cell r="T261">
            <v>0</v>
          </cell>
          <cell r="U261">
            <v>0</v>
          </cell>
        </row>
        <row r="262">
          <cell r="D262">
            <v>44008</v>
          </cell>
          <cell r="E262">
            <v>8</v>
          </cell>
          <cell r="F262" t="str">
            <v>x</v>
          </cell>
          <cell r="G262">
            <v>0</v>
          </cell>
          <cell r="H262">
            <v>0</v>
          </cell>
          <cell r="I262" t="str">
            <v>x</v>
          </cell>
          <cell r="J262" t="str">
            <v>x</v>
          </cell>
          <cell r="K262" t="str">
            <v>x</v>
          </cell>
          <cell r="L262" t="str">
            <v>x</v>
          </cell>
          <cell r="M262" t="str">
            <v>x</v>
          </cell>
          <cell r="N262" t="str">
            <v>x</v>
          </cell>
          <cell r="O262">
            <v>0</v>
          </cell>
          <cell r="P262" t="str">
            <v>Dunf4415555</v>
          </cell>
          <cell r="Q262">
            <v>0</v>
          </cell>
          <cell r="R262">
            <v>0</v>
          </cell>
          <cell r="S262">
            <v>8</v>
          </cell>
          <cell r="T262">
            <v>0</v>
          </cell>
          <cell r="U262">
            <v>0</v>
          </cell>
        </row>
        <row r="263">
          <cell r="D263">
            <v>44009</v>
          </cell>
          <cell r="E263">
            <v>287</v>
          </cell>
          <cell r="F263" t="str">
            <v>x</v>
          </cell>
          <cell r="G263">
            <v>0</v>
          </cell>
          <cell r="H263">
            <v>0</v>
          </cell>
          <cell r="I263" t="str">
            <v>x</v>
          </cell>
          <cell r="J263" t="str">
            <v>x</v>
          </cell>
          <cell r="K263" t="str">
            <v>x</v>
          </cell>
          <cell r="L263" t="str">
            <v>x</v>
          </cell>
          <cell r="M263" t="str">
            <v>x</v>
          </cell>
          <cell r="N263" t="str">
            <v>x</v>
          </cell>
          <cell r="O263">
            <v>3</v>
          </cell>
          <cell r="P263" t="str">
            <v>Dunf4416666</v>
          </cell>
          <cell r="Q263">
            <v>0</v>
          </cell>
          <cell r="R263">
            <v>0</v>
          </cell>
          <cell r="S263">
            <v>284</v>
          </cell>
          <cell r="T263">
            <v>0</v>
          </cell>
          <cell r="U263">
            <v>0</v>
          </cell>
        </row>
        <row r="264">
          <cell r="D264">
            <v>44010</v>
          </cell>
          <cell r="E264">
            <v>24</v>
          </cell>
          <cell r="F264" t="str">
            <v>x</v>
          </cell>
          <cell r="G264">
            <v>0</v>
          </cell>
          <cell r="H264">
            <v>0</v>
          </cell>
          <cell r="I264" t="str">
            <v>x</v>
          </cell>
          <cell r="J264" t="str">
            <v>x</v>
          </cell>
          <cell r="K264" t="str">
            <v>x</v>
          </cell>
          <cell r="L264" t="str">
            <v>x</v>
          </cell>
          <cell r="M264" t="str">
            <v>x</v>
          </cell>
          <cell r="N264" t="str">
            <v>x</v>
          </cell>
          <cell r="O264">
            <v>0</v>
          </cell>
          <cell r="P264" t="str">
            <v>Dunf4 424200</v>
          </cell>
          <cell r="Q264">
            <v>0</v>
          </cell>
          <cell r="R264">
            <v>0</v>
          </cell>
          <cell r="S264">
            <v>17</v>
          </cell>
          <cell r="T264">
            <v>0</v>
          </cell>
          <cell r="U264">
            <v>0</v>
          </cell>
        </row>
        <row r="265">
          <cell r="D265">
            <v>44011</v>
          </cell>
          <cell r="E265">
            <v>377</v>
          </cell>
          <cell r="F265" t="str">
            <v>x</v>
          </cell>
          <cell r="G265">
            <v>0</v>
          </cell>
          <cell r="H265">
            <v>0</v>
          </cell>
          <cell r="I265" t="str">
            <v>x</v>
          </cell>
          <cell r="J265" t="str">
            <v>x</v>
          </cell>
          <cell r="K265" t="str">
            <v>x</v>
          </cell>
          <cell r="L265" t="str">
            <v>x</v>
          </cell>
          <cell r="M265" t="str">
            <v>x</v>
          </cell>
          <cell r="N265" t="str">
            <v>x</v>
          </cell>
          <cell r="O265">
            <v>2</v>
          </cell>
          <cell r="P265" t="str">
            <v>Dunf4 424242</v>
          </cell>
          <cell r="Q265">
            <v>0</v>
          </cell>
          <cell r="R265">
            <v>0</v>
          </cell>
          <cell r="S265">
            <v>261</v>
          </cell>
          <cell r="T265">
            <v>0</v>
          </cell>
          <cell r="U265">
            <v>0</v>
          </cell>
        </row>
        <row r="266">
          <cell r="D266">
            <v>44012</v>
          </cell>
          <cell r="E266">
            <v>9</v>
          </cell>
          <cell r="F266" t="str">
            <v>x</v>
          </cell>
          <cell r="G266">
            <v>0</v>
          </cell>
          <cell r="H266">
            <v>0</v>
          </cell>
          <cell r="I266" t="str">
            <v>x</v>
          </cell>
          <cell r="J266" t="str">
            <v>x</v>
          </cell>
          <cell r="K266" t="str">
            <v>x</v>
          </cell>
          <cell r="L266" t="str">
            <v>x</v>
          </cell>
          <cell r="M266" t="str">
            <v>x</v>
          </cell>
          <cell r="N266" t="str">
            <v>x</v>
          </cell>
          <cell r="O266">
            <v>0</v>
          </cell>
          <cell r="P266" t="str">
            <v>c PAT DUNF4 404040</v>
          </cell>
          <cell r="Q266">
            <v>0</v>
          </cell>
          <cell r="R266">
            <v>0</v>
          </cell>
          <cell r="S266">
            <v>9</v>
          </cell>
          <cell r="T266">
            <v>0</v>
          </cell>
          <cell r="U266">
            <v>0</v>
          </cell>
        </row>
        <row r="267">
          <cell r="D267">
            <v>44014</v>
          </cell>
          <cell r="E267">
            <v>15</v>
          </cell>
          <cell r="F267" t="str">
            <v>x</v>
          </cell>
          <cell r="G267">
            <v>0</v>
          </cell>
          <cell r="H267">
            <v>0</v>
          </cell>
          <cell r="I267" t="str">
            <v>x</v>
          </cell>
          <cell r="J267" t="str">
            <v>x</v>
          </cell>
          <cell r="K267" t="str">
            <v>x</v>
          </cell>
          <cell r="L267" t="str">
            <v>x</v>
          </cell>
          <cell r="M267" t="str">
            <v>x</v>
          </cell>
          <cell r="N267" t="str">
            <v>x</v>
          </cell>
          <cell r="O267">
            <v>0</v>
          </cell>
          <cell r="P267" t="str">
            <v>Dunf4434000</v>
          </cell>
          <cell r="Q267">
            <v>0</v>
          </cell>
          <cell r="R267">
            <v>0</v>
          </cell>
          <cell r="S267">
            <v>15</v>
          </cell>
          <cell r="T267">
            <v>0</v>
          </cell>
          <cell r="U267">
            <v>0</v>
          </cell>
        </row>
        <row r="268">
          <cell r="D268">
            <v>44015</v>
          </cell>
          <cell r="E268">
            <v>61</v>
          </cell>
          <cell r="F268" t="str">
            <v>x</v>
          </cell>
          <cell r="G268">
            <v>0</v>
          </cell>
          <cell r="H268">
            <v>0</v>
          </cell>
          <cell r="I268" t="str">
            <v>x</v>
          </cell>
          <cell r="J268" t="str">
            <v>x</v>
          </cell>
          <cell r="K268" t="str">
            <v>x</v>
          </cell>
          <cell r="L268" t="str">
            <v>x</v>
          </cell>
          <cell r="M268" t="str">
            <v>x</v>
          </cell>
          <cell r="N268" t="str">
            <v>x</v>
          </cell>
          <cell r="O268">
            <v>0</v>
          </cell>
          <cell r="P268" t="str">
            <v>a Dunf4 435000</v>
          </cell>
          <cell r="Q268">
            <v>0</v>
          </cell>
          <cell r="R268">
            <v>0</v>
          </cell>
          <cell r="S268">
            <v>61</v>
          </cell>
          <cell r="T268">
            <v>0</v>
          </cell>
          <cell r="U268">
            <v>0</v>
          </cell>
        </row>
        <row r="269">
          <cell r="D269">
            <v>44018</v>
          </cell>
          <cell r="E269">
            <v>2</v>
          </cell>
          <cell r="F269" t="str">
            <v>x</v>
          </cell>
          <cell r="G269">
            <v>0</v>
          </cell>
          <cell r="H269">
            <v>0</v>
          </cell>
          <cell r="I269" t="str">
            <v>x</v>
          </cell>
          <cell r="J269" t="str">
            <v>x</v>
          </cell>
          <cell r="K269" t="str">
            <v>x</v>
          </cell>
          <cell r="L269" t="str">
            <v>x</v>
          </cell>
          <cell r="M269" t="str">
            <v>x</v>
          </cell>
          <cell r="N269" t="str">
            <v>x</v>
          </cell>
          <cell r="O269">
            <v>1</v>
          </cell>
          <cell r="P269" t="str">
            <v>Dunf4 001700</v>
          </cell>
          <cell r="Q269">
            <v>0</v>
          </cell>
          <cell r="R269">
            <v>0</v>
          </cell>
          <cell r="S269">
            <v>0</v>
          </cell>
          <cell r="T269">
            <v>0</v>
          </cell>
          <cell r="U269">
            <v>0</v>
          </cell>
        </row>
        <row r="270">
          <cell r="D270">
            <v>44020</v>
          </cell>
          <cell r="E270">
            <v>7</v>
          </cell>
          <cell r="F270" t="str">
            <v>x</v>
          </cell>
          <cell r="G270">
            <v>5</v>
          </cell>
          <cell r="H270">
            <v>5</v>
          </cell>
          <cell r="I270" t="str">
            <v>x</v>
          </cell>
          <cell r="J270" t="str">
            <v>x</v>
          </cell>
          <cell r="K270" t="str">
            <v>x</v>
          </cell>
          <cell r="L270" t="str">
            <v>x</v>
          </cell>
          <cell r="M270" t="str">
            <v>x</v>
          </cell>
          <cell r="N270" t="str">
            <v>x</v>
          </cell>
          <cell r="O270">
            <v>1</v>
          </cell>
          <cell r="P270" t="str">
            <v>Dunf4 060604</v>
          </cell>
          <cell r="Q270">
            <v>258</v>
          </cell>
          <cell r="R270">
            <v>1</v>
          </cell>
          <cell r="S270">
            <v>0</v>
          </cell>
          <cell r="T270">
            <v>0</v>
          </cell>
          <cell r="U270">
            <v>10</v>
          </cell>
        </row>
        <row r="271">
          <cell r="D271">
            <v>44021</v>
          </cell>
          <cell r="E271">
            <v>89</v>
          </cell>
          <cell r="F271" t="str">
            <v>x</v>
          </cell>
          <cell r="G271">
            <v>0</v>
          </cell>
          <cell r="H271">
            <v>0</v>
          </cell>
          <cell r="I271" t="str">
            <v>x</v>
          </cell>
          <cell r="J271" t="str">
            <v>x</v>
          </cell>
          <cell r="K271" t="str">
            <v>x</v>
          </cell>
          <cell r="L271" t="str">
            <v>x</v>
          </cell>
          <cell r="M271" t="str">
            <v>x</v>
          </cell>
          <cell r="N271" t="str">
            <v>x</v>
          </cell>
          <cell r="O271">
            <v>2</v>
          </cell>
          <cell r="P271" t="str">
            <v>Dunf4 060808</v>
          </cell>
          <cell r="Q271">
            <v>0</v>
          </cell>
          <cell r="R271">
            <v>0</v>
          </cell>
          <cell r="S271">
            <v>62</v>
          </cell>
          <cell r="T271">
            <v>0</v>
          </cell>
          <cell r="U271">
            <v>0</v>
          </cell>
        </row>
        <row r="272">
          <cell r="D272">
            <v>44023</v>
          </cell>
          <cell r="E272">
            <v>44</v>
          </cell>
          <cell r="F272" t="str">
            <v>x</v>
          </cell>
          <cell r="G272">
            <v>0</v>
          </cell>
          <cell r="H272">
            <v>0</v>
          </cell>
          <cell r="I272" t="str">
            <v>x</v>
          </cell>
          <cell r="J272" t="str">
            <v>x</v>
          </cell>
          <cell r="K272" t="str">
            <v>x</v>
          </cell>
          <cell r="L272" t="str">
            <v>x</v>
          </cell>
          <cell r="M272" t="str">
            <v>x</v>
          </cell>
          <cell r="N272" t="str">
            <v>x</v>
          </cell>
          <cell r="O272">
            <v>0</v>
          </cell>
          <cell r="P272" t="str">
            <v>Dunf4 064499</v>
          </cell>
          <cell r="Q272">
            <v>0</v>
          </cell>
          <cell r="R272">
            <v>0</v>
          </cell>
          <cell r="S272">
            <v>32</v>
          </cell>
          <cell r="T272">
            <v>0</v>
          </cell>
          <cell r="U272">
            <v>0</v>
          </cell>
        </row>
        <row r="273">
          <cell r="D273">
            <v>44026</v>
          </cell>
          <cell r="E273">
            <v>1</v>
          </cell>
          <cell r="F273" t="str">
            <v>x</v>
          </cell>
          <cell r="G273">
            <v>0</v>
          </cell>
          <cell r="H273">
            <v>0</v>
          </cell>
          <cell r="I273" t="str">
            <v>x</v>
          </cell>
          <cell r="J273" t="str">
            <v>x</v>
          </cell>
          <cell r="K273" t="str">
            <v>x</v>
          </cell>
          <cell r="L273" t="str">
            <v>x</v>
          </cell>
          <cell r="M273" t="str">
            <v>x</v>
          </cell>
          <cell r="N273" t="str">
            <v>x</v>
          </cell>
          <cell r="O273">
            <v>0</v>
          </cell>
          <cell r="P273" t="str">
            <v>Dunf4166661</v>
          </cell>
          <cell r="Q273">
            <v>0</v>
          </cell>
          <cell r="R273">
            <v>0</v>
          </cell>
          <cell r="S273">
            <v>1</v>
          </cell>
          <cell r="T273">
            <v>0</v>
          </cell>
          <cell r="U273">
            <v>0</v>
          </cell>
        </row>
        <row r="274">
          <cell r="D274">
            <v>44027</v>
          </cell>
          <cell r="E274">
            <v>420</v>
          </cell>
          <cell r="F274" t="str">
            <v>x</v>
          </cell>
          <cell r="G274">
            <v>0</v>
          </cell>
          <cell r="H274">
            <v>0</v>
          </cell>
          <cell r="I274" t="str">
            <v>x</v>
          </cell>
          <cell r="J274" t="str">
            <v>x</v>
          </cell>
          <cell r="K274" t="str">
            <v>x</v>
          </cell>
          <cell r="L274" t="str">
            <v>x</v>
          </cell>
          <cell r="M274" t="str">
            <v>x</v>
          </cell>
          <cell r="N274" t="str">
            <v>x</v>
          </cell>
          <cell r="O274">
            <v>5</v>
          </cell>
          <cell r="P274" t="str">
            <v>Dunf4220220</v>
          </cell>
          <cell r="Q274">
            <v>0</v>
          </cell>
          <cell r="R274">
            <v>0</v>
          </cell>
          <cell r="S274">
            <v>415</v>
          </cell>
          <cell r="T274">
            <v>0</v>
          </cell>
          <cell r="U274">
            <v>0</v>
          </cell>
        </row>
        <row r="275">
          <cell r="D275">
            <v>44028</v>
          </cell>
          <cell r="E275">
            <v>10</v>
          </cell>
          <cell r="F275" t="str">
            <v>x</v>
          </cell>
          <cell r="G275">
            <v>0</v>
          </cell>
          <cell r="H275">
            <v>0</v>
          </cell>
          <cell r="I275" t="str">
            <v>x</v>
          </cell>
          <cell r="J275" t="str">
            <v>x</v>
          </cell>
          <cell r="K275" t="str">
            <v>x</v>
          </cell>
          <cell r="L275" t="str">
            <v>x</v>
          </cell>
          <cell r="M275" t="str">
            <v>x</v>
          </cell>
          <cell r="N275" t="str">
            <v>x</v>
          </cell>
          <cell r="O275">
            <v>0</v>
          </cell>
          <cell r="P275" t="str">
            <v>Dunf4 414414</v>
          </cell>
          <cell r="Q275">
            <v>0</v>
          </cell>
          <cell r="R275">
            <v>0</v>
          </cell>
          <cell r="S275">
            <v>8</v>
          </cell>
          <cell r="T275">
            <v>0</v>
          </cell>
          <cell r="U275">
            <v>0</v>
          </cell>
        </row>
        <row r="276">
          <cell r="D276">
            <v>44029</v>
          </cell>
          <cell r="E276">
            <v>2</v>
          </cell>
          <cell r="F276" t="str">
            <v>x</v>
          </cell>
          <cell r="G276">
            <v>0</v>
          </cell>
          <cell r="H276">
            <v>0</v>
          </cell>
          <cell r="I276" t="str">
            <v>x</v>
          </cell>
          <cell r="J276" t="str">
            <v>x</v>
          </cell>
          <cell r="K276" t="str">
            <v>x</v>
          </cell>
          <cell r="L276" t="str">
            <v>x</v>
          </cell>
          <cell r="M276" t="str">
            <v>x</v>
          </cell>
          <cell r="N276" t="str">
            <v>x</v>
          </cell>
          <cell r="O276">
            <v>0</v>
          </cell>
          <cell r="P276" t="str">
            <v>Dunf4515515</v>
          </cell>
          <cell r="Q276">
            <v>0</v>
          </cell>
          <cell r="R276">
            <v>2</v>
          </cell>
          <cell r="S276">
            <v>0</v>
          </cell>
          <cell r="T276">
            <v>0</v>
          </cell>
          <cell r="U276">
            <v>0</v>
          </cell>
        </row>
        <row r="277">
          <cell r="D277">
            <v>44031</v>
          </cell>
          <cell r="E277">
            <v>5</v>
          </cell>
          <cell r="F277" t="str">
            <v>x</v>
          </cell>
          <cell r="G277">
            <v>0</v>
          </cell>
          <cell r="H277">
            <v>0</v>
          </cell>
          <cell r="I277" t="str">
            <v>x</v>
          </cell>
          <cell r="J277" t="str">
            <v>x</v>
          </cell>
          <cell r="K277" t="str">
            <v>x</v>
          </cell>
          <cell r="L277" t="str">
            <v>x</v>
          </cell>
          <cell r="M277" t="str">
            <v>x</v>
          </cell>
          <cell r="N277" t="str">
            <v>x</v>
          </cell>
          <cell r="O277">
            <v>0</v>
          </cell>
          <cell r="P277" t="str">
            <v>Dunf4 660000</v>
          </cell>
          <cell r="Q277">
            <v>0</v>
          </cell>
          <cell r="R277">
            <v>0</v>
          </cell>
          <cell r="S277">
            <v>4</v>
          </cell>
          <cell r="T277">
            <v>0</v>
          </cell>
          <cell r="U277">
            <v>0</v>
          </cell>
        </row>
        <row r="278">
          <cell r="D278">
            <v>44032</v>
          </cell>
          <cell r="E278">
            <v>39</v>
          </cell>
          <cell r="F278" t="str">
            <v>x</v>
          </cell>
          <cell r="G278">
            <v>0</v>
          </cell>
          <cell r="H278">
            <v>0</v>
          </cell>
          <cell r="I278" t="str">
            <v>x</v>
          </cell>
          <cell r="J278" t="str">
            <v>x</v>
          </cell>
          <cell r="K278" t="str">
            <v>x</v>
          </cell>
          <cell r="L278" t="str">
            <v>x</v>
          </cell>
          <cell r="M278" t="str">
            <v>x</v>
          </cell>
          <cell r="N278" t="str">
            <v>x</v>
          </cell>
          <cell r="O278">
            <v>0</v>
          </cell>
          <cell r="P278" t="str">
            <v>Dunf4 663360</v>
          </cell>
          <cell r="Q278">
            <v>0</v>
          </cell>
          <cell r="R278">
            <v>0</v>
          </cell>
          <cell r="S278">
            <v>26</v>
          </cell>
          <cell r="T278">
            <v>0</v>
          </cell>
          <cell r="U278">
            <v>0</v>
          </cell>
        </row>
        <row r="279">
          <cell r="D279">
            <v>44034</v>
          </cell>
          <cell r="E279">
            <v>225</v>
          </cell>
          <cell r="F279" t="str">
            <v>x</v>
          </cell>
          <cell r="G279">
            <v>0</v>
          </cell>
          <cell r="H279">
            <v>0</v>
          </cell>
          <cell r="I279" t="str">
            <v>x</v>
          </cell>
          <cell r="J279" t="str">
            <v>x</v>
          </cell>
          <cell r="K279" t="str">
            <v>x</v>
          </cell>
          <cell r="L279" t="str">
            <v>x</v>
          </cell>
          <cell r="M279" t="str">
            <v>x</v>
          </cell>
          <cell r="N279" t="str">
            <v>x</v>
          </cell>
          <cell r="O279">
            <v>2</v>
          </cell>
          <cell r="P279" t="str">
            <v>Dunf4 663366</v>
          </cell>
          <cell r="Q279">
            <v>0</v>
          </cell>
          <cell r="R279">
            <v>0</v>
          </cell>
          <cell r="S279">
            <v>122</v>
          </cell>
          <cell r="T279">
            <v>0</v>
          </cell>
          <cell r="U279">
            <v>0</v>
          </cell>
        </row>
        <row r="280">
          <cell r="D280">
            <v>44038</v>
          </cell>
          <cell r="E280">
            <v>4</v>
          </cell>
          <cell r="F280" t="str">
            <v>x</v>
          </cell>
          <cell r="G280">
            <v>0</v>
          </cell>
          <cell r="H280">
            <v>0</v>
          </cell>
          <cell r="I280" t="str">
            <v>x</v>
          </cell>
          <cell r="J280" t="str">
            <v>x</v>
          </cell>
          <cell r="K280" t="str">
            <v>x</v>
          </cell>
          <cell r="L280" t="str">
            <v>x</v>
          </cell>
          <cell r="M280" t="str">
            <v>x</v>
          </cell>
          <cell r="N280" t="str">
            <v>x</v>
          </cell>
          <cell r="O280">
            <v>0</v>
          </cell>
          <cell r="P280" t="str">
            <v>Dunf4 800872</v>
          </cell>
          <cell r="Q280">
            <v>0</v>
          </cell>
          <cell r="R280">
            <v>0</v>
          </cell>
          <cell r="S280">
            <v>4</v>
          </cell>
          <cell r="T280">
            <v>0</v>
          </cell>
          <cell r="U280">
            <v>0</v>
          </cell>
        </row>
        <row r="281">
          <cell r="D281">
            <v>44041</v>
          </cell>
          <cell r="E281">
            <v>5</v>
          </cell>
          <cell r="F281" t="str">
            <v>x</v>
          </cell>
          <cell r="G281">
            <v>0</v>
          </cell>
          <cell r="H281">
            <v>0</v>
          </cell>
          <cell r="I281" t="str">
            <v>x</v>
          </cell>
          <cell r="J281" t="str">
            <v>x</v>
          </cell>
          <cell r="K281" t="str">
            <v>x</v>
          </cell>
          <cell r="L281" t="str">
            <v>x</v>
          </cell>
          <cell r="M281" t="str">
            <v>x</v>
          </cell>
          <cell r="N281" t="str">
            <v>x</v>
          </cell>
          <cell r="O281">
            <v>0</v>
          </cell>
          <cell r="P281" t="str">
            <v>Dunf4 800877</v>
          </cell>
          <cell r="Q281">
            <v>0</v>
          </cell>
          <cell r="R281">
            <v>0</v>
          </cell>
          <cell r="S281">
            <v>3</v>
          </cell>
          <cell r="T281">
            <v>0</v>
          </cell>
          <cell r="U281">
            <v>0</v>
          </cell>
        </row>
        <row r="282">
          <cell r="D282">
            <v>44043</v>
          </cell>
          <cell r="E282">
            <v>5</v>
          </cell>
          <cell r="F282" t="str">
            <v>x</v>
          </cell>
          <cell r="G282">
            <v>0</v>
          </cell>
          <cell r="H282">
            <v>0</v>
          </cell>
          <cell r="I282" t="str">
            <v>x</v>
          </cell>
          <cell r="J282" t="str">
            <v>x</v>
          </cell>
          <cell r="K282" t="str">
            <v>x</v>
          </cell>
          <cell r="L282" t="str">
            <v>x</v>
          </cell>
          <cell r="M282" t="str">
            <v>x</v>
          </cell>
          <cell r="N282" t="str">
            <v>x</v>
          </cell>
          <cell r="O282">
            <v>0</v>
          </cell>
          <cell r="P282" t="str">
            <v>Dunf4800879</v>
          </cell>
          <cell r="Q282">
            <v>0</v>
          </cell>
          <cell r="R282">
            <v>0</v>
          </cell>
          <cell r="S282">
            <v>5</v>
          </cell>
          <cell r="T282">
            <v>0</v>
          </cell>
          <cell r="U282">
            <v>0</v>
          </cell>
        </row>
        <row r="283">
          <cell r="D283">
            <v>44045</v>
          </cell>
          <cell r="E283">
            <v>33</v>
          </cell>
          <cell r="F283" t="str">
            <v>x</v>
          </cell>
          <cell r="G283">
            <v>0</v>
          </cell>
          <cell r="H283">
            <v>0</v>
          </cell>
          <cell r="I283" t="str">
            <v>x</v>
          </cell>
          <cell r="J283" t="str">
            <v>x</v>
          </cell>
          <cell r="K283" t="str">
            <v>x</v>
          </cell>
          <cell r="L283" t="str">
            <v>x</v>
          </cell>
          <cell r="M283" t="str">
            <v>x</v>
          </cell>
          <cell r="N283" t="str">
            <v>x</v>
          </cell>
          <cell r="O283">
            <v>0</v>
          </cell>
          <cell r="P283" t="str">
            <v>Dunf4 979797</v>
          </cell>
          <cell r="Q283">
            <v>0</v>
          </cell>
          <cell r="R283">
            <v>0</v>
          </cell>
          <cell r="S283">
            <v>26</v>
          </cell>
          <cell r="T283">
            <v>0</v>
          </cell>
          <cell r="U283">
            <v>0</v>
          </cell>
        </row>
        <row r="284">
          <cell r="D284">
            <v>44047</v>
          </cell>
          <cell r="E284">
            <v>93</v>
          </cell>
          <cell r="F284" t="str">
            <v>x</v>
          </cell>
          <cell r="G284">
            <v>0</v>
          </cell>
          <cell r="H284">
            <v>0</v>
          </cell>
          <cell r="I284" t="str">
            <v>x</v>
          </cell>
          <cell r="J284" t="str">
            <v>x</v>
          </cell>
          <cell r="K284" t="str">
            <v>x</v>
          </cell>
          <cell r="L284" t="str">
            <v>x</v>
          </cell>
          <cell r="M284" t="str">
            <v>x</v>
          </cell>
          <cell r="N284" t="str">
            <v>x</v>
          </cell>
          <cell r="O284">
            <v>0</v>
          </cell>
          <cell r="P284" t="str">
            <v>Dunf4414141</v>
          </cell>
          <cell r="Q284">
            <v>0</v>
          </cell>
          <cell r="R284">
            <v>0</v>
          </cell>
          <cell r="S284">
            <v>93</v>
          </cell>
          <cell r="T284">
            <v>0</v>
          </cell>
          <cell r="U284">
            <v>0</v>
          </cell>
        </row>
        <row r="285">
          <cell r="D285">
            <v>44051</v>
          </cell>
          <cell r="E285">
            <v>25</v>
          </cell>
          <cell r="F285" t="str">
            <v>x</v>
          </cell>
          <cell r="G285">
            <v>0</v>
          </cell>
          <cell r="H285">
            <v>0</v>
          </cell>
          <cell r="I285" t="str">
            <v>x</v>
          </cell>
          <cell r="J285" t="str">
            <v>x</v>
          </cell>
          <cell r="K285" t="str">
            <v>x</v>
          </cell>
          <cell r="L285" t="str">
            <v>x</v>
          </cell>
          <cell r="M285" t="str">
            <v>x</v>
          </cell>
          <cell r="N285" t="str">
            <v>x</v>
          </cell>
          <cell r="O285">
            <v>2</v>
          </cell>
          <cell r="P285" t="str">
            <v>Dunf4404042</v>
          </cell>
          <cell r="Q285">
            <v>0</v>
          </cell>
          <cell r="R285">
            <v>0</v>
          </cell>
          <cell r="S285">
            <v>23</v>
          </cell>
          <cell r="T285">
            <v>0</v>
          </cell>
          <cell r="U285">
            <v>0</v>
          </cell>
        </row>
        <row r="286">
          <cell r="D286">
            <v>44054</v>
          </cell>
          <cell r="E286">
            <v>9</v>
          </cell>
          <cell r="F286" t="str">
            <v>x</v>
          </cell>
          <cell r="G286">
            <v>9</v>
          </cell>
          <cell r="H286">
            <v>6</v>
          </cell>
          <cell r="I286" t="str">
            <v>x</v>
          </cell>
          <cell r="J286" t="str">
            <v>x</v>
          </cell>
          <cell r="K286" t="str">
            <v>x</v>
          </cell>
          <cell r="L286" t="str">
            <v>x</v>
          </cell>
          <cell r="M286" t="str">
            <v>x</v>
          </cell>
          <cell r="N286" t="str">
            <v>x</v>
          </cell>
          <cell r="O286">
            <v>0</v>
          </cell>
          <cell r="P286" t="str">
            <v>Video Lounge 800873</v>
          </cell>
          <cell r="Q286">
            <v>1599</v>
          </cell>
          <cell r="R286">
            <v>0</v>
          </cell>
          <cell r="S286">
            <v>0</v>
          </cell>
          <cell r="T286">
            <v>0</v>
          </cell>
          <cell r="U286">
            <v>715</v>
          </cell>
        </row>
        <row r="287">
          <cell r="D287">
            <v>44055</v>
          </cell>
          <cell r="E287">
            <v>53</v>
          </cell>
          <cell r="F287" t="str">
            <v>x</v>
          </cell>
          <cell r="G287">
            <v>48</v>
          </cell>
          <cell r="H287">
            <v>33</v>
          </cell>
          <cell r="I287" t="str">
            <v>x</v>
          </cell>
          <cell r="J287" t="str">
            <v>x</v>
          </cell>
          <cell r="K287" t="str">
            <v>x</v>
          </cell>
          <cell r="L287" t="str">
            <v>x</v>
          </cell>
          <cell r="M287" t="str">
            <v>x</v>
          </cell>
          <cell r="N287" t="str">
            <v>x</v>
          </cell>
          <cell r="O287">
            <v>4</v>
          </cell>
          <cell r="P287" t="str">
            <v>Dunf4123123</v>
          </cell>
          <cell r="Q287">
            <v>5163</v>
          </cell>
          <cell r="R287">
            <v>1</v>
          </cell>
          <cell r="S287">
            <v>0</v>
          </cell>
          <cell r="T287">
            <v>0</v>
          </cell>
          <cell r="U287">
            <v>992</v>
          </cell>
        </row>
        <row r="288">
          <cell r="D288">
            <v>44056</v>
          </cell>
          <cell r="E288">
            <v>11</v>
          </cell>
          <cell r="F288" t="str">
            <v>x</v>
          </cell>
          <cell r="G288">
            <v>0</v>
          </cell>
          <cell r="H288">
            <v>0</v>
          </cell>
          <cell r="I288" t="str">
            <v>x</v>
          </cell>
          <cell r="J288" t="str">
            <v>x</v>
          </cell>
          <cell r="K288" t="str">
            <v>x</v>
          </cell>
          <cell r="L288" t="str">
            <v>x</v>
          </cell>
          <cell r="M288" t="str">
            <v>x</v>
          </cell>
          <cell r="N288" t="str">
            <v>x</v>
          </cell>
          <cell r="O288">
            <v>0</v>
          </cell>
          <cell r="P288" t="str">
            <v>Dunf4 215215</v>
          </cell>
          <cell r="Q288">
            <v>0</v>
          </cell>
          <cell r="R288">
            <v>0</v>
          </cell>
          <cell r="S288">
            <v>11</v>
          </cell>
          <cell r="T288">
            <v>0</v>
          </cell>
          <cell r="U288">
            <v>0</v>
          </cell>
        </row>
        <row r="289">
          <cell r="D289">
            <v>44061</v>
          </cell>
          <cell r="E289">
            <v>216</v>
          </cell>
          <cell r="F289" t="str">
            <v>x</v>
          </cell>
          <cell r="G289">
            <v>0</v>
          </cell>
          <cell r="H289">
            <v>0</v>
          </cell>
          <cell r="I289" t="str">
            <v>x</v>
          </cell>
          <cell r="J289" t="str">
            <v>x</v>
          </cell>
          <cell r="K289" t="str">
            <v>x</v>
          </cell>
          <cell r="L289" t="str">
            <v>x</v>
          </cell>
          <cell r="M289" t="str">
            <v>x</v>
          </cell>
          <cell r="N289" t="str">
            <v>x</v>
          </cell>
          <cell r="O289">
            <v>2</v>
          </cell>
          <cell r="P289" t="str">
            <v>Dunf4 404151</v>
          </cell>
          <cell r="Q289">
            <v>0</v>
          </cell>
          <cell r="R289">
            <v>0</v>
          </cell>
          <cell r="S289">
            <v>155</v>
          </cell>
          <cell r="T289">
            <v>0</v>
          </cell>
          <cell r="U289">
            <v>0</v>
          </cell>
        </row>
        <row r="290">
          <cell r="D290">
            <v>44063</v>
          </cell>
          <cell r="E290">
            <v>4</v>
          </cell>
          <cell r="F290" t="str">
            <v>x</v>
          </cell>
          <cell r="G290">
            <v>0</v>
          </cell>
          <cell r="H290">
            <v>0</v>
          </cell>
          <cell r="I290" t="str">
            <v>x</v>
          </cell>
          <cell r="J290" t="str">
            <v>x</v>
          </cell>
          <cell r="K290" t="str">
            <v>x</v>
          </cell>
          <cell r="L290" t="str">
            <v>x</v>
          </cell>
          <cell r="M290" t="str">
            <v>x</v>
          </cell>
          <cell r="N290" t="str">
            <v>x</v>
          </cell>
          <cell r="O290">
            <v>0</v>
          </cell>
          <cell r="P290" t="str">
            <v>Dunf4 421186</v>
          </cell>
          <cell r="Q290">
            <v>0</v>
          </cell>
          <cell r="R290">
            <v>0</v>
          </cell>
          <cell r="S290">
            <v>4</v>
          </cell>
          <cell r="T290">
            <v>0</v>
          </cell>
          <cell r="U290">
            <v>0</v>
          </cell>
        </row>
        <row r="291">
          <cell r="D291">
            <v>44064</v>
          </cell>
          <cell r="E291">
            <v>550</v>
          </cell>
          <cell r="F291" t="str">
            <v>x</v>
          </cell>
          <cell r="G291">
            <v>0</v>
          </cell>
          <cell r="H291">
            <v>0</v>
          </cell>
          <cell r="I291" t="str">
            <v>x</v>
          </cell>
          <cell r="J291" t="str">
            <v>x</v>
          </cell>
          <cell r="K291" t="str">
            <v>x</v>
          </cell>
          <cell r="L291" t="str">
            <v>x</v>
          </cell>
          <cell r="M291" t="str">
            <v>x</v>
          </cell>
          <cell r="N291" t="str">
            <v>x</v>
          </cell>
          <cell r="O291">
            <v>4</v>
          </cell>
          <cell r="P291" t="str">
            <v>a Dunf4 160160</v>
          </cell>
          <cell r="Q291">
            <v>0</v>
          </cell>
          <cell r="R291">
            <v>0</v>
          </cell>
          <cell r="S291">
            <v>546</v>
          </cell>
          <cell r="T291">
            <v>0</v>
          </cell>
          <cell r="U291">
            <v>0</v>
          </cell>
        </row>
        <row r="292">
          <cell r="D292">
            <v>44068</v>
          </cell>
          <cell r="E292">
            <v>74</v>
          </cell>
          <cell r="F292" t="str">
            <v>x</v>
          </cell>
          <cell r="G292">
            <v>0</v>
          </cell>
          <cell r="H292">
            <v>0</v>
          </cell>
          <cell r="I292" t="str">
            <v>x</v>
          </cell>
          <cell r="J292" t="str">
            <v>x</v>
          </cell>
          <cell r="K292" t="str">
            <v>x</v>
          </cell>
          <cell r="L292" t="str">
            <v>x</v>
          </cell>
          <cell r="M292" t="str">
            <v>x</v>
          </cell>
          <cell r="N292" t="str">
            <v>x</v>
          </cell>
          <cell r="O292">
            <v>2</v>
          </cell>
          <cell r="P292" t="str">
            <v>Dunf4 400208</v>
          </cell>
          <cell r="Q292">
            <v>0</v>
          </cell>
          <cell r="R292">
            <v>0</v>
          </cell>
          <cell r="S292">
            <v>47</v>
          </cell>
          <cell r="T292">
            <v>0</v>
          </cell>
          <cell r="U292">
            <v>0</v>
          </cell>
        </row>
        <row r="293">
          <cell r="D293">
            <v>44071</v>
          </cell>
          <cell r="E293">
            <v>47</v>
          </cell>
          <cell r="F293" t="str">
            <v>x</v>
          </cell>
          <cell r="G293">
            <v>0</v>
          </cell>
          <cell r="H293">
            <v>0</v>
          </cell>
          <cell r="I293" t="str">
            <v>x</v>
          </cell>
          <cell r="J293" t="str">
            <v>x</v>
          </cell>
          <cell r="K293" t="str">
            <v>x</v>
          </cell>
          <cell r="L293" t="str">
            <v>x</v>
          </cell>
          <cell r="M293" t="str">
            <v>x</v>
          </cell>
          <cell r="N293" t="str">
            <v>x</v>
          </cell>
          <cell r="O293">
            <v>0</v>
          </cell>
          <cell r="P293" t="str">
            <v>Dunf4 334488</v>
          </cell>
          <cell r="Q293">
            <v>0</v>
          </cell>
          <cell r="R293">
            <v>0</v>
          </cell>
          <cell r="S293">
            <v>32</v>
          </cell>
          <cell r="T293">
            <v>0</v>
          </cell>
          <cell r="U293">
            <v>0</v>
          </cell>
        </row>
        <row r="294">
          <cell r="D294">
            <v>44074</v>
          </cell>
          <cell r="E294">
            <v>1</v>
          </cell>
          <cell r="F294" t="str">
            <v>x</v>
          </cell>
          <cell r="G294">
            <v>0</v>
          </cell>
          <cell r="H294">
            <v>0</v>
          </cell>
          <cell r="I294" t="str">
            <v>x</v>
          </cell>
          <cell r="J294" t="str">
            <v>x</v>
          </cell>
          <cell r="K294" t="str">
            <v>x</v>
          </cell>
          <cell r="L294" t="str">
            <v>x</v>
          </cell>
          <cell r="M294" t="str">
            <v>x</v>
          </cell>
          <cell r="N294" t="str">
            <v>x</v>
          </cell>
          <cell r="O294">
            <v>0</v>
          </cell>
          <cell r="P294" t="str">
            <v>Dunf4 654321</v>
          </cell>
          <cell r="Q294">
            <v>0</v>
          </cell>
          <cell r="R294">
            <v>1</v>
          </cell>
          <cell r="S294">
            <v>0</v>
          </cell>
          <cell r="T294">
            <v>0</v>
          </cell>
          <cell r="U294">
            <v>0</v>
          </cell>
        </row>
        <row r="295">
          <cell r="D295">
            <v>44076</v>
          </cell>
          <cell r="E295">
            <v>82</v>
          </cell>
          <cell r="F295" t="str">
            <v>x</v>
          </cell>
          <cell r="G295">
            <v>0</v>
          </cell>
          <cell r="H295">
            <v>0</v>
          </cell>
          <cell r="I295" t="str">
            <v>x</v>
          </cell>
          <cell r="J295" t="str">
            <v>x</v>
          </cell>
          <cell r="K295" t="str">
            <v>x</v>
          </cell>
          <cell r="L295" t="str">
            <v>x</v>
          </cell>
          <cell r="M295" t="str">
            <v>x</v>
          </cell>
          <cell r="N295" t="str">
            <v>x</v>
          </cell>
          <cell r="O295">
            <v>0</v>
          </cell>
          <cell r="P295" t="str">
            <v>Dunf4663333</v>
          </cell>
          <cell r="Q295">
            <v>0</v>
          </cell>
          <cell r="R295">
            <v>3</v>
          </cell>
          <cell r="S295">
            <v>79</v>
          </cell>
          <cell r="T295">
            <v>0</v>
          </cell>
          <cell r="U295">
            <v>0</v>
          </cell>
        </row>
        <row r="296">
          <cell r="D296">
            <v>44078</v>
          </cell>
          <cell r="E296">
            <v>293</v>
          </cell>
          <cell r="F296" t="str">
            <v>x</v>
          </cell>
          <cell r="G296">
            <v>0</v>
          </cell>
          <cell r="H296">
            <v>0</v>
          </cell>
          <cell r="I296" t="str">
            <v>x</v>
          </cell>
          <cell r="J296" t="str">
            <v>x</v>
          </cell>
          <cell r="K296" t="str">
            <v>x</v>
          </cell>
          <cell r="L296" t="str">
            <v>x</v>
          </cell>
          <cell r="M296" t="str">
            <v>x</v>
          </cell>
          <cell r="N296" t="str">
            <v>x</v>
          </cell>
          <cell r="O296">
            <v>6</v>
          </cell>
          <cell r="P296" t="str">
            <v>Dunf4800802</v>
          </cell>
          <cell r="Q296">
            <v>0</v>
          </cell>
          <cell r="R296">
            <v>0</v>
          </cell>
          <cell r="S296">
            <v>287</v>
          </cell>
          <cell r="T296">
            <v>0</v>
          </cell>
          <cell r="U296">
            <v>0</v>
          </cell>
        </row>
        <row r="297">
          <cell r="D297">
            <v>44082</v>
          </cell>
          <cell r="E297">
            <v>3573</v>
          </cell>
          <cell r="F297" t="str">
            <v>x</v>
          </cell>
          <cell r="G297">
            <v>0</v>
          </cell>
          <cell r="H297">
            <v>0</v>
          </cell>
          <cell r="I297" t="str">
            <v>x</v>
          </cell>
          <cell r="J297" t="str">
            <v>x</v>
          </cell>
          <cell r="K297" t="str">
            <v>x</v>
          </cell>
          <cell r="L297" t="str">
            <v>x</v>
          </cell>
          <cell r="M297" t="str">
            <v>x</v>
          </cell>
          <cell r="N297" t="str">
            <v>x</v>
          </cell>
          <cell r="O297">
            <v>1</v>
          </cell>
          <cell r="P297" t="str">
            <v>b Tec DUNF4 404040</v>
          </cell>
          <cell r="Q297">
            <v>0</v>
          </cell>
          <cell r="R297">
            <v>0</v>
          </cell>
          <cell r="S297">
            <v>2064</v>
          </cell>
          <cell r="T297">
            <v>0</v>
          </cell>
          <cell r="U297">
            <v>0</v>
          </cell>
        </row>
        <row r="298">
          <cell r="D298">
            <v>44086</v>
          </cell>
          <cell r="E298">
            <v>40</v>
          </cell>
          <cell r="F298" t="str">
            <v>x</v>
          </cell>
          <cell r="G298">
            <v>0</v>
          </cell>
          <cell r="H298">
            <v>0</v>
          </cell>
          <cell r="I298" t="str">
            <v>x</v>
          </cell>
          <cell r="J298" t="str">
            <v>x</v>
          </cell>
          <cell r="K298" t="str">
            <v>x</v>
          </cell>
          <cell r="L298" t="str">
            <v>x</v>
          </cell>
          <cell r="M298" t="str">
            <v>x</v>
          </cell>
          <cell r="N298" t="str">
            <v>x</v>
          </cell>
          <cell r="O298">
            <v>0</v>
          </cell>
          <cell r="P298" t="str">
            <v>Dunf4 800777</v>
          </cell>
          <cell r="Q298">
            <v>0</v>
          </cell>
          <cell r="R298">
            <v>0</v>
          </cell>
          <cell r="S298">
            <v>22</v>
          </cell>
          <cell r="T298">
            <v>0</v>
          </cell>
          <cell r="U298">
            <v>0</v>
          </cell>
        </row>
        <row r="299">
          <cell r="D299">
            <v>44087</v>
          </cell>
          <cell r="E299">
            <v>43</v>
          </cell>
          <cell r="F299" t="str">
            <v>x</v>
          </cell>
          <cell r="G299">
            <v>0</v>
          </cell>
          <cell r="H299">
            <v>0</v>
          </cell>
          <cell r="I299" t="str">
            <v>x</v>
          </cell>
          <cell r="J299" t="str">
            <v>x</v>
          </cell>
          <cell r="K299" t="str">
            <v>x</v>
          </cell>
          <cell r="L299" t="str">
            <v>x</v>
          </cell>
          <cell r="M299" t="str">
            <v>x</v>
          </cell>
          <cell r="N299" t="str">
            <v>x</v>
          </cell>
          <cell r="O299">
            <v>0</v>
          </cell>
          <cell r="P299" t="str">
            <v>Dunf4900700</v>
          </cell>
          <cell r="Q299">
            <v>0</v>
          </cell>
          <cell r="R299">
            <v>0</v>
          </cell>
          <cell r="S299">
            <v>43</v>
          </cell>
          <cell r="T299">
            <v>0</v>
          </cell>
          <cell r="U299">
            <v>0</v>
          </cell>
        </row>
        <row r="300">
          <cell r="D300">
            <v>44088</v>
          </cell>
          <cell r="E300">
            <v>22</v>
          </cell>
          <cell r="F300" t="str">
            <v>x</v>
          </cell>
          <cell r="G300">
            <v>0</v>
          </cell>
          <cell r="H300">
            <v>0</v>
          </cell>
          <cell r="I300" t="str">
            <v>x</v>
          </cell>
          <cell r="J300" t="str">
            <v>x</v>
          </cell>
          <cell r="K300" t="str">
            <v>x</v>
          </cell>
          <cell r="L300" t="str">
            <v>x</v>
          </cell>
          <cell r="M300" t="str">
            <v>x</v>
          </cell>
          <cell r="N300" t="str">
            <v>x</v>
          </cell>
          <cell r="O300">
            <v>0</v>
          </cell>
          <cell r="P300" t="str">
            <v>Dunf4 800866</v>
          </cell>
          <cell r="Q300">
            <v>0</v>
          </cell>
          <cell r="R300">
            <v>0</v>
          </cell>
          <cell r="S300">
            <v>15</v>
          </cell>
          <cell r="T300">
            <v>0</v>
          </cell>
          <cell r="U300">
            <v>0</v>
          </cell>
        </row>
        <row r="301">
          <cell r="D301">
            <v>44089</v>
          </cell>
          <cell r="E301">
            <v>110</v>
          </cell>
          <cell r="F301" t="str">
            <v>x</v>
          </cell>
          <cell r="G301">
            <v>0</v>
          </cell>
          <cell r="H301">
            <v>0</v>
          </cell>
          <cell r="I301" t="str">
            <v>x</v>
          </cell>
          <cell r="J301" t="str">
            <v>x</v>
          </cell>
          <cell r="K301" t="str">
            <v>x</v>
          </cell>
          <cell r="L301" t="str">
            <v>x</v>
          </cell>
          <cell r="M301" t="str">
            <v>x</v>
          </cell>
          <cell r="N301" t="str">
            <v>x</v>
          </cell>
          <cell r="O301">
            <v>2</v>
          </cell>
          <cell r="P301" t="str">
            <v>Dunf4417777</v>
          </cell>
          <cell r="Q301">
            <v>0</v>
          </cell>
          <cell r="R301">
            <v>0</v>
          </cell>
          <cell r="S301">
            <v>108</v>
          </cell>
          <cell r="T301">
            <v>0</v>
          </cell>
          <cell r="U301">
            <v>0</v>
          </cell>
        </row>
        <row r="302">
          <cell r="D302">
            <v>44095</v>
          </cell>
          <cell r="E302">
            <v>7</v>
          </cell>
          <cell r="F302" t="str">
            <v>x</v>
          </cell>
          <cell r="G302">
            <v>6</v>
          </cell>
          <cell r="H302">
            <v>4</v>
          </cell>
          <cell r="I302" t="str">
            <v>x</v>
          </cell>
          <cell r="J302" t="str">
            <v>x</v>
          </cell>
          <cell r="K302" t="str">
            <v>x</v>
          </cell>
          <cell r="L302" t="str">
            <v>x</v>
          </cell>
          <cell r="M302" t="str">
            <v>x</v>
          </cell>
          <cell r="N302" t="str">
            <v>x</v>
          </cell>
          <cell r="O302">
            <v>1</v>
          </cell>
          <cell r="P302" t="str">
            <v>Dunf4005632</v>
          </cell>
          <cell r="Q302">
            <v>694</v>
          </cell>
          <cell r="R302">
            <v>0</v>
          </cell>
          <cell r="S302">
            <v>0</v>
          </cell>
          <cell r="T302">
            <v>0</v>
          </cell>
          <cell r="U302">
            <v>223</v>
          </cell>
        </row>
        <row r="303">
          <cell r="D303">
            <v>44096</v>
          </cell>
          <cell r="E303">
            <v>1</v>
          </cell>
          <cell r="F303" t="str">
            <v>x</v>
          </cell>
          <cell r="G303">
            <v>1</v>
          </cell>
          <cell r="H303">
            <v>1</v>
          </cell>
          <cell r="I303" t="str">
            <v>x</v>
          </cell>
          <cell r="J303" t="str">
            <v>x</v>
          </cell>
          <cell r="K303" t="str">
            <v>x</v>
          </cell>
          <cell r="L303" t="str">
            <v>x</v>
          </cell>
          <cell r="M303" t="str">
            <v>x</v>
          </cell>
          <cell r="N303" t="str">
            <v>x</v>
          </cell>
          <cell r="O303">
            <v>0</v>
          </cell>
          <cell r="P303" t="str">
            <v>Dunf4005633</v>
          </cell>
          <cell r="Q303">
            <v>114</v>
          </cell>
          <cell r="R303">
            <v>0</v>
          </cell>
          <cell r="S303">
            <v>0</v>
          </cell>
          <cell r="T303">
            <v>0</v>
          </cell>
          <cell r="U303">
            <v>2</v>
          </cell>
        </row>
        <row r="304">
          <cell r="D304">
            <v>44097</v>
          </cell>
          <cell r="E304">
            <v>5</v>
          </cell>
          <cell r="F304" t="str">
            <v>x</v>
          </cell>
          <cell r="G304">
            <v>4</v>
          </cell>
          <cell r="H304">
            <v>4</v>
          </cell>
          <cell r="I304" t="str">
            <v>x</v>
          </cell>
          <cell r="J304" t="str">
            <v>x</v>
          </cell>
          <cell r="K304" t="str">
            <v>x</v>
          </cell>
          <cell r="L304" t="str">
            <v>x</v>
          </cell>
          <cell r="M304" t="str">
            <v>x</v>
          </cell>
          <cell r="N304" t="str">
            <v>x</v>
          </cell>
          <cell r="O304">
            <v>1</v>
          </cell>
          <cell r="P304" t="str">
            <v>Dunf4005634</v>
          </cell>
          <cell r="Q304">
            <v>407</v>
          </cell>
          <cell r="R304">
            <v>0</v>
          </cell>
          <cell r="S304">
            <v>0</v>
          </cell>
          <cell r="T304">
            <v>0</v>
          </cell>
          <cell r="U304">
            <v>8</v>
          </cell>
        </row>
        <row r="305">
          <cell r="D305">
            <v>44098</v>
          </cell>
          <cell r="E305">
            <v>3</v>
          </cell>
          <cell r="F305" t="str">
            <v>x</v>
          </cell>
          <cell r="G305">
            <v>3</v>
          </cell>
          <cell r="H305">
            <v>3</v>
          </cell>
          <cell r="I305" t="str">
            <v>x</v>
          </cell>
          <cell r="J305" t="str">
            <v>x</v>
          </cell>
          <cell r="K305" t="str">
            <v>x</v>
          </cell>
          <cell r="L305" t="str">
            <v>x</v>
          </cell>
          <cell r="M305" t="str">
            <v>x</v>
          </cell>
          <cell r="N305" t="str">
            <v>x</v>
          </cell>
          <cell r="O305">
            <v>0</v>
          </cell>
          <cell r="P305" t="str">
            <v>Dunf4005635</v>
          </cell>
          <cell r="Q305">
            <v>417</v>
          </cell>
          <cell r="R305">
            <v>0</v>
          </cell>
          <cell r="S305">
            <v>0</v>
          </cell>
          <cell r="T305">
            <v>0</v>
          </cell>
          <cell r="U305">
            <v>6</v>
          </cell>
        </row>
        <row r="306">
          <cell r="D306">
            <v>44099</v>
          </cell>
          <cell r="E306">
            <v>2</v>
          </cell>
          <cell r="F306" t="str">
            <v>x</v>
          </cell>
          <cell r="G306">
            <v>2</v>
          </cell>
          <cell r="H306">
            <v>2</v>
          </cell>
          <cell r="I306" t="str">
            <v>x</v>
          </cell>
          <cell r="J306" t="str">
            <v>x</v>
          </cell>
          <cell r="K306" t="str">
            <v>x</v>
          </cell>
          <cell r="L306" t="str">
            <v>x</v>
          </cell>
          <cell r="M306" t="str">
            <v>x</v>
          </cell>
          <cell r="N306" t="str">
            <v>x</v>
          </cell>
          <cell r="O306">
            <v>0</v>
          </cell>
          <cell r="P306" t="str">
            <v>Dunf4005636</v>
          </cell>
          <cell r="Q306">
            <v>173</v>
          </cell>
          <cell r="R306">
            <v>0</v>
          </cell>
          <cell r="S306">
            <v>0</v>
          </cell>
          <cell r="T306">
            <v>0</v>
          </cell>
          <cell r="U306">
            <v>18</v>
          </cell>
        </row>
        <row r="307">
          <cell r="D307">
            <v>44108</v>
          </cell>
          <cell r="E307">
            <v>1</v>
          </cell>
          <cell r="F307" t="str">
            <v>x</v>
          </cell>
          <cell r="G307">
            <v>0</v>
          </cell>
          <cell r="H307">
            <v>0</v>
          </cell>
          <cell r="I307" t="str">
            <v>x</v>
          </cell>
          <cell r="J307" t="str">
            <v>x</v>
          </cell>
          <cell r="K307" t="str">
            <v>x</v>
          </cell>
          <cell r="L307" t="str">
            <v>x</v>
          </cell>
          <cell r="M307" t="str">
            <v>x</v>
          </cell>
          <cell r="N307" t="str">
            <v>x</v>
          </cell>
          <cell r="O307">
            <v>0</v>
          </cell>
          <cell r="P307" t="str">
            <v>Dunf4005645</v>
          </cell>
          <cell r="Q307">
            <v>0</v>
          </cell>
          <cell r="R307">
            <v>0</v>
          </cell>
          <cell r="S307">
            <v>1</v>
          </cell>
          <cell r="T307">
            <v>0</v>
          </cell>
          <cell r="U307">
            <v>0</v>
          </cell>
        </row>
        <row r="308">
          <cell r="D308">
            <v>44109</v>
          </cell>
          <cell r="E308">
            <v>15</v>
          </cell>
          <cell r="F308" t="str">
            <v>x</v>
          </cell>
          <cell r="G308">
            <v>0</v>
          </cell>
          <cell r="H308">
            <v>0</v>
          </cell>
          <cell r="I308" t="str">
            <v>x</v>
          </cell>
          <cell r="J308" t="str">
            <v>x</v>
          </cell>
          <cell r="K308" t="str">
            <v>x</v>
          </cell>
          <cell r="L308" t="str">
            <v>x</v>
          </cell>
          <cell r="M308" t="str">
            <v>x</v>
          </cell>
          <cell r="N308" t="str">
            <v>x</v>
          </cell>
          <cell r="O308">
            <v>1</v>
          </cell>
          <cell r="P308" t="str">
            <v>Dunf4005646</v>
          </cell>
          <cell r="Q308">
            <v>0</v>
          </cell>
          <cell r="R308">
            <v>0</v>
          </cell>
          <cell r="S308">
            <v>14</v>
          </cell>
          <cell r="T308">
            <v>0</v>
          </cell>
          <cell r="U308">
            <v>0</v>
          </cell>
        </row>
        <row r="309">
          <cell r="D309">
            <v>44115</v>
          </cell>
          <cell r="E309">
            <v>1</v>
          </cell>
          <cell r="F309" t="str">
            <v>x</v>
          </cell>
          <cell r="G309">
            <v>0</v>
          </cell>
          <cell r="H309">
            <v>0</v>
          </cell>
          <cell r="I309" t="str">
            <v>x</v>
          </cell>
          <cell r="J309" t="str">
            <v>x</v>
          </cell>
          <cell r="K309" t="str">
            <v>x</v>
          </cell>
          <cell r="L309" t="str">
            <v>x</v>
          </cell>
          <cell r="M309" t="str">
            <v>x</v>
          </cell>
          <cell r="N309" t="str">
            <v>x</v>
          </cell>
          <cell r="O309">
            <v>0</v>
          </cell>
          <cell r="P309" t="str">
            <v>Dunf4TestIVRBox3</v>
          </cell>
          <cell r="Q309">
            <v>0</v>
          </cell>
          <cell r="R309">
            <v>0</v>
          </cell>
          <cell r="S309">
            <v>1</v>
          </cell>
          <cell r="T309">
            <v>0</v>
          </cell>
          <cell r="U309">
            <v>0</v>
          </cell>
        </row>
        <row r="310">
          <cell r="D310">
            <v>44117</v>
          </cell>
          <cell r="E310">
            <v>14</v>
          </cell>
          <cell r="F310" t="str">
            <v>x</v>
          </cell>
          <cell r="G310">
            <v>11</v>
          </cell>
          <cell r="H310">
            <v>9</v>
          </cell>
          <cell r="I310" t="str">
            <v>x</v>
          </cell>
          <cell r="J310" t="str">
            <v>x</v>
          </cell>
          <cell r="K310" t="str">
            <v>x</v>
          </cell>
          <cell r="L310" t="str">
            <v>x</v>
          </cell>
          <cell r="M310" t="str">
            <v>x</v>
          </cell>
          <cell r="N310" t="str">
            <v>x</v>
          </cell>
          <cell r="O310">
            <v>1</v>
          </cell>
          <cell r="P310" t="str">
            <v>ROI Sky Text 220015</v>
          </cell>
          <cell r="Q310">
            <v>1884</v>
          </cell>
          <cell r="R310">
            <v>2</v>
          </cell>
          <cell r="S310">
            <v>0</v>
          </cell>
          <cell r="T310">
            <v>0</v>
          </cell>
          <cell r="U310">
            <v>191</v>
          </cell>
        </row>
        <row r="311">
          <cell r="D311">
            <v>44122</v>
          </cell>
          <cell r="E311">
            <v>330</v>
          </cell>
          <cell r="F311" t="str">
            <v>x</v>
          </cell>
          <cell r="G311">
            <v>0</v>
          </cell>
          <cell r="H311">
            <v>0</v>
          </cell>
          <cell r="I311" t="str">
            <v>x</v>
          </cell>
          <cell r="J311" t="str">
            <v>x</v>
          </cell>
          <cell r="K311" t="str">
            <v>x</v>
          </cell>
          <cell r="L311" t="str">
            <v>x</v>
          </cell>
          <cell r="M311" t="str">
            <v>x</v>
          </cell>
          <cell r="N311" t="str">
            <v>x</v>
          </cell>
          <cell r="O311">
            <v>2</v>
          </cell>
          <cell r="P311" t="str">
            <v>Dunf45875707</v>
          </cell>
          <cell r="Q311">
            <v>0</v>
          </cell>
          <cell r="R311">
            <v>0</v>
          </cell>
          <cell r="S311">
            <v>328</v>
          </cell>
          <cell r="T311">
            <v>0</v>
          </cell>
          <cell r="U311">
            <v>0</v>
          </cell>
        </row>
        <row r="312">
          <cell r="D312">
            <v>44137</v>
          </cell>
          <cell r="E312">
            <v>276</v>
          </cell>
          <cell r="F312" t="str">
            <v>x</v>
          </cell>
          <cell r="G312">
            <v>275</v>
          </cell>
          <cell r="H312">
            <v>273</v>
          </cell>
          <cell r="I312" t="str">
            <v>x</v>
          </cell>
          <cell r="J312" t="str">
            <v>x</v>
          </cell>
          <cell r="K312" t="str">
            <v>x</v>
          </cell>
          <cell r="L312" t="str">
            <v>x</v>
          </cell>
          <cell r="M312" t="str">
            <v>x</v>
          </cell>
          <cell r="N312" t="str">
            <v>x</v>
          </cell>
          <cell r="O312">
            <v>1</v>
          </cell>
          <cell r="P312" t="str">
            <v>Clawback 08702430835</v>
          </cell>
          <cell r="Q312">
            <v>74257</v>
          </cell>
          <cell r="R312">
            <v>0</v>
          </cell>
          <cell r="S312">
            <v>0</v>
          </cell>
          <cell r="T312">
            <v>0</v>
          </cell>
          <cell r="U312">
            <v>991</v>
          </cell>
        </row>
        <row r="313">
          <cell r="D313">
            <v>44140</v>
          </cell>
          <cell r="E313">
            <v>1</v>
          </cell>
          <cell r="F313" t="str">
            <v>x</v>
          </cell>
          <cell r="G313">
            <v>0</v>
          </cell>
          <cell r="H313">
            <v>0</v>
          </cell>
          <cell r="I313" t="str">
            <v>x</v>
          </cell>
          <cell r="J313" t="str">
            <v>x</v>
          </cell>
          <cell r="K313" t="str">
            <v>x</v>
          </cell>
          <cell r="L313" t="str">
            <v>x</v>
          </cell>
          <cell r="M313" t="str">
            <v>x</v>
          </cell>
          <cell r="N313" t="str">
            <v>x</v>
          </cell>
          <cell r="O313">
            <v>0</v>
          </cell>
          <cell r="P313">
            <v>44140</v>
          </cell>
          <cell r="Q313">
            <v>0</v>
          </cell>
          <cell r="R313">
            <v>1</v>
          </cell>
          <cell r="S313">
            <v>0</v>
          </cell>
          <cell r="T313">
            <v>0</v>
          </cell>
          <cell r="U313">
            <v>0</v>
          </cell>
        </row>
        <row r="314">
          <cell r="D314">
            <v>44166</v>
          </cell>
          <cell r="E314">
            <v>243</v>
          </cell>
          <cell r="F314" t="str">
            <v>x</v>
          </cell>
          <cell r="G314">
            <v>0</v>
          </cell>
          <cell r="H314">
            <v>0</v>
          </cell>
          <cell r="I314" t="str">
            <v>x</v>
          </cell>
          <cell r="J314" t="str">
            <v>x</v>
          </cell>
          <cell r="K314" t="str">
            <v>x</v>
          </cell>
          <cell r="L314" t="str">
            <v>x</v>
          </cell>
          <cell r="M314" t="str">
            <v>x</v>
          </cell>
          <cell r="N314" t="str">
            <v>x</v>
          </cell>
          <cell r="O314">
            <v>0</v>
          </cell>
          <cell r="P314" t="str">
            <v>Dunf4 420520</v>
          </cell>
          <cell r="Q314">
            <v>0</v>
          </cell>
          <cell r="R314">
            <v>0</v>
          </cell>
          <cell r="S314">
            <v>0</v>
          </cell>
          <cell r="T314">
            <v>0</v>
          </cell>
          <cell r="U314">
            <v>0</v>
          </cell>
        </row>
        <row r="315">
          <cell r="D315">
            <v>44168</v>
          </cell>
          <cell r="E315">
            <v>1</v>
          </cell>
          <cell r="F315" t="str">
            <v>x</v>
          </cell>
          <cell r="G315">
            <v>0</v>
          </cell>
          <cell r="H315">
            <v>0</v>
          </cell>
          <cell r="I315" t="str">
            <v>x</v>
          </cell>
          <cell r="J315" t="str">
            <v>x</v>
          </cell>
          <cell r="K315" t="str">
            <v>x</v>
          </cell>
          <cell r="L315" t="str">
            <v>x</v>
          </cell>
          <cell r="M315" t="str">
            <v>x</v>
          </cell>
          <cell r="N315" t="str">
            <v>x</v>
          </cell>
          <cell r="O315">
            <v>0</v>
          </cell>
          <cell r="P315" t="str">
            <v>Dunf4 070430</v>
          </cell>
          <cell r="Q315">
            <v>0</v>
          </cell>
          <cell r="R315">
            <v>0</v>
          </cell>
          <cell r="S315">
            <v>0</v>
          </cell>
          <cell r="T315">
            <v>0</v>
          </cell>
          <cell r="U315">
            <v>0</v>
          </cell>
        </row>
        <row r="316">
          <cell r="D316">
            <v>44169</v>
          </cell>
          <cell r="E316">
            <v>9</v>
          </cell>
          <cell r="F316" t="str">
            <v>x</v>
          </cell>
          <cell r="G316">
            <v>0</v>
          </cell>
          <cell r="H316">
            <v>0</v>
          </cell>
          <cell r="I316" t="str">
            <v>x</v>
          </cell>
          <cell r="J316" t="str">
            <v>x</v>
          </cell>
          <cell r="K316" t="str">
            <v>x</v>
          </cell>
          <cell r="L316" t="str">
            <v>x</v>
          </cell>
          <cell r="M316" t="str">
            <v>x</v>
          </cell>
          <cell r="N316" t="str">
            <v>x</v>
          </cell>
          <cell r="O316">
            <v>0</v>
          </cell>
          <cell r="P316" t="str">
            <v>Dunf4 090340</v>
          </cell>
          <cell r="Q316">
            <v>0</v>
          </cell>
          <cell r="R316">
            <v>0</v>
          </cell>
          <cell r="S316">
            <v>5</v>
          </cell>
          <cell r="T316">
            <v>0</v>
          </cell>
          <cell r="U316">
            <v>0</v>
          </cell>
        </row>
        <row r="317">
          <cell r="D317">
            <v>44189</v>
          </cell>
          <cell r="E317">
            <v>3</v>
          </cell>
          <cell r="F317" t="str">
            <v>x</v>
          </cell>
          <cell r="G317">
            <v>0</v>
          </cell>
          <cell r="H317">
            <v>0</v>
          </cell>
          <cell r="I317" t="str">
            <v>x</v>
          </cell>
          <cell r="J317" t="str">
            <v>x</v>
          </cell>
          <cell r="K317" t="str">
            <v>x</v>
          </cell>
          <cell r="L317" t="str">
            <v>x</v>
          </cell>
          <cell r="M317" t="str">
            <v>x</v>
          </cell>
          <cell r="N317" t="str">
            <v>x</v>
          </cell>
          <cell r="O317">
            <v>0</v>
          </cell>
          <cell r="P317" t="str">
            <v>Dunf4 34189</v>
          </cell>
          <cell r="Q317">
            <v>0</v>
          </cell>
          <cell r="R317">
            <v>0</v>
          </cell>
          <cell r="S317">
            <v>3</v>
          </cell>
          <cell r="T317">
            <v>0</v>
          </cell>
          <cell r="U317">
            <v>0</v>
          </cell>
        </row>
        <row r="318">
          <cell r="D318">
            <v>44195</v>
          </cell>
          <cell r="E318">
            <v>1</v>
          </cell>
          <cell r="F318" t="str">
            <v>x</v>
          </cell>
          <cell r="G318">
            <v>0</v>
          </cell>
          <cell r="H318">
            <v>0</v>
          </cell>
          <cell r="I318" t="str">
            <v>x</v>
          </cell>
          <cell r="J318" t="str">
            <v>x</v>
          </cell>
          <cell r="K318" t="str">
            <v>x</v>
          </cell>
          <cell r="L318" t="str">
            <v>x</v>
          </cell>
          <cell r="M318" t="str">
            <v>x</v>
          </cell>
          <cell r="N318" t="str">
            <v>x</v>
          </cell>
          <cell r="O318">
            <v>0</v>
          </cell>
          <cell r="P318" t="str">
            <v>Dunf4 2405836</v>
          </cell>
          <cell r="Q318">
            <v>0</v>
          </cell>
          <cell r="R318">
            <v>0</v>
          </cell>
          <cell r="S318">
            <v>1</v>
          </cell>
          <cell r="T318">
            <v>0</v>
          </cell>
          <cell r="U318">
            <v>0</v>
          </cell>
        </row>
        <row r="319">
          <cell r="D319">
            <v>44200</v>
          </cell>
          <cell r="E319">
            <v>7</v>
          </cell>
          <cell r="F319" t="str">
            <v>x</v>
          </cell>
          <cell r="G319">
            <v>7</v>
          </cell>
          <cell r="H319">
            <v>7</v>
          </cell>
          <cell r="I319" t="str">
            <v>x</v>
          </cell>
          <cell r="J319" t="str">
            <v>x</v>
          </cell>
          <cell r="K319" t="str">
            <v>x</v>
          </cell>
          <cell r="L319" t="str">
            <v>x</v>
          </cell>
          <cell r="M319" t="str">
            <v>x</v>
          </cell>
          <cell r="N319" t="str">
            <v>x</v>
          </cell>
          <cell r="O319">
            <v>0</v>
          </cell>
          <cell r="P319" t="str">
            <v>Dunf46004884</v>
          </cell>
          <cell r="Q319">
            <v>354</v>
          </cell>
          <cell r="R319">
            <v>0</v>
          </cell>
          <cell r="S319">
            <v>0</v>
          </cell>
          <cell r="T319">
            <v>0</v>
          </cell>
          <cell r="U319">
            <v>14</v>
          </cell>
        </row>
        <row r="320">
          <cell r="D320">
            <v>44205</v>
          </cell>
          <cell r="E320">
            <v>103</v>
          </cell>
          <cell r="F320" t="str">
            <v>x</v>
          </cell>
          <cell r="G320">
            <v>0</v>
          </cell>
          <cell r="H320">
            <v>0</v>
          </cell>
          <cell r="I320" t="str">
            <v>x</v>
          </cell>
          <cell r="J320" t="str">
            <v>x</v>
          </cell>
          <cell r="K320" t="str">
            <v>x</v>
          </cell>
          <cell r="L320" t="str">
            <v>x</v>
          </cell>
          <cell r="M320" t="str">
            <v>x</v>
          </cell>
          <cell r="N320" t="str">
            <v>x</v>
          </cell>
          <cell r="O320">
            <v>0</v>
          </cell>
          <cell r="P320" t="str">
            <v>Dunf4 432494</v>
          </cell>
          <cell r="Q320">
            <v>0</v>
          </cell>
          <cell r="R320">
            <v>0</v>
          </cell>
          <cell r="S320">
            <v>73</v>
          </cell>
          <cell r="T320">
            <v>0</v>
          </cell>
          <cell r="U320">
            <v>0</v>
          </cell>
        </row>
        <row r="321">
          <cell r="D321">
            <v>44206</v>
          </cell>
          <cell r="E321">
            <v>38</v>
          </cell>
          <cell r="F321" t="str">
            <v>x</v>
          </cell>
          <cell r="G321">
            <v>0</v>
          </cell>
          <cell r="H321">
            <v>0</v>
          </cell>
          <cell r="I321" t="str">
            <v>x</v>
          </cell>
          <cell r="J321" t="str">
            <v>x</v>
          </cell>
          <cell r="K321" t="str">
            <v>x</v>
          </cell>
          <cell r="L321" t="str">
            <v>x</v>
          </cell>
          <cell r="M321" t="str">
            <v>x</v>
          </cell>
          <cell r="N321" t="str">
            <v>x</v>
          </cell>
          <cell r="O321">
            <v>0</v>
          </cell>
          <cell r="P321">
            <v>44206</v>
          </cell>
          <cell r="Q321">
            <v>0</v>
          </cell>
          <cell r="R321">
            <v>0</v>
          </cell>
          <cell r="S321">
            <v>38</v>
          </cell>
          <cell r="T321">
            <v>0</v>
          </cell>
          <cell r="U321">
            <v>0</v>
          </cell>
        </row>
        <row r="322">
          <cell r="D322">
            <v>44208</v>
          </cell>
          <cell r="E322">
            <v>10</v>
          </cell>
          <cell r="F322" t="str">
            <v>x</v>
          </cell>
          <cell r="G322">
            <v>0</v>
          </cell>
          <cell r="H322">
            <v>0</v>
          </cell>
          <cell r="I322" t="str">
            <v>x</v>
          </cell>
          <cell r="J322" t="str">
            <v>x</v>
          </cell>
          <cell r="K322" t="str">
            <v>x</v>
          </cell>
          <cell r="L322" t="str">
            <v>x</v>
          </cell>
          <cell r="M322" t="str">
            <v>x</v>
          </cell>
          <cell r="N322" t="str">
            <v>x</v>
          </cell>
          <cell r="O322">
            <v>1</v>
          </cell>
          <cell r="P322">
            <v>44208</v>
          </cell>
          <cell r="Q322">
            <v>0</v>
          </cell>
          <cell r="R322">
            <v>0</v>
          </cell>
          <cell r="S322">
            <v>9</v>
          </cell>
          <cell r="T322">
            <v>0</v>
          </cell>
          <cell r="U322">
            <v>0</v>
          </cell>
        </row>
        <row r="323">
          <cell r="D323">
            <v>44208</v>
          </cell>
          <cell r="E323">
            <v>1</v>
          </cell>
          <cell r="F323" t="str">
            <v>x</v>
          </cell>
          <cell r="G323">
            <v>0</v>
          </cell>
          <cell r="H323">
            <v>0</v>
          </cell>
          <cell r="I323" t="str">
            <v>x</v>
          </cell>
          <cell r="J323" t="str">
            <v>x</v>
          </cell>
          <cell r="K323" t="str">
            <v>x</v>
          </cell>
          <cell r="L323" t="str">
            <v>x</v>
          </cell>
          <cell r="M323" t="str">
            <v>x</v>
          </cell>
          <cell r="N323" t="str">
            <v>x</v>
          </cell>
          <cell r="O323">
            <v>0</v>
          </cell>
          <cell r="P323">
            <v>44208</v>
          </cell>
          <cell r="Q323">
            <v>0</v>
          </cell>
          <cell r="R323">
            <v>0</v>
          </cell>
          <cell r="S323">
            <v>1</v>
          </cell>
          <cell r="T323">
            <v>0</v>
          </cell>
          <cell r="U323">
            <v>0</v>
          </cell>
        </row>
        <row r="324">
          <cell r="D324">
            <v>44216</v>
          </cell>
          <cell r="E324">
            <v>178</v>
          </cell>
          <cell r="F324" t="str">
            <v>x</v>
          </cell>
          <cell r="G324">
            <v>0</v>
          </cell>
          <cell r="H324">
            <v>0</v>
          </cell>
          <cell r="I324" t="str">
            <v>x</v>
          </cell>
          <cell r="J324" t="str">
            <v>x</v>
          </cell>
          <cell r="K324" t="str">
            <v>x</v>
          </cell>
          <cell r="L324" t="str">
            <v>x</v>
          </cell>
          <cell r="M324" t="str">
            <v>x</v>
          </cell>
          <cell r="N324" t="str">
            <v>x</v>
          </cell>
          <cell r="O324">
            <v>1</v>
          </cell>
          <cell r="P324" t="str">
            <v>Dunf4407868</v>
          </cell>
          <cell r="Q324">
            <v>0</v>
          </cell>
          <cell r="R324">
            <v>0</v>
          </cell>
          <cell r="S324">
            <v>177</v>
          </cell>
          <cell r="T324">
            <v>0</v>
          </cell>
          <cell r="U324">
            <v>0</v>
          </cell>
        </row>
        <row r="325">
          <cell r="D325">
            <v>44535</v>
          </cell>
          <cell r="E325">
            <v>2595</v>
          </cell>
          <cell r="F325" t="str">
            <v>x</v>
          </cell>
          <cell r="G325">
            <v>0</v>
          </cell>
          <cell r="H325">
            <v>0</v>
          </cell>
          <cell r="I325" t="str">
            <v>x</v>
          </cell>
          <cell r="J325" t="str">
            <v>x</v>
          </cell>
          <cell r="K325" t="str">
            <v>x</v>
          </cell>
          <cell r="L325" t="str">
            <v>x</v>
          </cell>
          <cell r="M325" t="str">
            <v>x</v>
          </cell>
          <cell r="N325" t="str">
            <v>x</v>
          </cell>
          <cell r="O325">
            <v>9</v>
          </cell>
          <cell r="P325" t="str">
            <v>Dunf5535767</v>
          </cell>
          <cell r="Q325">
            <v>0</v>
          </cell>
          <cell r="R325">
            <v>0</v>
          </cell>
          <cell r="S325">
            <v>2586</v>
          </cell>
          <cell r="T325">
            <v>0</v>
          </cell>
          <cell r="U325">
            <v>0</v>
          </cell>
        </row>
        <row r="326">
          <cell r="D326">
            <v>44536</v>
          </cell>
          <cell r="E326">
            <v>8</v>
          </cell>
          <cell r="F326" t="str">
            <v>x</v>
          </cell>
          <cell r="G326">
            <v>0</v>
          </cell>
          <cell r="H326">
            <v>0</v>
          </cell>
          <cell r="I326" t="str">
            <v>x</v>
          </cell>
          <cell r="J326" t="str">
            <v>x</v>
          </cell>
          <cell r="K326" t="str">
            <v>x</v>
          </cell>
          <cell r="L326" t="str">
            <v>x</v>
          </cell>
          <cell r="M326" t="str">
            <v>x</v>
          </cell>
          <cell r="N326" t="str">
            <v>x</v>
          </cell>
          <cell r="O326">
            <v>0</v>
          </cell>
          <cell r="P326" t="str">
            <v>Dunf5509085</v>
          </cell>
          <cell r="Q326">
            <v>0</v>
          </cell>
          <cell r="R326">
            <v>0</v>
          </cell>
          <cell r="S326">
            <v>8</v>
          </cell>
          <cell r="T326">
            <v>0</v>
          </cell>
          <cell r="U326">
            <v>0</v>
          </cell>
        </row>
        <row r="327">
          <cell r="D327">
            <v>44537</v>
          </cell>
          <cell r="E327">
            <v>194</v>
          </cell>
          <cell r="F327" t="str">
            <v>x</v>
          </cell>
          <cell r="G327">
            <v>0</v>
          </cell>
          <cell r="H327">
            <v>0</v>
          </cell>
          <cell r="I327" t="str">
            <v>x</v>
          </cell>
          <cell r="J327" t="str">
            <v>x</v>
          </cell>
          <cell r="K327" t="str">
            <v>x</v>
          </cell>
          <cell r="L327" t="str">
            <v>x</v>
          </cell>
          <cell r="M327" t="str">
            <v>x</v>
          </cell>
          <cell r="N327" t="str">
            <v>x</v>
          </cell>
          <cell r="O327">
            <v>2</v>
          </cell>
          <cell r="P327" t="str">
            <v>Dunf5300557</v>
          </cell>
          <cell r="Q327">
            <v>0</v>
          </cell>
          <cell r="R327">
            <v>18</v>
          </cell>
          <cell r="S327">
            <v>174</v>
          </cell>
          <cell r="T327">
            <v>0</v>
          </cell>
          <cell r="U327">
            <v>0</v>
          </cell>
        </row>
        <row r="328">
          <cell r="D328">
            <v>44546</v>
          </cell>
          <cell r="E328">
            <v>3</v>
          </cell>
          <cell r="F328" t="str">
            <v>x</v>
          </cell>
          <cell r="G328">
            <v>0</v>
          </cell>
          <cell r="H328">
            <v>0</v>
          </cell>
          <cell r="I328" t="str">
            <v>x</v>
          </cell>
          <cell r="J328" t="str">
            <v>x</v>
          </cell>
          <cell r="K328" t="str">
            <v>x</v>
          </cell>
          <cell r="L328" t="str">
            <v>x</v>
          </cell>
          <cell r="M328" t="str">
            <v>x</v>
          </cell>
          <cell r="N328" t="str">
            <v>x</v>
          </cell>
          <cell r="O328">
            <v>0</v>
          </cell>
          <cell r="P328" t="str">
            <v>Dunf5Disney</v>
          </cell>
          <cell r="Q328">
            <v>0</v>
          </cell>
          <cell r="R328">
            <v>0</v>
          </cell>
          <cell r="S328">
            <v>3</v>
          </cell>
          <cell r="T328">
            <v>0</v>
          </cell>
          <cell r="U328">
            <v>0</v>
          </cell>
        </row>
        <row r="329">
          <cell r="D329">
            <v>44548</v>
          </cell>
          <cell r="E329">
            <v>1</v>
          </cell>
          <cell r="F329" t="str">
            <v>x</v>
          </cell>
          <cell r="G329">
            <v>0</v>
          </cell>
          <cell r="H329">
            <v>0</v>
          </cell>
          <cell r="I329" t="str">
            <v>x</v>
          </cell>
          <cell r="J329" t="str">
            <v>x</v>
          </cell>
          <cell r="K329" t="str">
            <v>x</v>
          </cell>
          <cell r="L329" t="str">
            <v>x</v>
          </cell>
          <cell r="M329" t="str">
            <v>x</v>
          </cell>
          <cell r="N329" t="str">
            <v>x</v>
          </cell>
          <cell r="O329">
            <v>1</v>
          </cell>
          <cell r="P329" t="str">
            <v>Dunf5486888</v>
          </cell>
          <cell r="Q329">
            <v>0</v>
          </cell>
          <cell r="R329">
            <v>0</v>
          </cell>
          <cell r="S329">
            <v>0</v>
          </cell>
          <cell r="T329">
            <v>0</v>
          </cell>
          <cell r="U329">
            <v>0</v>
          </cell>
        </row>
        <row r="330">
          <cell r="D330">
            <v>44553</v>
          </cell>
          <cell r="E330">
            <v>56</v>
          </cell>
          <cell r="F330" t="str">
            <v>x</v>
          </cell>
          <cell r="G330">
            <v>0</v>
          </cell>
          <cell r="H330">
            <v>0</v>
          </cell>
          <cell r="I330" t="str">
            <v>x</v>
          </cell>
          <cell r="J330" t="str">
            <v>x</v>
          </cell>
          <cell r="K330" t="str">
            <v>x</v>
          </cell>
          <cell r="L330" t="str">
            <v>x</v>
          </cell>
          <cell r="M330" t="str">
            <v>x</v>
          </cell>
          <cell r="N330" t="str">
            <v>x</v>
          </cell>
          <cell r="O330">
            <v>0</v>
          </cell>
          <cell r="P330" t="str">
            <v>b Cus DUNF5 404040</v>
          </cell>
          <cell r="Q330">
            <v>0</v>
          </cell>
          <cell r="R330">
            <v>0</v>
          </cell>
          <cell r="S330">
            <v>56</v>
          </cell>
          <cell r="T330">
            <v>0</v>
          </cell>
          <cell r="U330">
            <v>0</v>
          </cell>
        </row>
        <row r="331">
          <cell r="D331">
            <v>44563</v>
          </cell>
          <cell r="E331">
            <v>96</v>
          </cell>
          <cell r="F331" t="str">
            <v>x</v>
          </cell>
          <cell r="G331">
            <v>0</v>
          </cell>
          <cell r="H331">
            <v>0</v>
          </cell>
          <cell r="I331" t="str">
            <v>x</v>
          </cell>
          <cell r="J331" t="str">
            <v>x</v>
          </cell>
          <cell r="K331" t="str">
            <v>x</v>
          </cell>
          <cell r="L331" t="str">
            <v>x</v>
          </cell>
          <cell r="M331" t="str">
            <v>x</v>
          </cell>
          <cell r="N331" t="str">
            <v>x</v>
          </cell>
          <cell r="O331">
            <v>0</v>
          </cell>
          <cell r="P331" t="str">
            <v>Dunf544563</v>
          </cell>
          <cell r="Q331">
            <v>0</v>
          </cell>
          <cell r="R331">
            <v>0</v>
          </cell>
          <cell r="S331">
            <v>96</v>
          </cell>
          <cell r="T331">
            <v>0</v>
          </cell>
          <cell r="U331">
            <v>0</v>
          </cell>
        </row>
        <row r="332">
          <cell r="D332">
            <v>44564</v>
          </cell>
          <cell r="E332">
            <v>5</v>
          </cell>
          <cell r="F332" t="str">
            <v>x</v>
          </cell>
          <cell r="G332">
            <v>0</v>
          </cell>
          <cell r="H332">
            <v>0</v>
          </cell>
          <cell r="I332" t="str">
            <v>x</v>
          </cell>
          <cell r="J332" t="str">
            <v>x</v>
          </cell>
          <cell r="K332" t="str">
            <v>x</v>
          </cell>
          <cell r="L332" t="str">
            <v>x</v>
          </cell>
          <cell r="M332" t="str">
            <v>x</v>
          </cell>
          <cell r="N332" t="str">
            <v>x</v>
          </cell>
          <cell r="O332">
            <v>0</v>
          </cell>
          <cell r="P332" t="str">
            <v>Dunf544564</v>
          </cell>
          <cell r="Q332">
            <v>0</v>
          </cell>
          <cell r="R332">
            <v>0</v>
          </cell>
          <cell r="S332">
            <v>5</v>
          </cell>
          <cell r="T332">
            <v>0</v>
          </cell>
          <cell r="U332">
            <v>0</v>
          </cell>
        </row>
        <row r="333">
          <cell r="D333">
            <v>44580</v>
          </cell>
          <cell r="E333">
            <v>6</v>
          </cell>
          <cell r="F333" t="str">
            <v>x</v>
          </cell>
          <cell r="G333">
            <v>0</v>
          </cell>
          <cell r="H333">
            <v>0</v>
          </cell>
          <cell r="I333" t="str">
            <v>x</v>
          </cell>
          <cell r="J333" t="str">
            <v>x</v>
          </cell>
          <cell r="K333" t="str">
            <v>x</v>
          </cell>
          <cell r="L333" t="str">
            <v>x</v>
          </cell>
          <cell r="M333" t="str">
            <v>x</v>
          </cell>
          <cell r="N333" t="str">
            <v>x</v>
          </cell>
          <cell r="O333">
            <v>0</v>
          </cell>
          <cell r="P333" t="str">
            <v>Dunf544580</v>
          </cell>
          <cell r="Q333">
            <v>0</v>
          </cell>
          <cell r="R333">
            <v>0</v>
          </cell>
          <cell r="S333">
            <v>6</v>
          </cell>
          <cell r="T333">
            <v>0</v>
          </cell>
          <cell r="U333">
            <v>0</v>
          </cell>
        </row>
        <row r="334">
          <cell r="D334">
            <v>44581</v>
          </cell>
          <cell r="E334">
            <v>10</v>
          </cell>
          <cell r="F334" t="str">
            <v>x</v>
          </cell>
          <cell r="G334">
            <v>0</v>
          </cell>
          <cell r="H334">
            <v>0</v>
          </cell>
          <cell r="I334" t="str">
            <v>x</v>
          </cell>
          <cell r="J334" t="str">
            <v>x</v>
          </cell>
          <cell r="K334" t="str">
            <v>x</v>
          </cell>
          <cell r="L334" t="str">
            <v>x</v>
          </cell>
          <cell r="M334" t="str">
            <v>x</v>
          </cell>
          <cell r="N334" t="str">
            <v>x</v>
          </cell>
          <cell r="O334">
            <v>0</v>
          </cell>
          <cell r="P334" t="str">
            <v>Dunf5800803</v>
          </cell>
          <cell r="Q334">
            <v>0</v>
          </cell>
          <cell r="R334">
            <v>0</v>
          </cell>
          <cell r="S334">
            <v>10</v>
          </cell>
          <cell r="T334">
            <v>0</v>
          </cell>
          <cell r="U334">
            <v>0</v>
          </cell>
        </row>
        <row r="335">
          <cell r="D335">
            <v>44588</v>
          </cell>
          <cell r="E335">
            <v>75</v>
          </cell>
          <cell r="F335" t="str">
            <v>x</v>
          </cell>
          <cell r="G335">
            <v>0</v>
          </cell>
          <cell r="H335">
            <v>0</v>
          </cell>
          <cell r="I335" t="str">
            <v>x</v>
          </cell>
          <cell r="J335" t="str">
            <v>x</v>
          </cell>
          <cell r="K335" t="str">
            <v>x</v>
          </cell>
          <cell r="L335" t="str">
            <v>x</v>
          </cell>
          <cell r="M335" t="str">
            <v>x</v>
          </cell>
          <cell r="N335" t="str">
            <v>x</v>
          </cell>
          <cell r="O335">
            <v>1</v>
          </cell>
          <cell r="P335" t="str">
            <v>b Dunf 5404020</v>
          </cell>
          <cell r="Q335">
            <v>0</v>
          </cell>
          <cell r="R335">
            <v>0</v>
          </cell>
          <cell r="S335">
            <v>74</v>
          </cell>
          <cell r="T335">
            <v>0</v>
          </cell>
          <cell r="U335">
            <v>0</v>
          </cell>
        </row>
        <row r="336">
          <cell r="D336">
            <v>44590</v>
          </cell>
          <cell r="E336">
            <v>7</v>
          </cell>
          <cell r="F336" t="str">
            <v>x</v>
          </cell>
          <cell r="G336">
            <v>0</v>
          </cell>
          <cell r="H336">
            <v>0</v>
          </cell>
          <cell r="I336" t="str">
            <v>x</v>
          </cell>
          <cell r="J336" t="str">
            <v>x</v>
          </cell>
          <cell r="K336" t="str">
            <v>x</v>
          </cell>
          <cell r="L336" t="str">
            <v>x</v>
          </cell>
          <cell r="M336" t="str">
            <v>x</v>
          </cell>
          <cell r="N336" t="str">
            <v>x</v>
          </cell>
          <cell r="O336">
            <v>0</v>
          </cell>
          <cell r="P336" t="str">
            <v>Dunf5Spare44590</v>
          </cell>
          <cell r="Q336">
            <v>0</v>
          </cell>
          <cell r="R336">
            <v>0</v>
          </cell>
          <cell r="S336">
            <v>7</v>
          </cell>
          <cell r="T336">
            <v>0</v>
          </cell>
          <cell r="U336">
            <v>0</v>
          </cell>
        </row>
        <row r="337">
          <cell r="D337">
            <v>44605</v>
          </cell>
          <cell r="E337">
            <v>2</v>
          </cell>
          <cell r="F337" t="str">
            <v>x</v>
          </cell>
          <cell r="G337">
            <v>0</v>
          </cell>
          <cell r="H337">
            <v>0</v>
          </cell>
          <cell r="I337" t="str">
            <v>x</v>
          </cell>
          <cell r="J337" t="str">
            <v>x</v>
          </cell>
          <cell r="K337" t="str">
            <v>x</v>
          </cell>
          <cell r="L337" t="str">
            <v>x</v>
          </cell>
          <cell r="M337" t="str">
            <v>x</v>
          </cell>
          <cell r="N337" t="str">
            <v>x</v>
          </cell>
          <cell r="O337">
            <v>0</v>
          </cell>
          <cell r="P337" t="str">
            <v>Dunf500642</v>
          </cell>
          <cell r="Q337">
            <v>0</v>
          </cell>
          <cell r="R337">
            <v>0</v>
          </cell>
          <cell r="S337">
            <v>1</v>
          </cell>
          <cell r="T337">
            <v>0</v>
          </cell>
          <cell r="U337">
            <v>0</v>
          </cell>
        </row>
        <row r="338">
          <cell r="D338">
            <v>44623</v>
          </cell>
          <cell r="E338">
            <v>56</v>
          </cell>
          <cell r="F338" t="str">
            <v>x</v>
          </cell>
          <cell r="G338">
            <v>0</v>
          </cell>
          <cell r="H338">
            <v>0</v>
          </cell>
          <cell r="I338" t="str">
            <v>x</v>
          </cell>
          <cell r="J338" t="str">
            <v>x</v>
          </cell>
          <cell r="K338" t="str">
            <v>x</v>
          </cell>
          <cell r="L338" t="str">
            <v>x</v>
          </cell>
          <cell r="M338" t="str">
            <v>x</v>
          </cell>
          <cell r="N338" t="str">
            <v>x</v>
          </cell>
          <cell r="O338">
            <v>1</v>
          </cell>
          <cell r="P338" t="str">
            <v>a Dun5500005</v>
          </cell>
          <cell r="Q338">
            <v>0</v>
          </cell>
          <cell r="R338">
            <v>0</v>
          </cell>
          <cell r="S338">
            <v>55</v>
          </cell>
          <cell r="T338">
            <v>0</v>
          </cell>
          <cell r="U338">
            <v>0</v>
          </cell>
        </row>
        <row r="339">
          <cell r="D339">
            <v>44627</v>
          </cell>
          <cell r="E339">
            <v>1</v>
          </cell>
          <cell r="F339" t="str">
            <v>x</v>
          </cell>
          <cell r="G339">
            <v>0</v>
          </cell>
          <cell r="H339">
            <v>0</v>
          </cell>
          <cell r="I339" t="str">
            <v>x</v>
          </cell>
          <cell r="J339" t="str">
            <v>x</v>
          </cell>
          <cell r="K339" t="str">
            <v>x</v>
          </cell>
          <cell r="L339" t="str">
            <v>x</v>
          </cell>
          <cell r="M339" t="str">
            <v>x</v>
          </cell>
          <cell r="N339" t="str">
            <v>x</v>
          </cell>
          <cell r="O339">
            <v>0</v>
          </cell>
          <cell r="P339" t="str">
            <v>Dun5 406940</v>
          </cell>
          <cell r="Q339">
            <v>0</v>
          </cell>
          <cell r="R339">
            <v>0</v>
          </cell>
          <cell r="S339">
            <v>1</v>
          </cell>
          <cell r="T339">
            <v>0</v>
          </cell>
          <cell r="U339">
            <v>0</v>
          </cell>
        </row>
        <row r="340">
          <cell r="D340">
            <v>44635</v>
          </cell>
          <cell r="E340">
            <v>1</v>
          </cell>
          <cell r="F340" t="str">
            <v>x</v>
          </cell>
          <cell r="G340">
            <v>0</v>
          </cell>
          <cell r="H340">
            <v>0</v>
          </cell>
          <cell r="I340" t="str">
            <v>x</v>
          </cell>
          <cell r="J340" t="str">
            <v>x</v>
          </cell>
          <cell r="K340" t="str">
            <v>x</v>
          </cell>
          <cell r="L340" t="str">
            <v>x</v>
          </cell>
          <cell r="M340" t="str">
            <v>x</v>
          </cell>
          <cell r="N340" t="str">
            <v>x</v>
          </cell>
          <cell r="O340">
            <v>0</v>
          </cell>
          <cell r="P340" t="str">
            <v>Dunf5 423254</v>
          </cell>
          <cell r="Q340">
            <v>0</v>
          </cell>
          <cell r="R340">
            <v>0</v>
          </cell>
          <cell r="S340">
            <v>1</v>
          </cell>
          <cell r="T340">
            <v>0</v>
          </cell>
          <cell r="U340">
            <v>0</v>
          </cell>
        </row>
        <row r="341">
          <cell r="D341">
            <v>44637</v>
          </cell>
          <cell r="E341">
            <v>26</v>
          </cell>
          <cell r="F341" t="str">
            <v>x</v>
          </cell>
          <cell r="G341">
            <v>0</v>
          </cell>
          <cell r="H341">
            <v>0</v>
          </cell>
          <cell r="I341" t="str">
            <v>x</v>
          </cell>
          <cell r="J341" t="str">
            <v>x</v>
          </cell>
          <cell r="K341" t="str">
            <v>x</v>
          </cell>
          <cell r="L341" t="str">
            <v>x</v>
          </cell>
          <cell r="M341" t="str">
            <v>x</v>
          </cell>
          <cell r="N341" t="str">
            <v>x</v>
          </cell>
          <cell r="O341">
            <v>0</v>
          </cell>
          <cell r="P341" t="str">
            <v>Dunf5 423257</v>
          </cell>
          <cell r="Q341">
            <v>0</v>
          </cell>
          <cell r="R341">
            <v>0</v>
          </cell>
          <cell r="S341">
            <v>22</v>
          </cell>
          <cell r="T341">
            <v>0</v>
          </cell>
          <cell r="U341">
            <v>0</v>
          </cell>
        </row>
        <row r="342">
          <cell r="D342">
            <v>44664</v>
          </cell>
          <cell r="E342">
            <v>6761</v>
          </cell>
          <cell r="F342" t="str">
            <v>x</v>
          </cell>
          <cell r="G342">
            <v>0</v>
          </cell>
          <cell r="H342">
            <v>0</v>
          </cell>
          <cell r="I342" t="str">
            <v>x</v>
          </cell>
          <cell r="J342" t="str">
            <v>x</v>
          </cell>
          <cell r="K342" t="str">
            <v>x</v>
          </cell>
          <cell r="L342" t="str">
            <v>x</v>
          </cell>
          <cell r="M342" t="str">
            <v>x</v>
          </cell>
          <cell r="N342" t="str">
            <v>x</v>
          </cell>
          <cell r="O342">
            <v>13</v>
          </cell>
          <cell r="P342" t="str">
            <v>a PAT DUNF5 404040</v>
          </cell>
          <cell r="Q342">
            <v>0</v>
          </cell>
          <cell r="R342">
            <v>0</v>
          </cell>
          <cell r="S342">
            <v>6748</v>
          </cell>
          <cell r="T342">
            <v>0</v>
          </cell>
          <cell r="U342">
            <v>0</v>
          </cell>
        </row>
        <row r="343">
          <cell r="D343">
            <v>44665</v>
          </cell>
          <cell r="E343">
            <v>1</v>
          </cell>
          <cell r="F343" t="str">
            <v>x</v>
          </cell>
          <cell r="G343">
            <v>0</v>
          </cell>
          <cell r="H343">
            <v>0</v>
          </cell>
          <cell r="I343" t="str">
            <v>x</v>
          </cell>
          <cell r="J343" t="str">
            <v>x</v>
          </cell>
          <cell r="K343" t="str">
            <v>x</v>
          </cell>
          <cell r="L343" t="str">
            <v>x</v>
          </cell>
          <cell r="M343" t="str">
            <v>x</v>
          </cell>
          <cell r="N343" t="str">
            <v>x</v>
          </cell>
          <cell r="O343">
            <v>0</v>
          </cell>
          <cell r="P343">
            <v>44665</v>
          </cell>
          <cell r="Q343">
            <v>0</v>
          </cell>
          <cell r="R343">
            <v>0</v>
          </cell>
          <cell r="S343">
            <v>1</v>
          </cell>
          <cell r="T343">
            <v>0</v>
          </cell>
          <cell r="U343">
            <v>0</v>
          </cell>
        </row>
        <row r="344">
          <cell r="D344">
            <v>44708</v>
          </cell>
          <cell r="E344">
            <v>1</v>
          </cell>
          <cell r="F344" t="str">
            <v>x</v>
          </cell>
          <cell r="G344">
            <v>0</v>
          </cell>
          <cell r="H344">
            <v>0</v>
          </cell>
          <cell r="I344" t="str">
            <v>x</v>
          </cell>
          <cell r="J344" t="str">
            <v>x</v>
          </cell>
          <cell r="K344" t="str">
            <v>x</v>
          </cell>
          <cell r="L344" t="str">
            <v>x</v>
          </cell>
          <cell r="M344" t="str">
            <v>x</v>
          </cell>
          <cell r="N344" t="str">
            <v>x</v>
          </cell>
          <cell r="O344">
            <v>0</v>
          </cell>
          <cell r="P344">
            <v>44708</v>
          </cell>
          <cell r="Q344">
            <v>0</v>
          </cell>
          <cell r="R344">
            <v>0</v>
          </cell>
          <cell r="S344">
            <v>1</v>
          </cell>
          <cell r="T344">
            <v>0</v>
          </cell>
          <cell r="U344">
            <v>0</v>
          </cell>
        </row>
        <row r="345">
          <cell r="D345">
            <v>44994</v>
          </cell>
          <cell r="E345">
            <v>4</v>
          </cell>
          <cell r="F345" t="str">
            <v>x</v>
          </cell>
          <cell r="G345">
            <v>1</v>
          </cell>
          <cell r="H345">
            <v>2</v>
          </cell>
          <cell r="I345" t="str">
            <v>x</v>
          </cell>
          <cell r="J345" t="str">
            <v>x</v>
          </cell>
          <cell r="K345" t="str">
            <v>x</v>
          </cell>
          <cell r="L345" t="str">
            <v>x</v>
          </cell>
          <cell r="M345" t="str">
            <v>x</v>
          </cell>
          <cell r="N345" t="str">
            <v>x</v>
          </cell>
          <cell r="O345">
            <v>0</v>
          </cell>
          <cell r="P345" t="str">
            <v>RM Tech from Livi</v>
          </cell>
          <cell r="Q345">
            <v>81</v>
          </cell>
          <cell r="R345">
            <v>0</v>
          </cell>
          <cell r="S345">
            <v>0</v>
          </cell>
          <cell r="T345">
            <v>0</v>
          </cell>
          <cell r="U345">
            <v>5</v>
          </cell>
        </row>
        <row r="346">
          <cell r="D346">
            <v>44996</v>
          </cell>
          <cell r="E346">
            <v>3</v>
          </cell>
          <cell r="F346" t="str">
            <v>x</v>
          </cell>
          <cell r="G346">
            <v>1</v>
          </cell>
          <cell r="H346">
            <v>1</v>
          </cell>
          <cell r="I346" t="str">
            <v>x</v>
          </cell>
          <cell r="J346" t="str">
            <v>x</v>
          </cell>
          <cell r="K346" t="str">
            <v>x</v>
          </cell>
          <cell r="L346" t="str">
            <v>x</v>
          </cell>
          <cell r="M346" t="str">
            <v>x</v>
          </cell>
          <cell r="N346" t="str">
            <v>x</v>
          </cell>
          <cell r="O346">
            <v>1</v>
          </cell>
          <cell r="P346" t="str">
            <v>RM Cust from Livi</v>
          </cell>
          <cell r="Q346">
            <v>50</v>
          </cell>
          <cell r="R346">
            <v>0</v>
          </cell>
          <cell r="S346">
            <v>1</v>
          </cell>
          <cell r="T346">
            <v>0</v>
          </cell>
          <cell r="U346">
            <v>7</v>
          </cell>
        </row>
        <row r="347">
          <cell r="D347">
            <v>44997</v>
          </cell>
          <cell r="E347">
            <v>7</v>
          </cell>
          <cell r="F347" t="str">
            <v>x</v>
          </cell>
          <cell r="G347">
            <v>6</v>
          </cell>
          <cell r="H347">
            <v>7</v>
          </cell>
          <cell r="I347" t="str">
            <v>x</v>
          </cell>
          <cell r="J347" t="str">
            <v>x</v>
          </cell>
          <cell r="K347" t="str">
            <v>x</v>
          </cell>
          <cell r="L347" t="str">
            <v>x</v>
          </cell>
          <cell r="M347" t="str">
            <v>x</v>
          </cell>
          <cell r="N347" t="str">
            <v>x</v>
          </cell>
          <cell r="O347">
            <v>0</v>
          </cell>
          <cell r="P347" t="str">
            <v>RM Livi No Staff</v>
          </cell>
          <cell r="Q347">
            <v>215</v>
          </cell>
          <cell r="R347">
            <v>0</v>
          </cell>
          <cell r="S347">
            <v>0</v>
          </cell>
          <cell r="T347">
            <v>0</v>
          </cell>
          <cell r="U347">
            <v>73</v>
          </cell>
        </row>
        <row r="348">
          <cell r="D348">
            <v>46000</v>
          </cell>
          <cell r="E348">
            <v>871</v>
          </cell>
          <cell r="F348" t="str">
            <v>x</v>
          </cell>
          <cell r="G348">
            <v>785</v>
          </cell>
          <cell r="H348">
            <v>630</v>
          </cell>
          <cell r="I348" t="str">
            <v>x</v>
          </cell>
          <cell r="J348" t="str">
            <v>x</v>
          </cell>
          <cell r="K348" t="str">
            <v>x</v>
          </cell>
          <cell r="L348" t="str">
            <v>x</v>
          </cell>
          <cell r="M348" t="str">
            <v>x</v>
          </cell>
          <cell r="N348" t="str">
            <v>x</v>
          </cell>
          <cell r="O348">
            <v>56</v>
          </cell>
          <cell r="P348" t="str">
            <v>Dunf4 066663</v>
          </cell>
          <cell r="Q348">
            <v>138987</v>
          </cell>
          <cell r="R348">
            <v>30</v>
          </cell>
          <cell r="S348">
            <v>0</v>
          </cell>
          <cell r="T348">
            <v>0</v>
          </cell>
          <cell r="U348">
            <v>14439</v>
          </cell>
        </row>
        <row r="349">
          <cell r="D349">
            <v>77101</v>
          </cell>
          <cell r="E349">
            <v>1</v>
          </cell>
          <cell r="F349" t="str">
            <v>X</v>
          </cell>
          <cell r="G349">
            <v>1</v>
          </cell>
          <cell r="H349">
            <v>1</v>
          </cell>
          <cell r="I349" t="str">
            <v>X</v>
          </cell>
          <cell r="J349" t="str">
            <v>X</v>
          </cell>
          <cell r="K349" t="str">
            <v>X</v>
          </cell>
          <cell r="L349" t="str">
            <v>X</v>
          </cell>
          <cell r="M349" t="str">
            <v>X</v>
          </cell>
          <cell r="N349" t="str">
            <v>X</v>
          </cell>
          <cell r="O349">
            <v>0</v>
          </cell>
          <cell r="P349" t="str">
            <v>SB Sales Rugby</v>
          </cell>
          <cell r="Q349">
            <v>60</v>
          </cell>
          <cell r="R349">
            <v>0</v>
          </cell>
          <cell r="S349">
            <v>0</v>
          </cell>
          <cell r="T349">
            <v>0</v>
          </cell>
          <cell r="U349">
            <v>2</v>
          </cell>
        </row>
        <row r="350">
          <cell r="D350">
            <v>77102</v>
          </cell>
          <cell r="E350">
            <v>2</v>
          </cell>
          <cell r="F350" t="str">
            <v>X</v>
          </cell>
          <cell r="G350">
            <v>2</v>
          </cell>
          <cell r="H350">
            <v>2</v>
          </cell>
          <cell r="I350" t="str">
            <v>X</v>
          </cell>
          <cell r="J350" t="str">
            <v>X</v>
          </cell>
          <cell r="K350" t="str">
            <v>X</v>
          </cell>
          <cell r="L350" t="str">
            <v>X</v>
          </cell>
          <cell r="M350" t="str">
            <v>X</v>
          </cell>
          <cell r="N350" t="str">
            <v>X</v>
          </cell>
          <cell r="O350">
            <v>0</v>
          </cell>
          <cell r="P350" t="str">
            <v>SB Sales Music Chan</v>
          </cell>
          <cell r="Q350">
            <v>135</v>
          </cell>
          <cell r="R350">
            <v>0</v>
          </cell>
          <cell r="S350">
            <v>0</v>
          </cell>
          <cell r="T350">
            <v>0</v>
          </cell>
          <cell r="U350">
            <v>4</v>
          </cell>
        </row>
        <row r="351">
          <cell r="D351">
            <v>77103</v>
          </cell>
          <cell r="E351">
            <v>45</v>
          </cell>
          <cell r="F351" t="str">
            <v>X</v>
          </cell>
          <cell r="G351">
            <v>45</v>
          </cell>
          <cell r="H351">
            <v>44</v>
          </cell>
          <cell r="I351" t="str">
            <v>X</v>
          </cell>
          <cell r="J351" t="str">
            <v>X</v>
          </cell>
          <cell r="K351" t="str">
            <v>X</v>
          </cell>
          <cell r="L351" t="str">
            <v>X</v>
          </cell>
          <cell r="M351" t="str">
            <v>X</v>
          </cell>
          <cell r="N351" t="str">
            <v>X</v>
          </cell>
          <cell r="O351">
            <v>0</v>
          </cell>
          <cell r="P351" t="str">
            <v>New Bus Generic TO</v>
          </cell>
          <cell r="Q351">
            <v>13307</v>
          </cell>
          <cell r="R351">
            <v>0</v>
          </cell>
          <cell r="S351">
            <v>0</v>
          </cell>
          <cell r="T351">
            <v>0</v>
          </cell>
          <cell r="U351">
            <v>133</v>
          </cell>
        </row>
        <row r="352">
          <cell r="D352">
            <v>77103</v>
          </cell>
          <cell r="E352">
            <v>173</v>
          </cell>
          <cell r="F352" t="str">
            <v>x</v>
          </cell>
          <cell r="G352">
            <v>172</v>
          </cell>
          <cell r="H352">
            <v>161</v>
          </cell>
          <cell r="I352" t="str">
            <v>x</v>
          </cell>
          <cell r="J352" t="str">
            <v>x</v>
          </cell>
          <cell r="K352" t="str">
            <v>x</v>
          </cell>
          <cell r="L352" t="str">
            <v>x</v>
          </cell>
          <cell r="M352" t="str">
            <v>x</v>
          </cell>
          <cell r="N352" t="str">
            <v>x</v>
          </cell>
          <cell r="O352">
            <v>0</v>
          </cell>
          <cell r="P352" t="str">
            <v>Sales Generic T/Out</v>
          </cell>
          <cell r="Q352">
            <v>58088</v>
          </cell>
          <cell r="R352">
            <v>1</v>
          </cell>
          <cell r="S352">
            <v>0</v>
          </cell>
          <cell r="T352">
            <v>0</v>
          </cell>
          <cell r="U352">
            <v>967</v>
          </cell>
        </row>
        <row r="353">
          <cell r="D353">
            <v>77106</v>
          </cell>
          <cell r="E353">
            <v>14</v>
          </cell>
          <cell r="F353" t="str">
            <v>X</v>
          </cell>
          <cell r="G353">
            <v>14</v>
          </cell>
          <cell r="H353">
            <v>14</v>
          </cell>
          <cell r="I353" t="str">
            <v>X</v>
          </cell>
          <cell r="J353" t="str">
            <v>X</v>
          </cell>
          <cell r="K353" t="str">
            <v>X</v>
          </cell>
          <cell r="L353" t="str">
            <v>X</v>
          </cell>
          <cell r="M353" t="str">
            <v>X</v>
          </cell>
          <cell r="N353" t="str">
            <v>X</v>
          </cell>
          <cell r="O353">
            <v>0</v>
          </cell>
          <cell r="P353" t="str">
            <v>SB Sales Development</v>
          </cell>
          <cell r="Q353">
            <v>1819</v>
          </cell>
          <cell r="R353">
            <v>0</v>
          </cell>
          <cell r="S353">
            <v>0</v>
          </cell>
          <cell r="T353">
            <v>0</v>
          </cell>
          <cell r="U353">
            <v>30</v>
          </cell>
        </row>
        <row r="354">
          <cell r="D354">
            <v>77108</v>
          </cell>
          <cell r="E354">
            <v>82</v>
          </cell>
          <cell r="F354" t="str">
            <v>X</v>
          </cell>
          <cell r="G354">
            <v>82</v>
          </cell>
          <cell r="H354">
            <v>70</v>
          </cell>
          <cell r="I354" t="str">
            <v>X</v>
          </cell>
          <cell r="J354" t="str">
            <v>X</v>
          </cell>
          <cell r="K354" t="str">
            <v>X</v>
          </cell>
          <cell r="L354" t="str">
            <v>X</v>
          </cell>
          <cell r="M354" t="str">
            <v>X</v>
          </cell>
          <cell r="N354" t="str">
            <v>X</v>
          </cell>
          <cell r="O354">
            <v>0</v>
          </cell>
          <cell r="P354" t="str">
            <v>Sky Bus Contact 2</v>
          </cell>
          <cell r="Q354">
            <v>17490</v>
          </cell>
          <cell r="R354">
            <v>0</v>
          </cell>
          <cell r="S354">
            <v>0</v>
          </cell>
          <cell r="T354">
            <v>0</v>
          </cell>
          <cell r="U354">
            <v>1031</v>
          </cell>
        </row>
        <row r="355">
          <cell r="D355">
            <v>77109</v>
          </cell>
          <cell r="E355">
            <v>465</v>
          </cell>
          <cell r="F355" t="str">
            <v>X</v>
          </cell>
          <cell r="G355">
            <v>464</v>
          </cell>
          <cell r="H355">
            <v>417</v>
          </cell>
          <cell r="I355" t="str">
            <v>X</v>
          </cell>
          <cell r="J355" t="str">
            <v>X</v>
          </cell>
          <cell r="K355" t="str">
            <v>X</v>
          </cell>
          <cell r="L355" t="str">
            <v>X</v>
          </cell>
          <cell r="M355" t="str">
            <v>X</v>
          </cell>
          <cell r="N355" t="str">
            <v>X</v>
          </cell>
          <cell r="O355">
            <v>1</v>
          </cell>
          <cell r="P355" t="str">
            <v>Sky Bus Contact 1</v>
          </cell>
          <cell r="Q355">
            <v>85449</v>
          </cell>
          <cell r="R355">
            <v>0</v>
          </cell>
          <cell r="S355">
            <v>0</v>
          </cell>
          <cell r="T355">
            <v>0</v>
          </cell>
          <cell r="U355">
            <v>4187</v>
          </cell>
        </row>
        <row r="356">
          <cell r="D356">
            <v>77110</v>
          </cell>
          <cell r="E356">
            <v>40</v>
          </cell>
          <cell r="F356" t="str">
            <v>X</v>
          </cell>
          <cell r="G356">
            <v>40</v>
          </cell>
          <cell r="H356">
            <v>35</v>
          </cell>
          <cell r="I356" t="str">
            <v>X</v>
          </cell>
          <cell r="J356" t="str">
            <v>X</v>
          </cell>
          <cell r="K356" t="str">
            <v>X</v>
          </cell>
          <cell r="L356" t="str">
            <v>X</v>
          </cell>
          <cell r="M356" t="str">
            <v>X</v>
          </cell>
          <cell r="N356" t="str">
            <v>X</v>
          </cell>
          <cell r="O356">
            <v>0</v>
          </cell>
          <cell r="P356" t="str">
            <v>Sky Business T/O</v>
          </cell>
          <cell r="Q356">
            <v>6868</v>
          </cell>
          <cell r="R356">
            <v>0</v>
          </cell>
          <cell r="S356">
            <v>0</v>
          </cell>
          <cell r="T356">
            <v>0</v>
          </cell>
          <cell r="U356">
            <v>396</v>
          </cell>
        </row>
        <row r="357">
          <cell r="D357">
            <v>77113</v>
          </cell>
          <cell r="E357">
            <v>6</v>
          </cell>
          <cell r="F357" t="str">
            <v>X</v>
          </cell>
          <cell r="G357">
            <v>5</v>
          </cell>
          <cell r="H357">
            <v>4</v>
          </cell>
          <cell r="I357" t="str">
            <v>X</v>
          </cell>
          <cell r="J357" t="str">
            <v>X</v>
          </cell>
          <cell r="K357" t="str">
            <v>X</v>
          </cell>
          <cell r="L357" t="str">
            <v>X</v>
          </cell>
          <cell r="M357" t="str">
            <v>X</v>
          </cell>
          <cell r="N357" t="str">
            <v>X</v>
          </cell>
          <cell r="O357">
            <v>1</v>
          </cell>
          <cell r="P357" t="str">
            <v>Sky Bus Int Help</v>
          </cell>
          <cell r="Q357">
            <v>360</v>
          </cell>
          <cell r="R357">
            <v>0</v>
          </cell>
          <cell r="S357">
            <v>0</v>
          </cell>
          <cell r="T357">
            <v>0</v>
          </cell>
          <cell r="U357">
            <v>101</v>
          </cell>
        </row>
        <row r="358">
          <cell r="D358">
            <v>77117</v>
          </cell>
          <cell r="E358">
            <v>266</v>
          </cell>
          <cell r="F358" t="str">
            <v>X</v>
          </cell>
          <cell r="G358">
            <v>263</v>
          </cell>
          <cell r="H358">
            <v>255</v>
          </cell>
          <cell r="I358" t="str">
            <v>X</v>
          </cell>
          <cell r="J358" t="str">
            <v>X</v>
          </cell>
          <cell r="K358" t="str">
            <v>X</v>
          </cell>
          <cell r="L358" t="str">
            <v>X</v>
          </cell>
          <cell r="M358" t="str">
            <v>X</v>
          </cell>
          <cell r="N358" t="str">
            <v>X</v>
          </cell>
          <cell r="O358">
            <v>3</v>
          </cell>
          <cell r="P358" t="str">
            <v>IDO NB 800874</v>
          </cell>
          <cell r="Q358">
            <v>140579</v>
          </cell>
          <cell r="R358">
            <v>0</v>
          </cell>
          <cell r="S358">
            <v>0</v>
          </cell>
          <cell r="T358">
            <v>0</v>
          </cell>
          <cell r="U358">
            <v>952</v>
          </cell>
        </row>
        <row r="359">
          <cell r="D359">
            <v>77119</v>
          </cell>
          <cell r="E359">
            <v>24</v>
          </cell>
          <cell r="F359" t="str">
            <v>X</v>
          </cell>
          <cell r="G359">
            <v>24</v>
          </cell>
          <cell r="H359">
            <v>24</v>
          </cell>
          <cell r="I359" t="str">
            <v>X</v>
          </cell>
          <cell r="J359" t="str">
            <v>X</v>
          </cell>
          <cell r="K359" t="str">
            <v>X</v>
          </cell>
          <cell r="L359" t="str">
            <v>X</v>
          </cell>
          <cell r="M359" t="str">
            <v>X</v>
          </cell>
          <cell r="N359" t="str">
            <v>X</v>
          </cell>
          <cell r="O359">
            <v>0</v>
          </cell>
          <cell r="P359" t="str">
            <v>Sky Business Groups</v>
          </cell>
          <cell r="Q359">
            <v>2404</v>
          </cell>
          <cell r="R359">
            <v>0</v>
          </cell>
          <cell r="S359">
            <v>0</v>
          </cell>
          <cell r="T359">
            <v>0</v>
          </cell>
          <cell r="U359">
            <v>50</v>
          </cell>
        </row>
        <row r="360">
          <cell r="D360">
            <v>77122</v>
          </cell>
          <cell r="E360">
            <v>4</v>
          </cell>
          <cell r="F360" t="str">
            <v>X</v>
          </cell>
          <cell r="G360">
            <v>3</v>
          </cell>
          <cell r="H360">
            <v>3</v>
          </cell>
          <cell r="I360" t="str">
            <v>X</v>
          </cell>
          <cell r="J360" t="str">
            <v>X</v>
          </cell>
          <cell r="K360" t="str">
            <v>X</v>
          </cell>
          <cell r="L360" t="str">
            <v>X</v>
          </cell>
          <cell r="M360" t="str">
            <v>X</v>
          </cell>
          <cell r="N360" t="str">
            <v>X</v>
          </cell>
          <cell r="O360">
            <v>1</v>
          </cell>
          <cell r="P360" t="str">
            <v>SB Sales Marketiing</v>
          </cell>
          <cell r="Q360">
            <v>202</v>
          </cell>
          <cell r="R360">
            <v>0</v>
          </cell>
          <cell r="S360">
            <v>0</v>
          </cell>
          <cell r="T360">
            <v>0</v>
          </cell>
          <cell r="U360">
            <v>8</v>
          </cell>
        </row>
        <row r="361">
          <cell r="D361">
            <v>77124</v>
          </cell>
          <cell r="E361">
            <v>1</v>
          </cell>
          <cell r="F361" t="str">
            <v>X</v>
          </cell>
          <cell r="G361">
            <v>1</v>
          </cell>
          <cell r="H361">
            <v>1</v>
          </cell>
          <cell r="I361" t="str">
            <v>X</v>
          </cell>
          <cell r="J361" t="str">
            <v>X</v>
          </cell>
          <cell r="K361" t="str">
            <v>X</v>
          </cell>
          <cell r="L361" t="str">
            <v>X</v>
          </cell>
          <cell r="M361" t="str">
            <v>X</v>
          </cell>
          <cell r="N361" t="str">
            <v>X</v>
          </cell>
          <cell r="O361">
            <v>0</v>
          </cell>
          <cell r="P361" t="str">
            <v>GTGD Media 800872</v>
          </cell>
          <cell r="Q361">
            <v>1070</v>
          </cell>
          <cell r="R361">
            <v>0</v>
          </cell>
          <cell r="S361">
            <v>0</v>
          </cell>
          <cell r="T361">
            <v>0</v>
          </cell>
          <cell r="U361">
            <v>2</v>
          </cell>
        </row>
        <row r="362">
          <cell r="D362">
            <v>77124</v>
          </cell>
          <cell r="E362">
            <v>2</v>
          </cell>
          <cell r="F362" t="str">
            <v>x</v>
          </cell>
          <cell r="G362">
            <v>2</v>
          </cell>
          <cell r="H362">
            <v>2</v>
          </cell>
          <cell r="I362" t="str">
            <v>x</v>
          </cell>
          <cell r="J362" t="str">
            <v>x</v>
          </cell>
          <cell r="K362" t="str">
            <v>x</v>
          </cell>
          <cell r="L362" t="str">
            <v>x</v>
          </cell>
          <cell r="M362" t="str">
            <v>x</v>
          </cell>
          <cell r="N362" t="str">
            <v>x</v>
          </cell>
          <cell r="O362">
            <v>0</v>
          </cell>
          <cell r="P362" t="str">
            <v>GTGD Media 800872</v>
          </cell>
          <cell r="Q362">
            <v>478</v>
          </cell>
          <cell r="R362">
            <v>0</v>
          </cell>
          <cell r="S362">
            <v>0</v>
          </cell>
          <cell r="T362">
            <v>0</v>
          </cell>
          <cell r="U362">
            <v>4</v>
          </cell>
        </row>
        <row r="363">
          <cell r="D363">
            <v>77125</v>
          </cell>
          <cell r="E363">
            <v>48</v>
          </cell>
          <cell r="F363" t="str">
            <v>X</v>
          </cell>
          <cell r="G363">
            <v>48</v>
          </cell>
          <cell r="H363">
            <v>45</v>
          </cell>
          <cell r="I363" t="str">
            <v>X</v>
          </cell>
          <cell r="J363" t="str">
            <v>X</v>
          </cell>
          <cell r="K363" t="str">
            <v>X</v>
          </cell>
          <cell r="L363" t="str">
            <v>X</v>
          </cell>
          <cell r="M363" t="str">
            <v>X</v>
          </cell>
          <cell r="N363" t="str">
            <v>X</v>
          </cell>
          <cell r="O363">
            <v>0</v>
          </cell>
          <cell r="P363" t="str">
            <v>Refresh Mag 663366</v>
          </cell>
          <cell r="Q363">
            <v>19609</v>
          </cell>
          <cell r="R363">
            <v>0</v>
          </cell>
          <cell r="S363">
            <v>0</v>
          </cell>
          <cell r="T363">
            <v>0</v>
          </cell>
          <cell r="U363">
            <v>289</v>
          </cell>
        </row>
        <row r="364">
          <cell r="D364">
            <v>77125</v>
          </cell>
          <cell r="E364">
            <v>76</v>
          </cell>
          <cell r="F364" t="str">
            <v>x</v>
          </cell>
          <cell r="G364">
            <v>72</v>
          </cell>
          <cell r="H364">
            <v>71</v>
          </cell>
          <cell r="I364" t="str">
            <v>x</v>
          </cell>
          <cell r="J364" t="str">
            <v>x</v>
          </cell>
          <cell r="K364" t="str">
            <v>x</v>
          </cell>
          <cell r="L364" t="str">
            <v>x</v>
          </cell>
          <cell r="M364" t="str">
            <v>x</v>
          </cell>
          <cell r="N364" t="str">
            <v>x</v>
          </cell>
          <cell r="O364">
            <v>4</v>
          </cell>
          <cell r="P364" t="str">
            <v>Refresh Mag 663366</v>
          </cell>
          <cell r="Q364">
            <v>34288</v>
          </cell>
          <cell r="R364">
            <v>0</v>
          </cell>
          <cell r="S364">
            <v>0</v>
          </cell>
          <cell r="T364">
            <v>0</v>
          </cell>
          <cell r="U364">
            <v>250</v>
          </cell>
        </row>
        <row r="365">
          <cell r="D365">
            <v>77126</v>
          </cell>
          <cell r="E365">
            <v>2</v>
          </cell>
          <cell r="F365" t="str">
            <v>X</v>
          </cell>
          <cell r="G365">
            <v>2</v>
          </cell>
          <cell r="H365">
            <v>1</v>
          </cell>
          <cell r="I365" t="str">
            <v>X</v>
          </cell>
          <cell r="J365" t="str">
            <v>X</v>
          </cell>
          <cell r="K365" t="str">
            <v>X</v>
          </cell>
          <cell r="L365" t="str">
            <v>X</v>
          </cell>
          <cell r="M365" t="str">
            <v>X</v>
          </cell>
          <cell r="N365" t="str">
            <v>X</v>
          </cell>
          <cell r="O365">
            <v>0</v>
          </cell>
          <cell r="P365" t="str">
            <v>New Business 215215</v>
          </cell>
          <cell r="Q365">
            <v>1604</v>
          </cell>
          <cell r="R365">
            <v>0</v>
          </cell>
          <cell r="S365">
            <v>0</v>
          </cell>
          <cell r="T365">
            <v>0</v>
          </cell>
          <cell r="U365">
            <v>62</v>
          </cell>
        </row>
        <row r="366">
          <cell r="D366">
            <v>77126</v>
          </cell>
          <cell r="E366">
            <v>5</v>
          </cell>
          <cell r="F366" t="str">
            <v>x</v>
          </cell>
          <cell r="G366">
            <v>5</v>
          </cell>
          <cell r="H366">
            <v>4</v>
          </cell>
          <cell r="I366" t="str">
            <v>x</v>
          </cell>
          <cell r="J366" t="str">
            <v>x</v>
          </cell>
          <cell r="K366" t="str">
            <v>x</v>
          </cell>
          <cell r="L366" t="str">
            <v>x</v>
          </cell>
          <cell r="M366" t="str">
            <v>x</v>
          </cell>
          <cell r="N366" t="str">
            <v>x</v>
          </cell>
          <cell r="O366">
            <v>0</v>
          </cell>
          <cell r="P366" t="str">
            <v>TV Listings 215215</v>
          </cell>
          <cell r="Q366">
            <v>2538</v>
          </cell>
          <cell r="R366">
            <v>0</v>
          </cell>
          <cell r="S366">
            <v>0</v>
          </cell>
          <cell r="T366">
            <v>0</v>
          </cell>
          <cell r="U366">
            <v>56</v>
          </cell>
        </row>
        <row r="367">
          <cell r="D367">
            <v>77128</v>
          </cell>
          <cell r="E367">
            <v>5</v>
          </cell>
          <cell r="F367" t="str">
            <v>X</v>
          </cell>
          <cell r="G367">
            <v>5</v>
          </cell>
          <cell r="H367">
            <v>5</v>
          </cell>
          <cell r="I367" t="str">
            <v>X</v>
          </cell>
          <cell r="J367" t="str">
            <v>X</v>
          </cell>
          <cell r="K367" t="str">
            <v>X</v>
          </cell>
          <cell r="L367" t="str">
            <v>X</v>
          </cell>
          <cell r="M367" t="str">
            <v>X</v>
          </cell>
          <cell r="N367" t="str">
            <v>X</v>
          </cell>
          <cell r="O367">
            <v>0</v>
          </cell>
          <cell r="P367" t="str">
            <v>Retailer cust profil</v>
          </cell>
          <cell r="Q367">
            <v>932</v>
          </cell>
          <cell r="R367">
            <v>0</v>
          </cell>
          <cell r="S367">
            <v>0</v>
          </cell>
          <cell r="T367">
            <v>0</v>
          </cell>
          <cell r="U367">
            <v>10</v>
          </cell>
        </row>
        <row r="368">
          <cell r="D368">
            <v>77131</v>
          </cell>
          <cell r="E368">
            <v>50</v>
          </cell>
          <cell r="F368" t="str">
            <v>X</v>
          </cell>
          <cell r="G368">
            <v>48</v>
          </cell>
          <cell r="H368">
            <v>47</v>
          </cell>
          <cell r="I368" t="str">
            <v>X</v>
          </cell>
          <cell r="J368" t="str">
            <v>X</v>
          </cell>
          <cell r="K368" t="str">
            <v>X</v>
          </cell>
          <cell r="L368" t="str">
            <v>X</v>
          </cell>
          <cell r="M368" t="str">
            <v>X</v>
          </cell>
          <cell r="N368" t="str">
            <v>X</v>
          </cell>
          <cell r="O368">
            <v>1</v>
          </cell>
          <cell r="P368" t="str">
            <v>SB Compliance</v>
          </cell>
          <cell r="Q368">
            <v>5304</v>
          </cell>
          <cell r="R368">
            <v>17</v>
          </cell>
          <cell r="S368">
            <v>0</v>
          </cell>
          <cell r="T368">
            <v>0</v>
          </cell>
          <cell r="U368">
            <v>165</v>
          </cell>
        </row>
        <row r="369">
          <cell r="D369">
            <v>77132</v>
          </cell>
          <cell r="E369">
            <v>7</v>
          </cell>
          <cell r="F369" t="str">
            <v>X</v>
          </cell>
          <cell r="G369">
            <v>3</v>
          </cell>
          <cell r="H369">
            <v>6</v>
          </cell>
          <cell r="I369" t="str">
            <v>X</v>
          </cell>
          <cell r="J369" t="str">
            <v>X</v>
          </cell>
          <cell r="K369" t="str">
            <v>X</v>
          </cell>
          <cell r="L369" t="str">
            <v>X</v>
          </cell>
          <cell r="M369" t="str">
            <v>X</v>
          </cell>
          <cell r="N369" t="str">
            <v>X</v>
          </cell>
          <cell r="O369">
            <v>1</v>
          </cell>
          <cell r="P369" t="str">
            <v>VC process cust prof</v>
          </cell>
          <cell r="Q369">
            <v>201</v>
          </cell>
          <cell r="R369">
            <v>0</v>
          </cell>
          <cell r="S369">
            <v>0</v>
          </cell>
          <cell r="T369">
            <v>0</v>
          </cell>
          <cell r="U369">
            <v>18</v>
          </cell>
        </row>
        <row r="370">
          <cell r="D370">
            <v>77133</v>
          </cell>
          <cell r="E370">
            <v>52</v>
          </cell>
          <cell r="F370" t="str">
            <v>X</v>
          </cell>
          <cell r="G370">
            <v>52</v>
          </cell>
          <cell r="H370">
            <v>52</v>
          </cell>
          <cell r="I370" t="str">
            <v>X</v>
          </cell>
          <cell r="J370" t="str">
            <v>X</v>
          </cell>
          <cell r="K370" t="str">
            <v>X</v>
          </cell>
          <cell r="L370" t="str">
            <v>X</v>
          </cell>
          <cell r="M370" t="str">
            <v>X</v>
          </cell>
          <cell r="N370" t="str">
            <v>X</v>
          </cell>
          <cell r="O370">
            <v>0</v>
          </cell>
          <cell r="P370" t="str">
            <v>SB Sales Contact</v>
          </cell>
          <cell r="Q370">
            <v>2977</v>
          </cell>
          <cell r="R370">
            <v>0</v>
          </cell>
          <cell r="S370">
            <v>0</v>
          </cell>
          <cell r="T370">
            <v>0</v>
          </cell>
          <cell r="U370">
            <v>130</v>
          </cell>
        </row>
        <row r="371">
          <cell r="D371">
            <v>77134</v>
          </cell>
          <cell r="E371">
            <v>24</v>
          </cell>
          <cell r="F371" t="str">
            <v>X</v>
          </cell>
          <cell r="G371">
            <v>24</v>
          </cell>
          <cell r="H371">
            <v>24</v>
          </cell>
          <cell r="I371" t="str">
            <v>X</v>
          </cell>
          <cell r="J371" t="str">
            <v>X</v>
          </cell>
          <cell r="K371" t="str">
            <v>X</v>
          </cell>
          <cell r="L371" t="str">
            <v>X</v>
          </cell>
          <cell r="M371" t="str">
            <v>X</v>
          </cell>
          <cell r="N371" t="str">
            <v>X</v>
          </cell>
          <cell r="O371">
            <v>0</v>
          </cell>
          <cell r="P371" t="str">
            <v>Field esc cust profi</v>
          </cell>
          <cell r="Q371">
            <v>3486</v>
          </cell>
          <cell r="R371">
            <v>0</v>
          </cell>
          <cell r="S371">
            <v>0</v>
          </cell>
          <cell r="T371">
            <v>0</v>
          </cell>
          <cell r="U371">
            <v>54</v>
          </cell>
        </row>
        <row r="372">
          <cell r="D372">
            <v>77135</v>
          </cell>
          <cell r="E372">
            <v>15</v>
          </cell>
          <cell r="F372" t="str">
            <v>X</v>
          </cell>
          <cell r="G372">
            <v>15</v>
          </cell>
          <cell r="H372">
            <v>15</v>
          </cell>
          <cell r="I372" t="str">
            <v>X</v>
          </cell>
          <cell r="J372" t="str">
            <v>X</v>
          </cell>
          <cell r="K372" t="str">
            <v>X</v>
          </cell>
          <cell r="L372" t="str">
            <v>X</v>
          </cell>
          <cell r="M372" t="str">
            <v>X</v>
          </cell>
          <cell r="N372" t="str">
            <v>X</v>
          </cell>
          <cell r="O372">
            <v>0</v>
          </cell>
          <cell r="P372" t="str">
            <v>Executive cust profi</v>
          </cell>
          <cell r="Q372">
            <v>2680</v>
          </cell>
          <cell r="R372">
            <v>0</v>
          </cell>
          <cell r="S372">
            <v>0</v>
          </cell>
          <cell r="T372">
            <v>0</v>
          </cell>
          <cell r="U372">
            <v>33</v>
          </cell>
        </row>
        <row r="373">
          <cell r="D373">
            <v>77137</v>
          </cell>
          <cell r="E373">
            <v>46</v>
          </cell>
          <cell r="F373" t="str">
            <v>X</v>
          </cell>
          <cell r="G373">
            <v>45</v>
          </cell>
          <cell r="H373">
            <v>43</v>
          </cell>
          <cell r="I373" t="str">
            <v>X</v>
          </cell>
          <cell r="J373" t="str">
            <v>X</v>
          </cell>
          <cell r="K373" t="str">
            <v>X</v>
          </cell>
          <cell r="L373" t="str">
            <v>X</v>
          </cell>
          <cell r="M373" t="str">
            <v>X</v>
          </cell>
          <cell r="N373" t="str">
            <v>X</v>
          </cell>
          <cell r="O373">
            <v>0</v>
          </cell>
          <cell r="P373" t="str">
            <v>VC VIP cust profile</v>
          </cell>
          <cell r="Q373">
            <v>5892</v>
          </cell>
          <cell r="R373">
            <v>0</v>
          </cell>
          <cell r="S373">
            <v>0</v>
          </cell>
          <cell r="T373">
            <v>0</v>
          </cell>
          <cell r="U373">
            <v>731</v>
          </cell>
        </row>
        <row r="374">
          <cell r="D374">
            <v>77146</v>
          </cell>
          <cell r="E374">
            <v>333</v>
          </cell>
          <cell r="F374" t="str">
            <v>X</v>
          </cell>
          <cell r="G374">
            <v>333</v>
          </cell>
          <cell r="H374">
            <v>323</v>
          </cell>
          <cell r="I374" t="str">
            <v>X</v>
          </cell>
          <cell r="J374" t="str">
            <v>X</v>
          </cell>
          <cell r="K374" t="str">
            <v>X</v>
          </cell>
          <cell r="L374" t="str">
            <v>X</v>
          </cell>
          <cell r="M374" t="str">
            <v>X</v>
          </cell>
          <cell r="N374" t="str">
            <v>X</v>
          </cell>
          <cell r="O374">
            <v>0</v>
          </cell>
          <cell r="P374" t="str">
            <v>BT External 800869</v>
          </cell>
          <cell r="Q374">
            <v>162789</v>
          </cell>
          <cell r="R374">
            <v>0</v>
          </cell>
          <cell r="S374">
            <v>0</v>
          </cell>
          <cell r="T374">
            <v>0</v>
          </cell>
          <cell r="U374">
            <v>1509</v>
          </cell>
        </row>
        <row r="375">
          <cell r="D375">
            <v>77147</v>
          </cell>
          <cell r="E375">
            <v>15</v>
          </cell>
          <cell r="F375" t="str">
            <v>X</v>
          </cell>
          <cell r="G375">
            <v>14</v>
          </cell>
          <cell r="H375">
            <v>10</v>
          </cell>
          <cell r="I375" t="str">
            <v>X</v>
          </cell>
          <cell r="J375" t="str">
            <v>X</v>
          </cell>
          <cell r="K375" t="str">
            <v>X</v>
          </cell>
          <cell r="L375" t="str">
            <v>X</v>
          </cell>
          <cell r="M375" t="str">
            <v>X</v>
          </cell>
          <cell r="N375" t="str">
            <v>X</v>
          </cell>
          <cell r="O375">
            <v>1</v>
          </cell>
          <cell r="P375" t="str">
            <v>Sky Bus ROI Contact</v>
          </cell>
          <cell r="Q375">
            <v>2924</v>
          </cell>
          <cell r="R375">
            <v>0</v>
          </cell>
          <cell r="S375">
            <v>0</v>
          </cell>
          <cell r="T375">
            <v>0</v>
          </cell>
          <cell r="U375">
            <v>392</v>
          </cell>
        </row>
        <row r="376">
          <cell r="D376">
            <v>77150</v>
          </cell>
          <cell r="E376">
            <v>1</v>
          </cell>
          <cell r="F376" t="str">
            <v>X</v>
          </cell>
          <cell r="G376">
            <v>1</v>
          </cell>
          <cell r="H376">
            <v>1</v>
          </cell>
          <cell r="I376" t="str">
            <v>X</v>
          </cell>
          <cell r="J376" t="str">
            <v>X</v>
          </cell>
          <cell r="K376" t="str">
            <v>X</v>
          </cell>
          <cell r="L376" t="str">
            <v>X</v>
          </cell>
          <cell r="M376" t="str">
            <v>X</v>
          </cell>
          <cell r="N376" t="str">
            <v>X</v>
          </cell>
          <cell r="O376">
            <v>0</v>
          </cell>
          <cell r="P376" t="str">
            <v>Sky+ FHT Xfer Sales</v>
          </cell>
          <cell r="Q376">
            <v>1</v>
          </cell>
          <cell r="R376">
            <v>0</v>
          </cell>
          <cell r="S376">
            <v>0</v>
          </cell>
          <cell r="T376">
            <v>0</v>
          </cell>
          <cell r="U376">
            <v>2</v>
          </cell>
        </row>
        <row r="377">
          <cell r="D377">
            <v>77151</v>
          </cell>
          <cell r="E377">
            <v>1</v>
          </cell>
          <cell r="F377" t="str">
            <v>X</v>
          </cell>
          <cell r="G377">
            <v>1</v>
          </cell>
          <cell r="H377">
            <v>1</v>
          </cell>
          <cell r="I377" t="str">
            <v>X</v>
          </cell>
          <cell r="J377" t="str">
            <v>X</v>
          </cell>
          <cell r="K377" t="str">
            <v>X</v>
          </cell>
          <cell r="L377" t="str">
            <v>X</v>
          </cell>
          <cell r="M377" t="str">
            <v>X</v>
          </cell>
          <cell r="N377" t="str">
            <v>X</v>
          </cell>
          <cell r="O377">
            <v>0</v>
          </cell>
          <cell r="P377" t="str">
            <v>Sky+FHT Sales 400881</v>
          </cell>
          <cell r="Q377">
            <v>210</v>
          </cell>
          <cell r="R377">
            <v>0</v>
          </cell>
          <cell r="S377">
            <v>0</v>
          </cell>
          <cell r="T377">
            <v>0</v>
          </cell>
          <cell r="U377">
            <v>2</v>
          </cell>
        </row>
        <row r="378">
          <cell r="D378">
            <v>77155</v>
          </cell>
          <cell r="E378">
            <v>7</v>
          </cell>
          <cell r="F378" t="str">
            <v>X</v>
          </cell>
          <cell r="G378">
            <v>6</v>
          </cell>
          <cell r="H378">
            <v>6</v>
          </cell>
          <cell r="I378" t="str">
            <v>X</v>
          </cell>
          <cell r="J378" t="str">
            <v>X</v>
          </cell>
          <cell r="K378" t="str">
            <v>X</v>
          </cell>
          <cell r="L378" t="str">
            <v>X</v>
          </cell>
          <cell r="M378" t="str">
            <v>X</v>
          </cell>
          <cell r="N378" t="str">
            <v>X</v>
          </cell>
          <cell r="O378">
            <v>1</v>
          </cell>
          <cell r="P378" t="str">
            <v>TP Inserts 3</v>
          </cell>
          <cell r="Q378">
            <v>2642</v>
          </cell>
          <cell r="R378">
            <v>0</v>
          </cell>
          <cell r="S378">
            <v>0</v>
          </cell>
          <cell r="T378">
            <v>0</v>
          </cell>
          <cell r="U378">
            <v>13</v>
          </cell>
        </row>
        <row r="379">
          <cell r="D379">
            <v>77155</v>
          </cell>
          <cell r="E379">
            <v>15</v>
          </cell>
          <cell r="F379" t="str">
            <v>x</v>
          </cell>
          <cell r="G379">
            <v>12</v>
          </cell>
          <cell r="H379">
            <v>11</v>
          </cell>
          <cell r="I379" t="str">
            <v>x</v>
          </cell>
          <cell r="J379" t="str">
            <v>x</v>
          </cell>
          <cell r="K379" t="str">
            <v>x</v>
          </cell>
          <cell r="L379" t="str">
            <v>x</v>
          </cell>
          <cell r="M379" t="str">
            <v>x</v>
          </cell>
          <cell r="N379" t="str">
            <v>x</v>
          </cell>
          <cell r="O379">
            <v>3</v>
          </cell>
          <cell r="P379" t="str">
            <v>TP Inserts 3</v>
          </cell>
          <cell r="Q379">
            <v>4218</v>
          </cell>
          <cell r="R379">
            <v>0</v>
          </cell>
          <cell r="S379">
            <v>0</v>
          </cell>
          <cell r="T379">
            <v>0</v>
          </cell>
          <cell r="U379">
            <v>130</v>
          </cell>
        </row>
        <row r="380">
          <cell r="D380">
            <v>77158</v>
          </cell>
          <cell r="E380">
            <v>233</v>
          </cell>
          <cell r="F380" t="str">
            <v>X</v>
          </cell>
          <cell r="G380">
            <v>233</v>
          </cell>
          <cell r="H380">
            <v>231</v>
          </cell>
          <cell r="I380" t="str">
            <v>X</v>
          </cell>
          <cell r="J380" t="str">
            <v>X</v>
          </cell>
          <cell r="K380" t="str">
            <v>X</v>
          </cell>
          <cell r="L380" t="str">
            <v>X</v>
          </cell>
          <cell r="M380" t="str">
            <v>X</v>
          </cell>
          <cell r="N380" t="str">
            <v>X</v>
          </cell>
          <cell r="O380">
            <v>0</v>
          </cell>
          <cell r="P380" t="str">
            <v>Sky+ Exist Cust</v>
          </cell>
          <cell r="Q380">
            <v>117468</v>
          </cell>
          <cell r="R380">
            <v>0</v>
          </cell>
          <cell r="S380">
            <v>0</v>
          </cell>
          <cell r="T380">
            <v>0</v>
          </cell>
          <cell r="U380">
            <v>543</v>
          </cell>
        </row>
        <row r="381">
          <cell r="D381">
            <v>77159</v>
          </cell>
          <cell r="E381">
            <v>21</v>
          </cell>
          <cell r="F381" t="str">
            <v>X</v>
          </cell>
          <cell r="G381">
            <v>21</v>
          </cell>
          <cell r="H381">
            <v>20</v>
          </cell>
          <cell r="I381" t="str">
            <v>X</v>
          </cell>
          <cell r="J381" t="str">
            <v>X</v>
          </cell>
          <cell r="K381" t="str">
            <v>X</v>
          </cell>
          <cell r="L381" t="str">
            <v>X</v>
          </cell>
          <cell r="M381" t="str">
            <v>X</v>
          </cell>
          <cell r="N381" t="str">
            <v>X</v>
          </cell>
          <cell r="O381">
            <v>0</v>
          </cell>
          <cell r="P381" t="str">
            <v>Sky+ New Cust</v>
          </cell>
          <cell r="Q381">
            <v>7887</v>
          </cell>
          <cell r="R381">
            <v>0</v>
          </cell>
          <cell r="S381">
            <v>0</v>
          </cell>
          <cell r="T381">
            <v>0</v>
          </cell>
          <cell r="U381">
            <v>173</v>
          </cell>
        </row>
        <row r="382">
          <cell r="D382">
            <v>77165</v>
          </cell>
          <cell r="E382">
            <v>4</v>
          </cell>
          <cell r="F382" t="str">
            <v>X</v>
          </cell>
          <cell r="G382">
            <v>4</v>
          </cell>
          <cell r="H382">
            <v>4</v>
          </cell>
          <cell r="I382" t="str">
            <v>X</v>
          </cell>
          <cell r="J382" t="str">
            <v>X</v>
          </cell>
          <cell r="K382" t="str">
            <v>X</v>
          </cell>
          <cell r="L382" t="str">
            <v>X</v>
          </cell>
          <cell r="M382" t="str">
            <v>X</v>
          </cell>
          <cell r="N382" t="str">
            <v>X</v>
          </cell>
          <cell r="O382">
            <v>0</v>
          </cell>
          <cell r="P382" t="str">
            <v>WLR/Kerry Radio</v>
          </cell>
          <cell r="Q382">
            <v>1079</v>
          </cell>
          <cell r="R382">
            <v>0</v>
          </cell>
          <cell r="S382">
            <v>0</v>
          </cell>
          <cell r="T382">
            <v>0</v>
          </cell>
          <cell r="U382">
            <v>8</v>
          </cell>
        </row>
        <row r="383">
          <cell r="D383">
            <v>77166</v>
          </cell>
          <cell r="E383">
            <v>5</v>
          </cell>
          <cell r="F383" t="str">
            <v>X</v>
          </cell>
          <cell r="G383">
            <v>5</v>
          </cell>
          <cell r="H383">
            <v>4</v>
          </cell>
          <cell r="I383" t="str">
            <v>X</v>
          </cell>
          <cell r="J383" t="str">
            <v>X</v>
          </cell>
          <cell r="K383" t="str">
            <v>X</v>
          </cell>
          <cell r="L383" t="str">
            <v>X</v>
          </cell>
          <cell r="M383" t="str">
            <v>X</v>
          </cell>
          <cell r="N383" t="str">
            <v>X</v>
          </cell>
          <cell r="O383">
            <v>0</v>
          </cell>
          <cell r="P383" t="str">
            <v>Today Radio</v>
          </cell>
          <cell r="Q383">
            <v>1169</v>
          </cell>
          <cell r="R383">
            <v>0</v>
          </cell>
          <cell r="S383">
            <v>0</v>
          </cell>
          <cell r="T383">
            <v>0</v>
          </cell>
          <cell r="U383">
            <v>97</v>
          </cell>
        </row>
        <row r="384">
          <cell r="D384">
            <v>77167</v>
          </cell>
          <cell r="E384">
            <v>1</v>
          </cell>
          <cell r="F384" t="str">
            <v>X</v>
          </cell>
          <cell r="G384">
            <v>1</v>
          </cell>
          <cell r="H384">
            <v>1</v>
          </cell>
          <cell r="I384" t="str">
            <v>X</v>
          </cell>
          <cell r="J384" t="str">
            <v>X</v>
          </cell>
          <cell r="K384" t="str">
            <v>X</v>
          </cell>
          <cell r="L384" t="str">
            <v>X</v>
          </cell>
          <cell r="M384" t="str">
            <v>X</v>
          </cell>
          <cell r="N384" t="str">
            <v>X</v>
          </cell>
          <cell r="O384">
            <v>0</v>
          </cell>
          <cell r="P384" t="str">
            <v>ROIDirectPress081871</v>
          </cell>
          <cell r="Q384">
            <v>869</v>
          </cell>
          <cell r="R384">
            <v>0</v>
          </cell>
          <cell r="S384">
            <v>0</v>
          </cell>
          <cell r="T384">
            <v>0</v>
          </cell>
          <cell r="U384">
            <v>2</v>
          </cell>
        </row>
        <row r="385">
          <cell r="D385">
            <v>77168</v>
          </cell>
          <cell r="E385">
            <v>4</v>
          </cell>
          <cell r="F385" t="str">
            <v>X</v>
          </cell>
          <cell r="G385">
            <v>4</v>
          </cell>
          <cell r="H385">
            <v>4</v>
          </cell>
          <cell r="I385" t="str">
            <v>X</v>
          </cell>
          <cell r="J385" t="str">
            <v>X</v>
          </cell>
          <cell r="K385" t="str">
            <v>X</v>
          </cell>
          <cell r="L385" t="str">
            <v>X</v>
          </cell>
          <cell r="M385" t="str">
            <v>X</v>
          </cell>
          <cell r="N385" t="str">
            <v>X</v>
          </cell>
          <cell r="O385">
            <v>0</v>
          </cell>
          <cell r="P385" t="str">
            <v>ROIIntSite0818719852</v>
          </cell>
          <cell r="Q385">
            <v>2663</v>
          </cell>
          <cell r="R385">
            <v>0</v>
          </cell>
          <cell r="S385">
            <v>0</v>
          </cell>
          <cell r="T385">
            <v>0</v>
          </cell>
          <cell r="U385">
            <v>9</v>
          </cell>
        </row>
        <row r="386">
          <cell r="D386">
            <v>77183</v>
          </cell>
          <cell r="E386">
            <v>76</v>
          </cell>
          <cell r="F386" t="str">
            <v>X</v>
          </cell>
          <cell r="G386">
            <v>75</v>
          </cell>
          <cell r="H386">
            <v>70</v>
          </cell>
          <cell r="I386" t="str">
            <v>X</v>
          </cell>
          <cell r="J386" t="str">
            <v>X</v>
          </cell>
          <cell r="K386" t="str">
            <v>X</v>
          </cell>
          <cell r="L386" t="str">
            <v>X</v>
          </cell>
          <cell r="M386" t="str">
            <v>X</v>
          </cell>
          <cell r="N386" t="str">
            <v>X</v>
          </cell>
          <cell r="O386">
            <v>1</v>
          </cell>
          <cell r="P386" t="str">
            <v>Business Install</v>
          </cell>
          <cell r="Q386">
            <v>10596</v>
          </cell>
          <cell r="R386">
            <v>0</v>
          </cell>
          <cell r="S386">
            <v>0</v>
          </cell>
          <cell r="T386">
            <v>0</v>
          </cell>
          <cell r="U386">
            <v>391</v>
          </cell>
        </row>
        <row r="387">
          <cell r="D387">
            <v>77184</v>
          </cell>
          <cell r="E387">
            <v>7</v>
          </cell>
          <cell r="F387" t="str">
            <v>X</v>
          </cell>
          <cell r="G387">
            <v>7</v>
          </cell>
          <cell r="H387">
            <v>7</v>
          </cell>
          <cell r="I387" t="str">
            <v>X</v>
          </cell>
          <cell r="J387" t="str">
            <v>X</v>
          </cell>
          <cell r="K387" t="str">
            <v>X</v>
          </cell>
          <cell r="L387" t="str">
            <v>X</v>
          </cell>
          <cell r="M387" t="str">
            <v>X</v>
          </cell>
          <cell r="N387" t="str">
            <v>X</v>
          </cell>
          <cell r="O387">
            <v>0</v>
          </cell>
          <cell r="P387" t="str">
            <v>Retailer Commision</v>
          </cell>
          <cell r="Q387">
            <v>670</v>
          </cell>
          <cell r="R387">
            <v>0</v>
          </cell>
          <cell r="S387">
            <v>0</v>
          </cell>
          <cell r="T387">
            <v>0</v>
          </cell>
          <cell r="U387">
            <v>15</v>
          </cell>
        </row>
        <row r="388">
          <cell r="D388">
            <v>77185</v>
          </cell>
          <cell r="E388">
            <v>192</v>
          </cell>
          <cell r="F388" t="str">
            <v>X</v>
          </cell>
          <cell r="G388">
            <v>0</v>
          </cell>
          <cell r="H388">
            <v>0</v>
          </cell>
          <cell r="I388" t="str">
            <v>X</v>
          </cell>
          <cell r="J388" t="str">
            <v>X</v>
          </cell>
          <cell r="K388" t="str">
            <v>X</v>
          </cell>
          <cell r="L388" t="str">
            <v>X</v>
          </cell>
          <cell r="M388" t="str">
            <v>X</v>
          </cell>
          <cell r="N388" t="str">
            <v>X</v>
          </cell>
          <cell r="O388">
            <v>18</v>
          </cell>
          <cell r="P388" t="str">
            <v>Sky+ sales x/fer</v>
          </cell>
          <cell r="Q388">
            <v>0</v>
          </cell>
          <cell r="R388">
            <v>18</v>
          </cell>
          <cell r="S388">
            <v>173</v>
          </cell>
          <cell r="T388">
            <v>0</v>
          </cell>
          <cell r="U388">
            <v>0</v>
          </cell>
        </row>
        <row r="389">
          <cell r="D389">
            <v>77188</v>
          </cell>
          <cell r="E389">
            <v>4</v>
          </cell>
          <cell r="F389" t="str">
            <v>X</v>
          </cell>
          <cell r="G389">
            <v>3</v>
          </cell>
          <cell r="H389">
            <v>3</v>
          </cell>
          <cell r="I389" t="str">
            <v>X</v>
          </cell>
          <cell r="J389" t="str">
            <v>X</v>
          </cell>
          <cell r="K389" t="str">
            <v>X</v>
          </cell>
          <cell r="L389" t="str">
            <v>X</v>
          </cell>
          <cell r="M389" t="str">
            <v>X</v>
          </cell>
          <cell r="N389" t="str">
            <v>X</v>
          </cell>
          <cell r="O389">
            <v>1</v>
          </cell>
          <cell r="P389" t="str">
            <v>SB Compliance Xfer</v>
          </cell>
          <cell r="Q389">
            <v>129</v>
          </cell>
          <cell r="R389">
            <v>0</v>
          </cell>
          <cell r="S389">
            <v>0</v>
          </cell>
          <cell r="T389">
            <v>0</v>
          </cell>
          <cell r="U389">
            <v>6</v>
          </cell>
        </row>
        <row r="390">
          <cell r="D390">
            <v>77193</v>
          </cell>
          <cell r="E390">
            <v>1</v>
          </cell>
          <cell r="F390" t="str">
            <v>X</v>
          </cell>
          <cell r="G390">
            <v>0</v>
          </cell>
          <cell r="H390">
            <v>0</v>
          </cell>
          <cell r="I390" t="str">
            <v>X</v>
          </cell>
          <cell r="J390" t="str">
            <v>X</v>
          </cell>
          <cell r="K390" t="str">
            <v>X</v>
          </cell>
          <cell r="L390" t="str">
            <v>X</v>
          </cell>
          <cell r="M390" t="str">
            <v>X</v>
          </cell>
          <cell r="N390" t="str">
            <v>X</v>
          </cell>
          <cell r="O390">
            <v>1</v>
          </cell>
          <cell r="P390" t="str">
            <v>Sky Bus IVR Failsafe</v>
          </cell>
          <cell r="Q390">
            <v>0</v>
          </cell>
          <cell r="R390">
            <v>0</v>
          </cell>
          <cell r="S390">
            <v>0</v>
          </cell>
          <cell r="T390">
            <v>0</v>
          </cell>
          <cell r="U390">
            <v>0</v>
          </cell>
        </row>
        <row r="391">
          <cell r="D391">
            <v>77195</v>
          </cell>
          <cell r="E391">
            <v>4</v>
          </cell>
          <cell r="F391" t="str">
            <v>X</v>
          </cell>
          <cell r="G391">
            <v>4</v>
          </cell>
          <cell r="H391">
            <v>3</v>
          </cell>
          <cell r="I391" t="str">
            <v>X</v>
          </cell>
          <cell r="J391" t="str">
            <v>X</v>
          </cell>
          <cell r="K391" t="str">
            <v>X</v>
          </cell>
          <cell r="L391" t="str">
            <v>X</v>
          </cell>
          <cell r="M391" t="str">
            <v>X</v>
          </cell>
          <cell r="N391" t="str">
            <v>X</v>
          </cell>
          <cell r="O391">
            <v>0</v>
          </cell>
          <cell r="P391" t="str">
            <v>SB Season Ticket TO</v>
          </cell>
          <cell r="Q391">
            <v>331</v>
          </cell>
          <cell r="R391">
            <v>0</v>
          </cell>
          <cell r="S391">
            <v>0</v>
          </cell>
          <cell r="T391">
            <v>0</v>
          </cell>
          <cell r="U391">
            <v>45</v>
          </cell>
        </row>
        <row r="392">
          <cell r="D392">
            <v>77196</v>
          </cell>
          <cell r="E392">
            <v>64</v>
          </cell>
          <cell r="F392" t="str">
            <v>X</v>
          </cell>
          <cell r="G392">
            <v>63</v>
          </cell>
          <cell r="H392">
            <v>60</v>
          </cell>
          <cell r="I392" t="str">
            <v>X</v>
          </cell>
          <cell r="J392" t="str">
            <v>X</v>
          </cell>
          <cell r="K392" t="str">
            <v>X</v>
          </cell>
          <cell r="L392" t="str">
            <v>X</v>
          </cell>
          <cell r="M392" t="str">
            <v>X</v>
          </cell>
          <cell r="N392" t="str">
            <v>X</v>
          </cell>
          <cell r="O392">
            <v>0</v>
          </cell>
          <cell r="P392" t="str">
            <v>Ops Sup T/fer Number</v>
          </cell>
          <cell r="Q392">
            <v>6183</v>
          </cell>
          <cell r="R392">
            <v>17</v>
          </cell>
          <cell r="S392">
            <v>0</v>
          </cell>
          <cell r="T392">
            <v>0</v>
          </cell>
          <cell r="U392">
            <v>311</v>
          </cell>
        </row>
        <row r="393">
          <cell r="D393">
            <v>77197</v>
          </cell>
          <cell r="E393">
            <v>2392</v>
          </cell>
          <cell r="F393" t="str">
            <v>X</v>
          </cell>
          <cell r="G393">
            <v>2386</v>
          </cell>
          <cell r="H393">
            <v>2236</v>
          </cell>
          <cell r="I393" t="str">
            <v>X</v>
          </cell>
          <cell r="J393" t="str">
            <v>X</v>
          </cell>
          <cell r="K393" t="str">
            <v>X</v>
          </cell>
          <cell r="L393" t="str">
            <v>X</v>
          </cell>
          <cell r="M393" t="str">
            <v>X</v>
          </cell>
          <cell r="N393" t="str">
            <v>X</v>
          </cell>
          <cell r="O393">
            <v>6</v>
          </cell>
          <cell r="P393" t="str">
            <v>ICT 08705800822</v>
          </cell>
          <cell r="Q393">
            <v>385583</v>
          </cell>
          <cell r="R393">
            <v>0</v>
          </cell>
          <cell r="S393">
            <v>0</v>
          </cell>
          <cell r="T393">
            <v>0</v>
          </cell>
          <cell r="U393">
            <v>12684</v>
          </cell>
        </row>
        <row r="394">
          <cell r="D394">
            <v>77198</v>
          </cell>
          <cell r="E394">
            <v>9</v>
          </cell>
          <cell r="F394" t="str">
            <v>X</v>
          </cell>
          <cell r="G394">
            <v>8</v>
          </cell>
          <cell r="H394">
            <v>8</v>
          </cell>
          <cell r="I394" t="str">
            <v>X</v>
          </cell>
          <cell r="J394" t="str">
            <v>X</v>
          </cell>
          <cell r="K394" t="str">
            <v>X</v>
          </cell>
          <cell r="L394" t="str">
            <v>X</v>
          </cell>
          <cell r="M394" t="str">
            <v>X</v>
          </cell>
          <cell r="N394" t="str">
            <v>X</v>
          </cell>
          <cell r="O394">
            <v>1</v>
          </cell>
          <cell r="P394" t="str">
            <v>Group Admin Xfer</v>
          </cell>
          <cell r="Q394">
            <v>832</v>
          </cell>
          <cell r="R394">
            <v>0</v>
          </cell>
          <cell r="S394">
            <v>0</v>
          </cell>
          <cell r="T394">
            <v>0</v>
          </cell>
          <cell r="U394">
            <v>20</v>
          </cell>
        </row>
        <row r="395">
          <cell r="D395">
            <v>77199</v>
          </cell>
          <cell r="E395">
            <v>29</v>
          </cell>
          <cell r="F395" t="str">
            <v>X</v>
          </cell>
          <cell r="G395">
            <v>28</v>
          </cell>
          <cell r="H395">
            <v>27</v>
          </cell>
          <cell r="I395" t="str">
            <v>X</v>
          </cell>
          <cell r="J395" t="str">
            <v>X</v>
          </cell>
          <cell r="K395" t="str">
            <v>X</v>
          </cell>
          <cell r="L395" t="str">
            <v>X</v>
          </cell>
          <cell r="M395" t="str">
            <v>X</v>
          </cell>
          <cell r="N395" t="str">
            <v>X</v>
          </cell>
          <cell r="O395">
            <v>1</v>
          </cell>
          <cell r="P395" t="str">
            <v>Sky Business Xfer</v>
          </cell>
          <cell r="Q395">
            <v>6663</v>
          </cell>
          <cell r="R395">
            <v>0</v>
          </cell>
          <cell r="S395">
            <v>0</v>
          </cell>
          <cell r="T395">
            <v>0</v>
          </cell>
          <cell r="U395">
            <v>111</v>
          </cell>
        </row>
        <row r="396">
          <cell r="D396">
            <v>77199</v>
          </cell>
          <cell r="E396">
            <v>4</v>
          </cell>
          <cell r="F396" t="str">
            <v>x</v>
          </cell>
          <cell r="G396">
            <v>0</v>
          </cell>
          <cell r="H396">
            <v>0</v>
          </cell>
          <cell r="I396" t="str">
            <v>x</v>
          </cell>
          <cell r="J396" t="str">
            <v>x</v>
          </cell>
          <cell r="K396" t="str">
            <v>x</v>
          </cell>
          <cell r="L396" t="str">
            <v>x</v>
          </cell>
          <cell r="M396" t="str">
            <v>x</v>
          </cell>
          <cell r="N396" t="str">
            <v>x</v>
          </cell>
          <cell r="O396">
            <v>0</v>
          </cell>
          <cell r="P396" t="str">
            <v>Gamester Apology VDN</v>
          </cell>
          <cell r="Q396">
            <v>0</v>
          </cell>
          <cell r="R396">
            <v>4</v>
          </cell>
          <cell r="S396">
            <v>0</v>
          </cell>
          <cell r="T396">
            <v>0</v>
          </cell>
          <cell r="U396">
            <v>0</v>
          </cell>
        </row>
        <row r="397">
          <cell r="D397">
            <v>77201</v>
          </cell>
          <cell r="E397">
            <v>321</v>
          </cell>
          <cell r="F397" t="str">
            <v>X</v>
          </cell>
          <cell r="G397">
            <v>314</v>
          </cell>
          <cell r="H397">
            <v>302</v>
          </cell>
          <cell r="I397" t="str">
            <v>X</v>
          </cell>
          <cell r="J397" t="str">
            <v>X</v>
          </cell>
          <cell r="K397" t="str">
            <v>X</v>
          </cell>
          <cell r="L397" t="str">
            <v>X</v>
          </cell>
          <cell r="M397" t="str">
            <v>X</v>
          </cell>
          <cell r="N397" t="str">
            <v>X</v>
          </cell>
          <cell r="O397">
            <v>7</v>
          </cell>
          <cell r="P397" t="str">
            <v>Install cust profile</v>
          </cell>
          <cell r="Q397">
            <v>58440</v>
          </cell>
          <cell r="R397">
            <v>0</v>
          </cell>
          <cell r="S397">
            <v>0</v>
          </cell>
          <cell r="T397">
            <v>0</v>
          </cell>
          <cell r="U397">
            <v>1283</v>
          </cell>
        </row>
        <row r="398">
          <cell r="D398">
            <v>77202</v>
          </cell>
          <cell r="E398">
            <v>24</v>
          </cell>
          <cell r="F398" t="str">
            <v>X</v>
          </cell>
          <cell r="G398">
            <v>24</v>
          </cell>
          <cell r="H398">
            <v>23</v>
          </cell>
          <cell r="I398" t="str">
            <v>X</v>
          </cell>
          <cell r="J398" t="str">
            <v>X</v>
          </cell>
          <cell r="K398" t="str">
            <v>X</v>
          </cell>
          <cell r="L398" t="str">
            <v>X</v>
          </cell>
          <cell r="M398" t="str">
            <v>X</v>
          </cell>
          <cell r="N398" t="str">
            <v>X</v>
          </cell>
          <cell r="O398">
            <v>0</v>
          </cell>
          <cell r="P398" t="str">
            <v>VDN 77202 434343</v>
          </cell>
          <cell r="Q398">
            <v>6364</v>
          </cell>
          <cell r="R398">
            <v>0</v>
          </cell>
          <cell r="S398">
            <v>0</v>
          </cell>
          <cell r="T398">
            <v>0</v>
          </cell>
          <cell r="U398">
            <v>94</v>
          </cell>
        </row>
        <row r="399">
          <cell r="D399">
            <v>77205</v>
          </cell>
          <cell r="E399">
            <v>9</v>
          </cell>
          <cell r="F399" t="str">
            <v>X</v>
          </cell>
          <cell r="G399">
            <v>9</v>
          </cell>
          <cell r="H399">
            <v>8</v>
          </cell>
          <cell r="I399" t="str">
            <v>X</v>
          </cell>
          <cell r="J399" t="str">
            <v>X</v>
          </cell>
          <cell r="K399" t="str">
            <v>X</v>
          </cell>
          <cell r="L399" t="str">
            <v>X</v>
          </cell>
          <cell r="M399" t="str">
            <v>X</v>
          </cell>
          <cell r="N399" t="str">
            <v>X</v>
          </cell>
          <cell r="O399">
            <v>0</v>
          </cell>
          <cell r="P399" t="str">
            <v>IDO Technical UK</v>
          </cell>
          <cell r="Q399">
            <v>1162</v>
          </cell>
          <cell r="R399">
            <v>0</v>
          </cell>
          <cell r="S399">
            <v>0</v>
          </cell>
          <cell r="T399">
            <v>0</v>
          </cell>
          <cell r="U399">
            <v>44</v>
          </cell>
        </row>
        <row r="400">
          <cell r="D400">
            <v>77206</v>
          </cell>
          <cell r="E400">
            <v>293</v>
          </cell>
          <cell r="F400" t="str">
            <v>X</v>
          </cell>
          <cell r="G400">
            <v>286</v>
          </cell>
          <cell r="H400">
            <v>269</v>
          </cell>
          <cell r="I400" t="str">
            <v>X</v>
          </cell>
          <cell r="J400" t="str">
            <v>X</v>
          </cell>
          <cell r="K400" t="str">
            <v>X</v>
          </cell>
          <cell r="L400" t="str">
            <v>X</v>
          </cell>
          <cell r="M400" t="str">
            <v>X</v>
          </cell>
          <cell r="N400" t="str">
            <v>X</v>
          </cell>
          <cell r="O400">
            <v>7</v>
          </cell>
          <cell r="P400" t="str">
            <v>ASA cust profile</v>
          </cell>
          <cell r="Q400">
            <v>36214</v>
          </cell>
          <cell r="R400">
            <v>0</v>
          </cell>
          <cell r="S400">
            <v>0</v>
          </cell>
          <cell r="T400">
            <v>0</v>
          </cell>
          <cell r="U400">
            <v>2328</v>
          </cell>
        </row>
        <row r="401">
          <cell r="D401">
            <v>77208</v>
          </cell>
          <cell r="E401">
            <v>330</v>
          </cell>
          <cell r="F401" t="str">
            <v>X</v>
          </cell>
          <cell r="G401">
            <v>329</v>
          </cell>
          <cell r="H401">
            <v>303</v>
          </cell>
          <cell r="I401" t="str">
            <v>X</v>
          </cell>
          <cell r="J401" t="str">
            <v>X</v>
          </cell>
          <cell r="K401" t="str">
            <v>X</v>
          </cell>
          <cell r="L401" t="str">
            <v>X</v>
          </cell>
          <cell r="M401" t="str">
            <v>X</v>
          </cell>
          <cell r="N401" t="str">
            <v>X</v>
          </cell>
          <cell r="O401">
            <v>1</v>
          </cell>
          <cell r="P401" t="str">
            <v>VDN 77208 434343</v>
          </cell>
          <cell r="Q401">
            <v>84939</v>
          </cell>
          <cell r="R401">
            <v>0</v>
          </cell>
          <cell r="S401">
            <v>0</v>
          </cell>
          <cell r="T401">
            <v>0</v>
          </cell>
          <cell r="U401">
            <v>2032</v>
          </cell>
        </row>
        <row r="402">
          <cell r="D402">
            <v>77209</v>
          </cell>
          <cell r="E402">
            <v>204</v>
          </cell>
          <cell r="F402" t="str">
            <v>X</v>
          </cell>
          <cell r="G402">
            <v>203</v>
          </cell>
          <cell r="H402">
            <v>199</v>
          </cell>
          <cell r="I402" t="str">
            <v>X</v>
          </cell>
          <cell r="J402" t="str">
            <v>X</v>
          </cell>
          <cell r="K402" t="str">
            <v>X</v>
          </cell>
          <cell r="L402" t="str">
            <v>X</v>
          </cell>
          <cell r="M402" t="str">
            <v>X</v>
          </cell>
          <cell r="N402" t="str">
            <v>X</v>
          </cell>
          <cell r="O402">
            <v>1</v>
          </cell>
          <cell r="P402" t="str">
            <v>Ops Support cust pro</v>
          </cell>
          <cell r="Q402">
            <v>16992</v>
          </cell>
          <cell r="R402">
            <v>0</v>
          </cell>
          <cell r="S402">
            <v>0</v>
          </cell>
          <cell r="T402">
            <v>0</v>
          </cell>
          <cell r="U402">
            <v>659</v>
          </cell>
        </row>
        <row r="403">
          <cell r="D403">
            <v>77211</v>
          </cell>
          <cell r="E403">
            <v>2897</v>
          </cell>
          <cell r="F403" t="str">
            <v>X</v>
          </cell>
          <cell r="G403">
            <v>2885</v>
          </cell>
          <cell r="H403">
            <v>2807</v>
          </cell>
          <cell r="I403" t="str">
            <v>X</v>
          </cell>
          <cell r="J403" t="str">
            <v>X</v>
          </cell>
          <cell r="K403" t="str">
            <v>X</v>
          </cell>
          <cell r="L403" t="str">
            <v>X</v>
          </cell>
          <cell r="M403" t="str">
            <v>X</v>
          </cell>
          <cell r="N403" t="str">
            <v>X</v>
          </cell>
          <cell r="O403">
            <v>4</v>
          </cell>
          <cell r="P403" t="str">
            <v>Install 959595</v>
          </cell>
          <cell r="Q403">
            <v>726472</v>
          </cell>
          <cell r="R403">
            <v>123</v>
          </cell>
          <cell r="S403">
            <v>0</v>
          </cell>
          <cell r="T403">
            <v>0</v>
          </cell>
          <cell r="U403">
            <v>11374</v>
          </cell>
        </row>
        <row r="404">
          <cell r="D404">
            <v>77211</v>
          </cell>
          <cell r="E404">
            <v>101</v>
          </cell>
          <cell r="F404" t="str">
            <v>x</v>
          </cell>
          <cell r="G404">
            <v>0</v>
          </cell>
          <cell r="H404">
            <v>0</v>
          </cell>
          <cell r="I404" t="str">
            <v>x</v>
          </cell>
          <cell r="J404" t="str">
            <v>x</v>
          </cell>
          <cell r="K404" t="str">
            <v>x</v>
          </cell>
          <cell r="L404" t="str">
            <v>x</v>
          </cell>
          <cell r="M404" t="str">
            <v>x</v>
          </cell>
          <cell r="N404" t="str">
            <v>x</v>
          </cell>
          <cell r="O404">
            <v>0</v>
          </cell>
          <cell r="P404" t="str">
            <v>Install 959595</v>
          </cell>
          <cell r="Q404">
            <v>0</v>
          </cell>
          <cell r="R404">
            <v>0</v>
          </cell>
          <cell r="S404">
            <v>101</v>
          </cell>
          <cell r="T404">
            <v>0</v>
          </cell>
          <cell r="U404">
            <v>0</v>
          </cell>
        </row>
        <row r="405">
          <cell r="D405">
            <v>77212</v>
          </cell>
          <cell r="E405">
            <v>196</v>
          </cell>
          <cell r="F405" t="str">
            <v>X</v>
          </cell>
          <cell r="G405">
            <v>195</v>
          </cell>
          <cell r="H405">
            <v>180</v>
          </cell>
          <cell r="I405" t="str">
            <v>X</v>
          </cell>
          <cell r="J405" t="str">
            <v>X</v>
          </cell>
          <cell r="K405" t="str">
            <v>X</v>
          </cell>
          <cell r="L405" t="str">
            <v>X</v>
          </cell>
          <cell r="M405" t="str">
            <v>X</v>
          </cell>
          <cell r="N405" t="str">
            <v>X</v>
          </cell>
          <cell r="O405">
            <v>1</v>
          </cell>
          <cell r="P405" t="str">
            <v>Sky+ Install</v>
          </cell>
          <cell r="Q405">
            <v>61479</v>
          </cell>
          <cell r="R405">
            <v>0</v>
          </cell>
          <cell r="S405">
            <v>0</v>
          </cell>
          <cell r="T405">
            <v>0</v>
          </cell>
          <cell r="U405">
            <v>1137</v>
          </cell>
        </row>
        <row r="406">
          <cell r="D406">
            <v>77214</v>
          </cell>
          <cell r="E406">
            <v>9</v>
          </cell>
          <cell r="F406" t="str">
            <v>X</v>
          </cell>
          <cell r="G406">
            <v>9</v>
          </cell>
          <cell r="H406">
            <v>9</v>
          </cell>
          <cell r="I406" t="str">
            <v>X</v>
          </cell>
          <cell r="J406" t="str">
            <v>X</v>
          </cell>
          <cell r="K406" t="str">
            <v>X</v>
          </cell>
          <cell r="L406" t="str">
            <v>X</v>
          </cell>
          <cell r="M406" t="str">
            <v>X</v>
          </cell>
          <cell r="N406" t="str">
            <v>X</v>
          </cell>
          <cell r="O406">
            <v>0</v>
          </cell>
          <cell r="P406" t="str">
            <v>BST cust profile</v>
          </cell>
          <cell r="Q406">
            <v>1169</v>
          </cell>
          <cell r="R406">
            <v>0</v>
          </cell>
          <cell r="S406">
            <v>0</v>
          </cell>
          <cell r="T406">
            <v>0</v>
          </cell>
          <cell r="U406">
            <v>23</v>
          </cell>
        </row>
        <row r="407">
          <cell r="D407">
            <v>77215</v>
          </cell>
          <cell r="E407">
            <v>13</v>
          </cell>
          <cell r="F407" t="str">
            <v>X</v>
          </cell>
          <cell r="G407">
            <v>12</v>
          </cell>
          <cell r="H407">
            <v>11</v>
          </cell>
          <cell r="I407" t="str">
            <v>X</v>
          </cell>
          <cell r="J407" t="str">
            <v>X</v>
          </cell>
          <cell r="K407" t="str">
            <v>X</v>
          </cell>
          <cell r="L407" t="str">
            <v>X</v>
          </cell>
          <cell r="M407" t="str">
            <v>X</v>
          </cell>
          <cell r="N407" t="str">
            <v>X</v>
          </cell>
          <cell r="O407">
            <v>1</v>
          </cell>
          <cell r="P407" t="str">
            <v>Timeout 959595</v>
          </cell>
          <cell r="Q407">
            <v>1960</v>
          </cell>
          <cell r="R407">
            <v>0</v>
          </cell>
          <cell r="S407">
            <v>0</v>
          </cell>
          <cell r="T407">
            <v>0</v>
          </cell>
          <cell r="U407">
            <v>69</v>
          </cell>
        </row>
        <row r="408">
          <cell r="D408">
            <v>77215</v>
          </cell>
          <cell r="E408">
            <v>1</v>
          </cell>
          <cell r="F408" t="str">
            <v>x</v>
          </cell>
          <cell r="G408">
            <v>0</v>
          </cell>
          <cell r="H408">
            <v>0</v>
          </cell>
          <cell r="I408" t="str">
            <v>x</v>
          </cell>
          <cell r="J408" t="str">
            <v>x</v>
          </cell>
          <cell r="K408" t="str">
            <v>x</v>
          </cell>
          <cell r="L408" t="str">
            <v>x</v>
          </cell>
          <cell r="M408" t="str">
            <v>x</v>
          </cell>
          <cell r="N408" t="str">
            <v>x</v>
          </cell>
          <cell r="O408">
            <v>0</v>
          </cell>
          <cell r="P408" t="str">
            <v>Timeout 959595</v>
          </cell>
          <cell r="Q408">
            <v>0</v>
          </cell>
          <cell r="R408">
            <v>0</v>
          </cell>
          <cell r="S408">
            <v>1</v>
          </cell>
          <cell r="T408">
            <v>0</v>
          </cell>
          <cell r="U408">
            <v>0</v>
          </cell>
        </row>
        <row r="409">
          <cell r="D409">
            <v>77229</v>
          </cell>
          <cell r="E409">
            <v>1</v>
          </cell>
          <cell r="F409" t="str">
            <v>x</v>
          </cell>
          <cell r="G409">
            <v>1</v>
          </cell>
          <cell r="H409">
            <v>1</v>
          </cell>
          <cell r="I409" t="str">
            <v>x</v>
          </cell>
          <cell r="J409" t="str">
            <v>x</v>
          </cell>
          <cell r="K409" t="str">
            <v>x</v>
          </cell>
          <cell r="L409" t="str">
            <v>x</v>
          </cell>
          <cell r="M409" t="str">
            <v>x</v>
          </cell>
          <cell r="N409" t="str">
            <v>x</v>
          </cell>
          <cell r="O409">
            <v>0</v>
          </cell>
          <cell r="P409" t="str">
            <v>SBO Upgrade 77229</v>
          </cell>
          <cell r="Q409">
            <v>140</v>
          </cell>
          <cell r="R409">
            <v>0</v>
          </cell>
          <cell r="S409">
            <v>0</v>
          </cell>
          <cell r="T409">
            <v>0</v>
          </cell>
          <cell r="U409">
            <v>4</v>
          </cell>
        </row>
        <row r="410">
          <cell r="D410">
            <v>77235</v>
          </cell>
          <cell r="E410">
            <v>35</v>
          </cell>
          <cell r="F410" t="str">
            <v>X</v>
          </cell>
          <cell r="G410">
            <v>0</v>
          </cell>
          <cell r="H410">
            <v>0</v>
          </cell>
          <cell r="I410" t="str">
            <v>X</v>
          </cell>
          <cell r="J410" t="str">
            <v>X</v>
          </cell>
          <cell r="K410" t="str">
            <v>X</v>
          </cell>
          <cell r="L410" t="str">
            <v>X</v>
          </cell>
          <cell r="M410" t="str">
            <v>X</v>
          </cell>
          <cell r="N410" t="str">
            <v>X</v>
          </cell>
          <cell r="O410">
            <v>0</v>
          </cell>
          <cell r="P410">
            <v>77235</v>
          </cell>
          <cell r="Q410">
            <v>0</v>
          </cell>
          <cell r="R410">
            <v>0</v>
          </cell>
          <cell r="S410">
            <v>35</v>
          </cell>
          <cell r="T410">
            <v>35</v>
          </cell>
          <cell r="U410">
            <v>0</v>
          </cell>
        </row>
        <row r="411">
          <cell r="D411">
            <v>77235</v>
          </cell>
          <cell r="E411">
            <v>45</v>
          </cell>
          <cell r="F411" t="str">
            <v>x</v>
          </cell>
          <cell r="G411">
            <v>0</v>
          </cell>
          <cell r="H411">
            <v>0</v>
          </cell>
          <cell r="I411" t="str">
            <v>x</v>
          </cell>
          <cell r="J411" t="str">
            <v>x</v>
          </cell>
          <cell r="K411" t="str">
            <v>x</v>
          </cell>
          <cell r="L411" t="str">
            <v>x</v>
          </cell>
          <cell r="M411" t="str">
            <v>x</v>
          </cell>
          <cell r="N411" t="str">
            <v>x</v>
          </cell>
          <cell r="O411">
            <v>0</v>
          </cell>
          <cell r="P411">
            <v>77235</v>
          </cell>
          <cell r="Q411">
            <v>0</v>
          </cell>
          <cell r="R411">
            <v>0</v>
          </cell>
          <cell r="S411">
            <v>45</v>
          </cell>
          <cell r="T411">
            <v>0</v>
          </cell>
          <cell r="U411">
            <v>0</v>
          </cell>
        </row>
        <row r="412">
          <cell r="D412">
            <v>77236</v>
          </cell>
          <cell r="E412">
            <v>206</v>
          </cell>
          <cell r="F412" t="str">
            <v>X</v>
          </cell>
          <cell r="G412">
            <v>0</v>
          </cell>
          <cell r="H412">
            <v>0</v>
          </cell>
          <cell r="I412" t="str">
            <v>X</v>
          </cell>
          <cell r="J412" t="str">
            <v>X</v>
          </cell>
          <cell r="K412" t="str">
            <v>X</v>
          </cell>
          <cell r="L412" t="str">
            <v>X</v>
          </cell>
          <cell r="M412" t="str">
            <v>X</v>
          </cell>
          <cell r="N412" t="str">
            <v>X</v>
          </cell>
          <cell r="O412">
            <v>0</v>
          </cell>
          <cell r="P412" t="str">
            <v>ICT 800822</v>
          </cell>
          <cell r="Q412">
            <v>0</v>
          </cell>
          <cell r="R412">
            <v>0</v>
          </cell>
          <cell r="S412">
            <v>206</v>
          </cell>
          <cell r="T412">
            <v>206</v>
          </cell>
          <cell r="U412">
            <v>0</v>
          </cell>
        </row>
        <row r="413">
          <cell r="D413">
            <v>77236</v>
          </cell>
          <cell r="E413">
            <v>206</v>
          </cell>
          <cell r="F413" t="str">
            <v>x</v>
          </cell>
          <cell r="G413">
            <v>202</v>
          </cell>
          <cell r="H413">
            <v>197</v>
          </cell>
          <cell r="I413" t="str">
            <v>x</v>
          </cell>
          <cell r="J413" t="str">
            <v>x</v>
          </cell>
          <cell r="K413" t="str">
            <v>x</v>
          </cell>
          <cell r="L413" t="str">
            <v>x</v>
          </cell>
          <cell r="M413" t="str">
            <v>x</v>
          </cell>
          <cell r="N413" t="str">
            <v>x</v>
          </cell>
          <cell r="O413">
            <v>0</v>
          </cell>
          <cell r="P413" t="str">
            <v>Cust MI 800822</v>
          </cell>
          <cell r="Q413">
            <v>61094</v>
          </cell>
          <cell r="R413">
            <v>4</v>
          </cell>
          <cell r="S413">
            <v>0</v>
          </cell>
          <cell r="T413">
            <v>0</v>
          </cell>
          <cell r="U413">
            <v>646</v>
          </cell>
        </row>
        <row r="414">
          <cell r="D414">
            <v>77237</v>
          </cell>
          <cell r="E414">
            <v>1</v>
          </cell>
          <cell r="F414" t="str">
            <v>X</v>
          </cell>
          <cell r="G414">
            <v>1</v>
          </cell>
          <cell r="H414">
            <v>1</v>
          </cell>
          <cell r="I414" t="str">
            <v>X</v>
          </cell>
          <cell r="J414" t="str">
            <v>X</v>
          </cell>
          <cell r="K414" t="str">
            <v>X</v>
          </cell>
          <cell r="L414" t="str">
            <v>X</v>
          </cell>
          <cell r="M414" t="str">
            <v>X</v>
          </cell>
          <cell r="N414" t="str">
            <v>X</v>
          </cell>
          <cell r="O414">
            <v>0</v>
          </cell>
          <cell r="P414" t="str">
            <v>TV Series 24_2424024</v>
          </cell>
          <cell r="Q414">
            <v>267</v>
          </cell>
          <cell r="R414">
            <v>0</v>
          </cell>
          <cell r="S414">
            <v>0</v>
          </cell>
          <cell r="T414">
            <v>0</v>
          </cell>
          <cell r="U414">
            <v>2</v>
          </cell>
        </row>
        <row r="415">
          <cell r="D415">
            <v>77237</v>
          </cell>
          <cell r="E415">
            <v>1</v>
          </cell>
          <cell r="F415" t="str">
            <v>x</v>
          </cell>
          <cell r="G415">
            <v>1</v>
          </cell>
          <cell r="H415">
            <v>0</v>
          </cell>
          <cell r="I415" t="str">
            <v>x</v>
          </cell>
          <cell r="J415" t="str">
            <v>x</v>
          </cell>
          <cell r="K415" t="str">
            <v>x</v>
          </cell>
          <cell r="L415" t="str">
            <v>x</v>
          </cell>
          <cell r="M415" t="str">
            <v>x</v>
          </cell>
          <cell r="N415" t="str">
            <v>x</v>
          </cell>
          <cell r="O415">
            <v>0</v>
          </cell>
          <cell r="P415" t="str">
            <v>TV Series 24_2424024</v>
          </cell>
          <cell r="Q415">
            <v>652</v>
          </cell>
          <cell r="R415">
            <v>0</v>
          </cell>
          <cell r="S415">
            <v>0</v>
          </cell>
          <cell r="T415">
            <v>0</v>
          </cell>
          <cell r="U415">
            <v>38</v>
          </cell>
        </row>
        <row r="416">
          <cell r="D416">
            <v>77240</v>
          </cell>
          <cell r="E416">
            <v>124</v>
          </cell>
          <cell r="F416" t="str">
            <v>X</v>
          </cell>
          <cell r="G416">
            <v>91</v>
          </cell>
          <cell r="H416">
            <v>91</v>
          </cell>
          <cell r="I416" t="str">
            <v>X</v>
          </cell>
          <cell r="J416" t="str">
            <v>X</v>
          </cell>
          <cell r="K416" t="str">
            <v>X</v>
          </cell>
          <cell r="L416" t="str">
            <v>X</v>
          </cell>
          <cell r="M416" t="str">
            <v>X</v>
          </cell>
          <cell r="N416" t="str">
            <v>X</v>
          </cell>
          <cell r="O416">
            <v>0</v>
          </cell>
          <cell r="P416" t="str">
            <v>IP PAT Transfer</v>
          </cell>
          <cell r="Q416">
            <v>25507</v>
          </cell>
          <cell r="R416">
            <v>0</v>
          </cell>
          <cell r="S416">
            <v>33</v>
          </cell>
          <cell r="T416">
            <v>33</v>
          </cell>
          <cell r="U416">
            <v>199</v>
          </cell>
        </row>
        <row r="417">
          <cell r="D417">
            <v>77242</v>
          </cell>
          <cell r="E417">
            <v>660</v>
          </cell>
          <cell r="F417" t="str">
            <v>X</v>
          </cell>
          <cell r="G417">
            <v>660</v>
          </cell>
          <cell r="H417">
            <v>652</v>
          </cell>
          <cell r="I417" t="str">
            <v>X</v>
          </cell>
          <cell r="J417" t="str">
            <v>X</v>
          </cell>
          <cell r="K417" t="str">
            <v>X</v>
          </cell>
          <cell r="L417" t="str">
            <v>X</v>
          </cell>
          <cell r="M417" t="str">
            <v>X</v>
          </cell>
          <cell r="N417" t="str">
            <v>X</v>
          </cell>
          <cell r="O417">
            <v>0</v>
          </cell>
          <cell r="P417">
            <v>77242</v>
          </cell>
          <cell r="Q417">
            <v>88138</v>
          </cell>
          <cell r="R417">
            <v>0</v>
          </cell>
          <cell r="S417">
            <v>0</v>
          </cell>
          <cell r="T417">
            <v>0</v>
          </cell>
          <cell r="U417">
            <v>2293</v>
          </cell>
        </row>
        <row r="418">
          <cell r="D418">
            <v>77246</v>
          </cell>
          <cell r="E418">
            <v>933</v>
          </cell>
          <cell r="F418" t="str">
            <v>X</v>
          </cell>
          <cell r="G418">
            <v>933</v>
          </cell>
          <cell r="H418">
            <v>919</v>
          </cell>
          <cell r="I418" t="str">
            <v>X</v>
          </cell>
          <cell r="J418" t="str">
            <v>X</v>
          </cell>
          <cell r="K418" t="str">
            <v>X</v>
          </cell>
          <cell r="L418" t="str">
            <v>X</v>
          </cell>
          <cell r="M418" t="str">
            <v>X</v>
          </cell>
          <cell r="N418" t="str">
            <v>X</v>
          </cell>
          <cell r="O418">
            <v>0</v>
          </cell>
          <cell r="P418" t="str">
            <v>ICT 800822.</v>
          </cell>
          <cell r="Q418">
            <v>119967</v>
          </cell>
          <cell r="R418">
            <v>0</v>
          </cell>
          <cell r="S418">
            <v>0</v>
          </cell>
          <cell r="T418">
            <v>0</v>
          </cell>
          <cell r="U418">
            <v>3404</v>
          </cell>
        </row>
        <row r="419">
          <cell r="D419">
            <v>77248</v>
          </cell>
          <cell r="E419">
            <v>293</v>
          </cell>
          <cell r="F419" t="str">
            <v>X</v>
          </cell>
          <cell r="G419">
            <v>292</v>
          </cell>
          <cell r="H419">
            <v>286</v>
          </cell>
          <cell r="I419" t="str">
            <v>X</v>
          </cell>
          <cell r="J419" t="str">
            <v>X</v>
          </cell>
          <cell r="K419" t="str">
            <v>X</v>
          </cell>
          <cell r="L419" t="str">
            <v>X</v>
          </cell>
          <cell r="M419" t="str">
            <v>X</v>
          </cell>
          <cell r="N419" t="str">
            <v>X</v>
          </cell>
          <cell r="O419">
            <v>1</v>
          </cell>
          <cell r="P419" t="str">
            <v>ICT 800822..</v>
          </cell>
          <cell r="Q419">
            <v>41256</v>
          </cell>
          <cell r="R419">
            <v>0</v>
          </cell>
          <cell r="S419">
            <v>0</v>
          </cell>
          <cell r="T419">
            <v>0</v>
          </cell>
          <cell r="U419">
            <v>958</v>
          </cell>
        </row>
        <row r="420">
          <cell r="D420">
            <v>77254</v>
          </cell>
          <cell r="E420">
            <v>15</v>
          </cell>
          <cell r="F420" t="str">
            <v>X</v>
          </cell>
          <cell r="G420">
            <v>0</v>
          </cell>
          <cell r="H420">
            <v>0</v>
          </cell>
          <cell r="I420" t="str">
            <v>X</v>
          </cell>
          <cell r="J420" t="str">
            <v>X</v>
          </cell>
          <cell r="K420" t="str">
            <v>X</v>
          </cell>
          <cell r="L420" t="str">
            <v>X</v>
          </cell>
          <cell r="M420" t="str">
            <v>X</v>
          </cell>
          <cell r="N420" t="str">
            <v>X</v>
          </cell>
          <cell r="O420">
            <v>0</v>
          </cell>
          <cell r="P420">
            <v>77254</v>
          </cell>
          <cell r="Q420">
            <v>0</v>
          </cell>
          <cell r="R420">
            <v>0</v>
          </cell>
          <cell r="S420">
            <v>15</v>
          </cell>
          <cell r="T420">
            <v>15</v>
          </cell>
          <cell r="U420">
            <v>0</v>
          </cell>
        </row>
        <row r="421">
          <cell r="D421">
            <v>77255</v>
          </cell>
          <cell r="E421">
            <v>3</v>
          </cell>
          <cell r="F421" t="str">
            <v>X</v>
          </cell>
          <cell r="G421">
            <v>3</v>
          </cell>
          <cell r="H421">
            <v>3</v>
          </cell>
          <cell r="I421" t="str">
            <v>X</v>
          </cell>
          <cell r="J421" t="str">
            <v>X</v>
          </cell>
          <cell r="K421" t="str">
            <v>X</v>
          </cell>
          <cell r="L421" t="str">
            <v>X</v>
          </cell>
          <cell r="M421" t="str">
            <v>X</v>
          </cell>
          <cell r="N421" t="str">
            <v>X</v>
          </cell>
          <cell r="O421">
            <v>0</v>
          </cell>
          <cell r="P421" t="str">
            <v>Sky+ IAF 501603 Rev</v>
          </cell>
          <cell r="Q421">
            <v>1968</v>
          </cell>
          <cell r="R421">
            <v>0</v>
          </cell>
          <cell r="S421">
            <v>0</v>
          </cell>
          <cell r="T421">
            <v>0</v>
          </cell>
          <cell r="U421">
            <v>40</v>
          </cell>
        </row>
        <row r="422">
          <cell r="D422">
            <v>77270</v>
          </cell>
          <cell r="E422">
            <v>74</v>
          </cell>
          <cell r="F422" t="str">
            <v>X</v>
          </cell>
          <cell r="G422">
            <v>0</v>
          </cell>
          <cell r="H422">
            <v>0</v>
          </cell>
          <cell r="I422" t="str">
            <v>X</v>
          </cell>
          <cell r="J422" t="str">
            <v>X</v>
          </cell>
          <cell r="K422" t="str">
            <v>X</v>
          </cell>
          <cell r="L422" t="str">
            <v>X</v>
          </cell>
          <cell r="M422" t="str">
            <v>X</v>
          </cell>
          <cell r="N422" t="str">
            <v>X</v>
          </cell>
          <cell r="O422">
            <v>0</v>
          </cell>
          <cell r="P422" t="str">
            <v>C and C Payment Plan</v>
          </cell>
          <cell r="Q422">
            <v>0</v>
          </cell>
          <cell r="R422">
            <v>0</v>
          </cell>
          <cell r="S422">
            <v>74</v>
          </cell>
          <cell r="T422">
            <v>0</v>
          </cell>
          <cell r="U422">
            <v>0</v>
          </cell>
        </row>
        <row r="423">
          <cell r="D423">
            <v>77280</v>
          </cell>
          <cell r="E423">
            <v>43</v>
          </cell>
          <cell r="F423" t="str">
            <v>X</v>
          </cell>
          <cell r="G423">
            <v>40</v>
          </cell>
          <cell r="H423">
            <v>24</v>
          </cell>
          <cell r="I423" t="str">
            <v>X</v>
          </cell>
          <cell r="J423" t="str">
            <v>X</v>
          </cell>
          <cell r="K423" t="str">
            <v>X</v>
          </cell>
          <cell r="L423" t="str">
            <v>X</v>
          </cell>
          <cell r="M423" t="str">
            <v>X</v>
          </cell>
          <cell r="N423" t="str">
            <v>X</v>
          </cell>
          <cell r="O423">
            <v>3</v>
          </cell>
          <cell r="P423" t="str">
            <v>Tesco 959595</v>
          </cell>
          <cell r="Q423">
            <v>11633</v>
          </cell>
          <cell r="R423">
            <v>0</v>
          </cell>
          <cell r="S423">
            <v>0</v>
          </cell>
          <cell r="T423">
            <v>0</v>
          </cell>
          <cell r="U423">
            <v>1019</v>
          </cell>
        </row>
        <row r="424">
          <cell r="D424">
            <v>77282</v>
          </cell>
          <cell r="E424">
            <v>19</v>
          </cell>
          <cell r="F424" t="str">
            <v>X</v>
          </cell>
          <cell r="G424">
            <v>19</v>
          </cell>
          <cell r="H424">
            <v>19</v>
          </cell>
          <cell r="I424" t="str">
            <v>X</v>
          </cell>
          <cell r="J424" t="str">
            <v>X</v>
          </cell>
          <cell r="K424" t="str">
            <v>X</v>
          </cell>
          <cell r="L424" t="str">
            <v>X</v>
          </cell>
          <cell r="M424" t="str">
            <v>X</v>
          </cell>
          <cell r="N424" t="str">
            <v>X</v>
          </cell>
          <cell r="O424">
            <v>0</v>
          </cell>
          <cell r="P424" t="str">
            <v>TV Link x/fer</v>
          </cell>
          <cell r="Q424">
            <v>5769</v>
          </cell>
          <cell r="R424">
            <v>0</v>
          </cell>
          <cell r="S424">
            <v>0</v>
          </cell>
          <cell r="T424">
            <v>0</v>
          </cell>
          <cell r="U424">
            <v>41</v>
          </cell>
        </row>
        <row r="425">
          <cell r="D425">
            <v>77285</v>
          </cell>
          <cell r="E425">
            <v>1</v>
          </cell>
          <cell r="F425" t="str">
            <v>X</v>
          </cell>
          <cell r="G425">
            <v>0</v>
          </cell>
          <cell r="H425">
            <v>0</v>
          </cell>
          <cell r="I425" t="str">
            <v>X</v>
          </cell>
          <cell r="J425" t="str">
            <v>X</v>
          </cell>
          <cell r="K425" t="str">
            <v>X</v>
          </cell>
          <cell r="L425" t="str">
            <v>X</v>
          </cell>
          <cell r="M425" t="str">
            <v>X</v>
          </cell>
          <cell r="N425" t="str">
            <v>X</v>
          </cell>
          <cell r="O425">
            <v>1</v>
          </cell>
          <cell r="P425">
            <v>77285</v>
          </cell>
          <cell r="Q425">
            <v>0</v>
          </cell>
          <cell r="R425">
            <v>0</v>
          </cell>
          <cell r="S425">
            <v>0</v>
          </cell>
          <cell r="T425">
            <v>0</v>
          </cell>
          <cell r="U425">
            <v>0</v>
          </cell>
        </row>
        <row r="426">
          <cell r="D426">
            <v>77290</v>
          </cell>
          <cell r="E426">
            <v>66</v>
          </cell>
          <cell r="F426" t="str">
            <v>X</v>
          </cell>
          <cell r="G426">
            <v>63</v>
          </cell>
          <cell r="H426">
            <v>62</v>
          </cell>
          <cell r="I426" t="str">
            <v>X</v>
          </cell>
          <cell r="J426" t="str">
            <v>X</v>
          </cell>
          <cell r="K426" t="str">
            <v>X</v>
          </cell>
          <cell r="L426" t="str">
            <v>X</v>
          </cell>
          <cell r="M426" t="str">
            <v>X</v>
          </cell>
          <cell r="N426" t="str">
            <v>X</v>
          </cell>
          <cell r="O426">
            <v>0</v>
          </cell>
          <cell r="P426" t="str">
            <v>MI Transfer Number</v>
          </cell>
          <cell r="Q426">
            <v>16498</v>
          </cell>
          <cell r="R426">
            <v>47</v>
          </cell>
          <cell r="S426">
            <v>0</v>
          </cell>
          <cell r="T426">
            <v>0</v>
          </cell>
          <cell r="U426">
            <v>237</v>
          </cell>
        </row>
        <row r="427">
          <cell r="D427">
            <v>77292</v>
          </cell>
          <cell r="E427">
            <v>45</v>
          </cell>
          <cell r="F427" t="str">
            <v>X</v>
          </cell>
          <cell r="G427">
            <v>44</v>
          </cell>
          <cell r="H427">
            <v>40</v>
          </cell>
          <cell r="I427" t="str">
            <v>X</v>
          </cell>
          <cell r="J427" t="str">
            <v>X</v>
          </cell>
          <cell r="K427" t="str">
            <v>X</v>
          </cell>
          <cell r="L427" t="str">
            <v>X</v>
          </cell>
          <cell r="M427" t="str">
            <v>X</v>
          </cell>
          <cell r="N427" t="str">
            <v>X</v>
          </cell>
          <cell r="O427">
            <v>1</v>
          </cell>
          <cell r="P427" t="str">
            <v>Sky + Install T/fer</v>
          </cell>
          <cell r="Q427">
            <v>12868</v>
          </cell>
          <cell r="R427">
            <v>0</v>
          </cell>
          <cell r="S427">
            <v>0</v>
          </cell>
          <cell r="T427">
            <v>0</v>
          </cell>
          <cell r="U427">
            <v>315</v>
          </cell>
        </row>
        <row r="428">
          <cell r="D428">
            <v>77293</v>
          </cell>
          <cell r="E428">
            <v>120</v>
          </cell>
          <cell r="F428" t="str">
            <v>X</v>
          </cell>
          <cell r="G428">
            <v>117</v>
          </cell>
          <cell r="H428">
            <v>116</v>
          </cell>
          <cell r="I428" t="str">
            <v>X</v>
          </cell>
          <cell r="J428" t="str">
            <v>X</v>
          </cell>
          <cell r="K428" t="str">
            <v>X</v>
          </cell>
          <cell r="L428" t="str">
            <v>X</v>
          </cell>
          <cell r="M428" t="str">
            <v>X</v>
          </cell>
          <cell r="N428" t="str">
            <v>X</v>
          </cell>
          <cell r="O428">
            <v>2</v>
          </cell>
          <cell r="P428" t="str">
            <v>EDB x/fer</v>
          </cell>
          <cell r="Q428">
            <v>51035</v>
          </cell>
          <cell r="R428">
            <v>18</v>
          </cell>
          <cell r="S428">
            <v>0</v>
          </cell>
          <cell r="T428">
            <v>0</v>
          </cell>
          <cell r="U428">
            <v>273</v>
          </cell>
        </row>
        <row r="429">
          <cell r="D429">
            <v>77294</v>
          </cell>
          <cell r="E429">
            <v>2</v>
          </cell>
          <cell r="F429" t="str">
            <v>X</v>
          </cell>
          <cell r="G429">
            <v>2</v>
          </cell>
          <cell r="H429">
            <v>2</v>
          </cell>
          <cell r="I429" t="str">
            <v>X</v>
          </cell>
          <cell r="J429" t="str">
            <v>X</v>
          </cell>
          <cell r="K429" t="str">
            <v>X</v>
          </cell>
          <cell r="L429" t="str">
            <v>X</v>
          </cell>
          <cell r="M429" t="str">
            <v>X</v>
          </cell>
          <cell r="N429" t="str">
            <v>X</v>
          </cell>
          <cell r="O429">
            <v>0</v>
          </cell>
          <cell r="P429" t="str">
            <v>Independant</v>
          </cell>
          <cell r="Q429">
            <v>986</v>
          </cell>
          <cell r="R429">
            <v>0</v>
          </cell>
          <cell r="S429">
            <v>0</v>
          </cell>
          <cell r="T429">
            <v>0</v>
          </cell>
          <cell r="U429">
            <v>5</v>
          </cell>
        </row>
        <row r="430">
          <cell r="D430">
            <v>77295</v>
          </cell>
          <cell r="E430">
            <v>43</v>
          </cell>
          <cell r="F430" t="str">
            <v>X</v>
          </cell>
          <cell r="G430">
            <v>39</v>
          </cell>
          <cell r="H430">
            <v>38</v>
          </cell>
          <cell r="I430" t="str">
            <v>X</v>
          </cell>
          <cell r="J430" t="str">
            <v>X</v>
          </cell>
          <cell r="K430" t="str">
            <v>X</v>
          </cell>
          <cell r="L430" t="str">
            <v>X</v>
          </cell>
          <cell r="M430" t="str">
            <v>X</v>
          </cell>
          <cell r="N430" t="str">
            <v>X</v>
          </cell>
          <cell r="O430">
            <v>2</v>
          </cell>
          <cell r="P430" t="str">
            <v>ASA Transfer Number</v>
          </cell>
          <cell r="Q430">
            <v>2872</v>
          </cell>
          <cell r="R430">
            <v>17</v>
          </cell>
          <cell r="S430">
            <v>0</v>
          </cell>
          <cell r="T430">
            <v>0</v>
          </cell>
          <cell r="U430">
            <v>314</v>
          </cell>
        </row>
        <row r="431">
          <cell r="D431">
            <v>77296</v>
          </cell>
          <cell r="E431">
            <v>1</v>
          </cell>
          <cell r="F431" t="str">
            <v>X</v>
          </cell>
          <cell r="G431">
            <v>1</v>
          </cell>
          <cell r="H431">
            <v>1</v>
          </cell>
          <cell r="I431" t="str">
            <v>X</v>
          </cell>
          <cell r="J431" t="str">
            <v>X</v>
          </cell>
          <cell r="K431" t="str">
            <v>X</v>
          </cell>
          <cell r="L431" t="str">
            <v>X</v>
          </cell>
          <cell r="M431" t="str">
            <v>X</v>
          </cell>
          <cell r="N431" t="str">
            <v>X</v>
          </cell>
          <cell r="O431">
            <v>0</v>
          </cell>
          <cell r="P431" t="str">
            <v>BST ASA</v>
          </cell>
          <cell r="Q431">
            <v>40</v>
          </cell>
          <cell r="R431">
            <v>0</v>
          </cell>
          <cell r="S431">
            <v>0</v>
          </cell>
          <cell r="T431">
            <v>0</v>
          </cell>
          <cell r="U431">
            <v>2</v>
          </cell>
        </row>
        <row r="432">
          <cell r="D432">
            <v>77297</v>
          </cell>
          <cell r="E432">
            <v>98</v>
          </cell>
          <cell r="F432" t="str">
            <v>X</v>
          </cell>
          <cell r="G432">
            <v>0</v>
          </cell>
          <cell r="H432">
            <v>0</v>
          </cell>
          <cell r="I432" t="str">
            <v>X</v>
          </cell>
          <cell r="J432" t="str">
            <v>X</v>
          </cell>
          <cell r="K432" t="str">
            <v>X</v>
          </cell>
          <cell r="L432" t="str">
            <v>X</v>
          </cell>
          <cell r="M432" t="str">
            <v>X</v>
          </cell>
          <cell r="N432" t="str">
            <v>X</v>
          </cell>
          <cell r="O432">
            <v>3</v>
          </cell>
          <cell r="P432" t="str">
            <v>DTH Collections</v>
          </cell>
          <cell r="Q432">
            <v>0</v>
          </cell>
          <cell r="R432">
            <v>95</v>
          </cell>
          <cell r="S432">
            <v>87</v>
          </cell>
          <cell r="T432">
            <v>0</v>
          </cell>
          <cell r="U432">
            <v>0</v>
          </cell>
        </row>
        <row r="433">
          <cell r="D433">
            <v>77298</v>
          </cell>
          <cell r="E433">
            <v>1</v>
          </cell>
          <cell r="F433" t="str">
            <v>X</v>
          </cell>
          <cell r="G433">
            <v>0</v>
          </cell>
          <cell r="H433">
            <v>0</v>
          </cell>
          <cell r="I433" t="str">
            <v>X</v>
          </cell>
          <cell r="J433" t="str">
            <v>X</v>
          </cell>
          <cell r="K433" t="str">
            <v>X</v>
          </cell>
          <cell r="L433" t="str">
            <v>X</v>
          </cell>
          <cell r="M433" t="str">
            <v>X</v>
          </cell>
          <cell r="N433" t="str">
            <v>X</v>
          </cell>
          <cell r="O433">
            <v>1</v>
          </cell>
          <cell r="P433">
            <v>77298</v>
          </cell>
          <cell r="Q433">
            <v>0</v>
          </cell>
          <cell r="R433">
            <v>0</v>
          </cell>
          <cell r="S433">
            <v>0</v>
          </cell>
          <cell r="T433">
            <v>0</v>
          </cell>
          <cell r="U433">
            <v>0</v>
          </cell>
        </row>
        <row r="434">
          <cell r="D434">
            <v>77299</v>
          </cell>
          <cell r="E434">
            <v>567</v>
          </cell>
          <cell r="F434" t="str">
            <v>X</v>
          </cell>
          <cell r="G434">
            <v>562</v>
          </cell>
          <cell r="H434">
            <v>540</v>
          </cell>
          <cell r="I434" t="str">
            <v>X</v>
          </cell>
          <cell r="J434" t="str">
            <v>X</v>
          </cell>
          <cell r="K434" t="str">
            <v>X</v>
          </cell>
          <cell r="L434" t="str">
            <v>X</v>
          </cell>
          <cell r="M434" t="str">
            <v>X</v>
          </cell>
          <cell r="N434" t="str">
            <v>X</v>
          </cell>
          <cell r="O434">
            <v>3</v>
          </cell>
          <cell r="P434" t="str">
            <v>Install T/fer Number</v>
          </cell>
          <cell r="Q434">
            <v>136457</v>
          </cell>
          <cell r="R434">
            <v>23</v>
          </cell>
          <cell r="S434">
            <v>0</v>
          </cell>
          <cell r="T434">
            <v>0</v>
          </cell>
          <cell r="U434">
            <v>2584</v>
          </cell>
        </row>
        <row r="435">
          <cell r="D435">
            <v>77300</v>
          </cell>
          <cell r="E435">
            <v>38</v>
          </cell>
          <cell r="F435" t="str">
            <v>X</v>
          </cell>
          <cell r="G435">
            <v>34</v>
          </cell>
          <cell r="H435">
            <v>24</v>
          </cell>
          <cell r="I435" t="str">
            <v>X</v>
          </cell>
          <cell r="J435" t="str">
            <v>X</v>
          </cell>
          <cell r="K435" t="str">
            <v>X</v>
          </cell>
          <cell r="L435" t="str">
            <v>X</v>
          </cell>
          <cell r="M435" t="str">
            <v>X</v>
          </cell>
          <cell r="N435" t="str">
            <v>X</v>
          </cell>
          <cell r="O435">
            <v>4</v>
          </cell>
          <cell r="P435" t="str">
            <v>Tivo 418486.</v>
          </cell>
          <cell r="Q435">
            <v>13562</v>
          </cell>
          <cell r="R435">
            <v>0</v>
          </cell>
          <cell r="S435">
            <v>0</v>
          </cell>
          <cell r="T435">
            <v>0</v>
          </cell>
          <cell r="U435">
            <v>2327</v>
          </cell>
        </row>
        <row r="436">
          <cell r="D436">
            <v>77303</v>
          </cell>
          <cell r="E436">
            <v>3</v>
          </cell>
          <cell r="F436" t="str">
            <v>X</v>
          </cell>
          <cell r="G436">
            <v>3</v>
          </cell>
          <cell r="H436">
            <v>3</v>
          </cell>
          <cell r="I436" t="str">
            <v>X</v>
          </cell>
          <cell r="J436" t="str">
            <v>X</v>
          </cell>
          <cell r="K436" t="str">
            <v>X</v>
          </cell>
          <cell r="L436" t="str">
            <v>X</v>
          </cell>
          <cell r="M436" t="str">
            <v>X</v>
          </cell>
          <cell r="N436" t="str">
            <v>X</v>
          </cell>
          <cell r="O436">
            <v>0</v>
          </cell>
          <cell r="P436" t="str">
            <v>Tech Option 435000</v>
          </cell>
          <cell r="Q436">
            <v>437</v>
          </cell>
          <cell r="R436">
            <v>0</v>
          </cell>
          <cell r="S436">
            <v>0</v>
          </cell>
          <cell r="T436">
            <v>0</v>
          </cell>
          <cell r="U436">
            <v>8</v>
          </cell>
        </row>
        <row r="437">
          <cell r="D437">
            <v>77306</v>
          </cell>
          <cell r="E437">
            <v>853</v>
          </cell>
          <cell r="F437" t="str">
            <v>X</v>
          </cell>
          <cell r="G437">
            <v>851</v>
          </cell>
          <cell r="H437">
            <v>834</v>
          </cell>
          <cell r="I437" t="str">
            <v>X</v>
          </cell>
          <cell r="J437" t="str">
            <v>X</v>
          </cell>
          <cell r="K437" t="str">
            <v>X</v>
          </cell>
          <cell r="L437" t="str">
            <v>X</v>
          </cell>
          <cell r="M437" t="str">
            <v>X</v>
          </cell>
          <cell r="N437" t="str">
            <v>X</v>
          </cell>
          <cell r="O437">
            <v>2</v>
          </cell>
          <cell r="P437" t="str">
            <v>CLI Opt 435000</v>
          </cell>
          <cell r="Q437">
            <v>300716</v>
          </cell>
          <cell r="R437">
            <v>0</v>
          </cell>
          <cell r="S437">
            <v>0</v>
          </cell>
          <cell r="T437">
            <v>0</v>
          </cell>
          <cell r="U437">
            <v>2720</v>
          </cell>
        </row>
        <row r="438">
          <cell r="D438">
            <v>77306</v>
          </cell>
          <cell r="E438">
            <v>40</v>
          </cell>
          <cell r="F438" t="str">
            <v>x</v>
          </cell>
          <cell r="G438">
            <v>30</v>
          </cell>
          <cell r="H438">
            <v>29</v>
          </cell>
          <cell r="I438" t="str">
            <v>x</v>
          </cell>
          <cell r="J438" t="str">
            <v>x</v>
          </cell>
          <cell r="K438" t="str">
            <v>x</v>
          </cell>
          <cell r="L438" t="str">
            <v>x</v>
          </cell>
          <cell r="M438" t="str">
            <v>x</v>
          </cell>
          <cell r="N438" t="str">
            <v>x</v>
          </cell>
          <cell r="O438">
            <v>1</v>
          </cell>
          <cell r="P438" t="str">
            <v>CLI MGT 435000</v>
          </cell>
          <cell r="Q438">
            <v>8776</v>
          </cell>
          <cell r="R438">
            <v>0</v>
          </cell>
          <cell r="S438">
            <v>9</v>
          </cell>
          <cell r="T438">
            <v>0</v>
          </cell>
          <cell r="U438">
            <v>150</v>
          </cell>
        </row>
        <row r="439">
          <cell r="D439">
            <v>77307</v>
          </cell>
          <cell r="E439">
            <v>917</v>
          </cell>
          <cell r="F439" t="str">
            <v>X</v>
          </cell>
          <cell r="G439">
            <v>909</v>
          </cell>
          <cell r="H439">
            <v>775</v>
          </cell>
          <cell r="I439" t="str">
            <v>X</v>
          </cell>
          <cell r="J439" t="str">
            <v>X</v>
          </cell>
          <cell r="K439" t="str">
            <v>X</v>
          </cell>
          <cell r="L439" t="str">
            <v>X</v>
          </cell>
          <cell r="M439" t="str">
            <v>X</v>
          </cell>
          <cell r="N439" t="str">
            <v>X</v>
          </cell>
          <cell r="O439">
            <v>6</v>
          </cell>
          <cell r="P439" t="str">
            <v>Sky+ Technical</v>
          </cell>
          <cell r="Q439">
            <v>411238</v>
          </cell>
          <cell r="R439">
            <v>32</v>
          </cell>
          <cell r="S439">
            <v>0</v>
          </cell>
          <cell r="T439">
            <v>0</v>
          </cell>
          <cell r="U439">
            <v>21102</v>
          </cell>
        </row>
        <row r="440">
          <cell r="D440">
            <v>77311</v>
          </cell>
          <cell r="E440">
            <v>159</v>
          </cell>
          <cell r="F440" t="str">
            <v>x</v>
          </cell>
          <cell r="G440">
            <v>148</v>
          </cell>
          <cell r="H440">
            <v>102</v>
          </cell>
          <cell r="I440" t="str">
            <v>x</v>
          </cell>
          <cell r="J440" t="str">
            <v>x</v>
          </cell>
          <cell r="K440" t="str">
            <v>x</v>
          </cell>
          <cell r="L440" t="str">
            <v>x</v>
          </cell>
          <cell r="M440" t="str">
            <v>x</v>
          </cell>
          <cell r="N440" t="str">
            <v>x</v>
          </cell>
          <cell r="O440">
            <v>11</v>
          </cell>
          <cell r="P440" t="str">
            <v>WAP Technical Active</v>
          </cell>
          <cell r="Q440">
            <v>42064</v>
          </cell>
          <cell r="R440">
            <v>0</v>
          </cell>
          <cell r="S440">
            <v>0</v>
          </cell>
          <cell r="T440">
            <v>0</v>
          </cell>
          <cell r="U440">
            <v>4251</v>
          </cell>
        </row>
        <row r="441">
          <cell r="D441">
            <v>77315</v>
          </cell>
          <cell r="E441">
            <v>52</v>
          </cell>
          <cell r="F441" t="str">
            <v>X</v>
          </cell>
          <cell r="G441">
            <v>51</v>
          </cell>
          <cell r="H441">
            <v>47</v>
          </cell>
          <cell r="I441" t="str">
            <v>X</v>
          </cell>
          <cell r="J441" t="str">
            <v>X</v>
          </cell>
          <cell r="K441" t="str">
            <v>X</v>
          </cell>
          <cell r="L441" t="str">
            <v>X</v>
          </cell>
          <cell r="M441" t="str">
            <v>X</v>
          </cell>
          <cell r="N441" t="str">
            <v>X</v>
          </cell>
          <cell r="O441">
            <v>1</v>
          </cell>
          <cell r="P441" t="str">
            <v>Tech Option 434343</v>
          </cell>
          <cell r="Q441">
            <v>17441</v>
          </cell>
          <cell r="R441">
            <v>0</v>
          </cell>
          <cell r="S441">
            <v>0</v>
          </cell>
          <cell r="T441">
            <v>0</v>
          </cell>
          <cell r="U441">
            <v>344</v>
          </cell>
        </row>
        <row r="442">
          <cell r="D442">
            <v>77320</v>
          </cell>
          <cell r="E442">
            <v>18</v>
          </cell>
          <cell r="F442" t="str">
            <v>X</v>
          </cell>
          <cell r="G442">
            <v>18</v>
          </cell>
          <cell r="H442">
            <v>18</v>
          </cell>
          <cell r="I442" t="str">
            <v>X</v>
          </cell>
          <cell r="J442" t="str">
            <v>X</v>
          </cell>
          <cell r="K442" t="str">
            <v>X</v>
          </cell>
          <cell r="L442" t="str">
            <v>X</v>
          </cell>
          <cell r="M442" t="str">
            <v>X</v>
          </cell>
          <cell r="N442" t="str">
            <v>X</v>
          </cell>
          <cell r="O442">
            <v>0</v>
          </cell>
          <cell r="P442" t="str">
            <v>Techncial cust profi</v>
          </cell>
          <cell r="Q442">
            <v>6716</v>
          </cell>
          <cell r="R442">
            <v>0</v>
          </cell>
          <cell r="S442">
            <v>0</v>
          </cell>
          <cell r="T442">
            <v>0</v>
          </cell>
          <cell r="U442">
            <v>48</v>
          </cell>
        </row>
        <row r="443">
          <cell r="D443">
            <v>77321</v>
          </cell>
          <cell r="E443">
            <v>1</v>
          </cell>
          <cell r="F443" t="str">
            <v>X</v>
          </cell>
          <cell r="G443">
            <v>1</v>
          </cell>
          <cell r="H443">
            <v>1</v>
          </cell>
          <cell r="I443" t="str">
            <v>X</v>
          </cell>
          <cell r="J443" t="str">
            <v>X</v>
          </cell>
          <cell r="K443" t="str">
            <v>X</v>
          </cell>
          <cell r="L443" t="str">
            <v>X</v>
          </cell>
          <cell r="M443" t="str">
            <v>X</v>
          </cell>
          <cell r="N443" t="str">
            <v>X</v>
          </cell>
          <cell r="O443">
            <v>0</v>
          </cell>
          <cell r="P443" t="str">
            <v>STS cust profile</v>
          </cell>
          <cell r="Q443">
            <v>127</v>
          </cell>
          <cell r="R443">
            <v>0</v>
          </cell>
          <cell r="S443">
            <v>0</v>
          </cell>
          <cell r="T443">
            <v>0</v>
          </cell>
          <cell r="U443">
            <v>2</v>
          </cell>
        </row>
        <row r="444">
          <cell r="D444">
            <v>77323</v>
          </cell>
          <cell r="E444">
            <v>1</v>
          </cell>
          <cell r="F444" t="str">
            <v>X</v>
          </cell>
          <cell r="G444">
            <v>1</v>
          </cell>
          <cell r="H444">
            <v>1</v>
          </cell>
          <cell r="I444" t="str">
            <v>X</v>
          </cell>
          <cell r="J444" t="str">
            <v>X</v>
          </cell>
          <cell r="K444" t="str">
            <v>X</v>
          </cell>
          <cell r="L444" t="str">
            <v>X</v>
          </cell>
          <cell r="M444" t="str">
            <v>X</v>
          </cell>
          <cell r="N444" t="str">
            <v>X</v>
          </cell>
          <cell r="O444">
            <v>0</v>
          </cell>
          <cell r="P444" t="str">
            <v>Prem Products 741147</v>
          </cell>
          <cell r="Q444">
            <v>48</v>
          </cell>
          <cell r="R444">
            <v>0</v>
          </cell>
          <cell r="S444">
            <v>0</v>
          </cell>
          <cell r="T444">
            <v>0</v>
          </cell>
          <cell r="U444">
            <v>2</v>
          </cell>
        </row>
        <row r="445">
          <cell r="D445">
            <v>77324</v>
          </cell>
          <cell r="E445">
            <v>750</v>
          </cell>
          <cell r="F445" t="str">
            <v>X</v>
          </cell>
          <cell r="G445">
            <v>736</v>
          </cell>
          <cell r="H445">
            <v>710</v>
          </cell>
          <cell r="I445" t="str">
            <v>X</v>
          </cell>
          <cell r="J445" t="str">
            <v>X</v>
          </cell>
          <cell r="K445" t="str">
            <v>X</v>
          </cell>
          <cell r="L445" t="str">
            <v>X</v>
          </cell>
          <cell r="M445" t="str">
            <v>X</v>
          </cell>
          <cell r="N445" t="str">
            <v>X</v>
          </cell>
          <cell r="O445">
            <v>8</v>
          </cell>
          <cell r="P445" t="str">
            <v>RHL Tech Trans</v>
          </cell>
          <cell r="Q445">
            <v>289196</v>
          </cell>
          <cell r="R445">
            <v>0</v>
          </cell>
          <cell r="S445">
            <v>6</v>
          </cell>
          <cell r="T445">
            <v>6</v>
          </cell>
          <cell r="U445">
            <v>3429</v>
          </cell>
        </row>
        <row r="446">
          <cell r="D446">
            <v>77327</v>
          </cell>
          <cell r="E446">
            <v>42</v>
          </cell>
          <cell r="F446" t="str">
            <v>X</v>
          </cell>
          <cell r="G446">
            <v>42</v>
          </cell>
          <cell r="H446">
            <v>38</v>
          </cell>
          <cell r="I446" t="str">
            <v>X</v>
          </cell>
          <cell r="J446" t="str">
            <v>X</v>
          </cell>
          <cell r="K446" t="str">
            <v>X</v>
          </cell>
          <cell r="L446" t="str">
            <v>X</v>
          </cell>
          <cell r="M446" t="str">
            <v>X</v>
          </cell>
          <cell r="N446" t="str">
            <v>X</v>
          </cell>
          <cell r="O446">
            <v>0</v>
          </cell>
          <cell r="P446" t="str">
            <v>Outscource Serv Call</v>
          </cell>
          <cell r="Q446">
            <v>15483</v>
          </cell>
          <cell r="R446">
            <v>0</v>
          </cell>
          <cell r="S446">
            <v>0</v>
          </cell>
          <cell r="T446">
            <v>0</v>
          </cell>
          <cell r="U446">
            <v>269</v>
          </cell>
        </row>
        <row r="447">
          <cell r="D447">
            <v>77328</v>
          </cell>
          <cell r="E447">
            <v>5</v>
          </cell>
          <cell r="F447" t="str">
            <v>X</v>
          </cell>
          <cell r="G447">
            <v>5</v>
          </cell>
          <cell r="H447">
            <v>5</v>
          </cell>
          <cell r="I447" t="str">
            <v>X</v>
          </cell>
          <cell r="J447" t="str">
            <v>X</v>
          </cell>
          <cell r="K447" t="str">
            <v>X</v>
          </cell>
          <cell r="L447" t="str">
            <v>X</v>
          </cell>
          <cell r="M447" t="str">
            <v>X</v>
          </cell>
          <cell r="N447" t="str">
            <v>X</v>
          </cell>
          <cell r="O447">
            <v>0</v>
          </cell>
          <cell r="P447" t="str">
            <v>Sky+FHT Tech 400881</v>
          </cell>
          <cell r="Q447">
            <v>1321</v>
          </cell>
          <cell r="R447">
            <v>0</v>
          </cell>
          <cell r="S447">
            <v>0</v>
          </cell>
          <cell r="T447">
            <v>0</v>
          </cell>
          <cell r="U447">
            <v>10</v>
          </cell>
        </row>
        <row r="448">
          <cell r="D448">
            <v>77329</v>
          </cell>
          <cell r="E448">
            <v>1</v>
          </cell>
          <cell r="F448" t="str">
            <v>X</v>
          </cell>
          <cell r="G448">
            <v>1</v>
          </cell>
          <cell r="H448">
            <v>1</v>
          </cell>
          <cell r="I448" t="str">
            <v>X</v>
          </cell>
          <cell r="J448" t="str">
            <v>X</v>
          </cell>
          <cell r="K448" t="str">
            <v>X</v>
          </cell>
          <cell r="L448" t="str">
            <v>X</v>
          </cell>
          <cell r="M448" t="str">
            <v>X</v>
          </cell>
          <cell r="N448" t="str">
            <v>X</v>
          </cell>
          <cell r="O448">
            <v>0</v>
          </cell>
          <cell r="P448" t="str">
            <v>ROI Technical</v>
          </cell>
          <cell r="Q448">
            <v>176</v>
          </cell>
          <cell r="R448">
            <v>0</v>
          </cell>
          <cell r="S448">
            <v>0</v>
          </cell>
          <cell r="T448">
            <v>0</v>
          </cell>
          <cell r="U448">
            <v>3</v>
          </cell>
        </row>
        <row r="449">
          <cell r="D449">
            <v>77332</v>
          </cell>
          <cell r="E449">
            <v>799</v>
          </cell>
          <cell r="F449" t="str">
            <v>X</v>
          </cell>
          <cell r="G449">
            <v>795</v>
          </cell>
          <cell r="H449">
            <v>747</v>
          </cell>
          <cell r="I449" t="str">
            <v>X</v>
          </cell>
          <cell r="J449" t="str">
            <v>X</v>
          </cell>
          <cell r="K449" t="str">
            <v>X</v>
          </cell>
          <cell r="L449" t="str">
            <v>X</v>
          </cell>
          <cell r="M449" t="str">
            <v>X</v>
          </cell>
          <cell r="N449" t="str">
            <v>X</v>
          </cell>
          <cell r="O449">
            <v>3</v>
          </cell>
          <cell r="P449" t="str">
            <v>Tech Route Frm Dunf</v>
          </cell>
          <cell r="Q449">
            <v>340664</v>
          </cell>
          <cell r="R449">
            <v>0</v>
          </cell>
          <cell r="S449">
            <v>1</v>
          </cell>
          <cell r="T449">
            <v>1</v>
          </cell>
          <cell r="U449">
            <v>4726</v>
          </cell>
        </row>
        <row r="450">
          <cell r="D450">
            <v>77334</v>
          </cell>
          <cell r="E450">
            <v>570</v>
          </cell>
          <cell r="F450" t="str">
            <v>X</v>
          </cell>
          <cell r="G450">
            <v>547</v>
          </cell>
          <cell r="H450">
            <v>517</v>
          </cell>
          <cell r="I450" t="str">
            <v>X</v>
          </cell>
          <cell r="J450" t="str">
            <v>X</v>
          </cell>
          <cell r="K450" t="str">
            <v>X</v>
          </cell>
          <cell r="L450" t="str">
            <v>X</v>
          </cell>
          <cell r="M450" t="str">
            <v>X</v>
          </cell>
          <cell r="N450" t="str">
            <v>X</v>
          </cell>
          <cell r="O450">
            <v>0</v>
          </cell>
          <cell r="P450" t="str">
            <v>Tech 959595</v>
          </cell>
          <cell r="Q450">
            <v>188423</v>
          </cell>
          <cell r="R450">
            <v>0</v>
          </cell>
          <cell r="S450">
            <v>23</v>
          </cell>
          <cell r="T450">
            <v>23</v>
          </cell>
          <cell r="U450">
            <v>3550</v>
          </cell>
        </row>
        <row r="451">
          <cell r="D451">
            <v>77336</v>
          </cell>
          <cell r="E451">
            <v>312</v>
          </cell>
          <cell r="F451" t="str">
            <v>X</v>
          </cell>
          <cell r="G451">
            <v>158</v>
          </cell>
          <cell r="H451">
            <v>155</v>
          </cell>
          <cell r="I451" t="str">
            <v>X</v>
          </cell>
          <cell r="J451" t="str">
            <v>X</v>
          </cell>
          <cell r="K451" t="str">
            <v>X</v>
          </cell>
          <cell r="L451" t="str">
            <v>X</v>
          </cell>
          <cell r="M451" t="str">
            <v>X</v>
          </cell>
          <cell r="N451" t="str">
            <v>X</v>
          </cell>
          <cell r="O451">
            <v>0</v>
          </cell>
          <cell r="P451" t="str">
            <v>LAI IP Technical</v>
          </cell>
          <cell r="Q451">
            <v>45270</v>
          </cell>
          <cell r="R451">
            <v>0</v>
          </cell>
          <cell r="S451">
            <v>0</v>
          </cell>
          <cell r="T451">
            <v>0</v>
          </cell>
          <cell r="U451">
            <v>520</v>
          </cell>
        </row>
        <row r="452">
          <cell r="D452">
            <v>77338</v>
          </cell>
          <cell r="E452">
            <v>2518</v>
          </cell>
          <cell r="F452" t="str">
            <v>X</v>
          </cell>
          <cell r="G452">
            <v>2355</v>
          </cell>
          <cell r="H452">
            <v>2208</v>
          </cell>
          <cell r="I452" t="str">
            <v>X</v>
          </cell>
          <cell r="J452" t="str">
            <v>X</v>
          </cell>
          <cell r="K452" t="str">
            <v>X</v>
          </cell>
          <cell r="L452" t="str">
            <v>X</v>
          </cell>
          <cell r="M452" t="str">
            <v>X</v>
          </cell>
          <cell r="N452" t="str">
            <v>X</v>
          </cell>
          <cell r="O452">
            <v>9</v>
          </cell>
          <cell r="P452" t="str">
            <v>No Sat Sig</v>
          </cell>
          <cell r="Q452">
            <v>1095219</v>
          </cell>
          <cell r="R452">
            <v>0</v>
          </cell>
          <cell r="S452">
            <v>154</v>
          </cell>
          <cell r="T452">
            <v>154</v>
          </cell>
          <cell r="U452">
            <v>15750</v>
          </cell>
        </row>
        <row r="453">
          <cell r="D453">
            <v>77338</v>
          </cell>
          <cell r="E453">
            <v>1657</v>
          </cell>
          <cell r="F453" t="str">
            <v>x</v>
          </cell>
          <cell r="G453">
            <v>1325</v>
          </cell>
          <cell r="H453">
            <v>1287</v>
          </cell>
          <cell r="I453" t="str">
            <v>x</v>
          </cell>
          <cell r="J453" t="str">
            <v>x</v>
          </cell>
          <cell r="K453" t="str">
            <v>x</v>
          </cell>
          <cell r="L453" t="str">
            <v>x</v>
          </cell>
          <cell r="M453" t="str">
            <v>x</v>
          </cell>
          <cell r="N453" t="str">
            <v>x</v>
          </cell>
          <cell r="O453">
            <v>2</v>
          </cell>
          <cell r="P453" t="str">
            <v>Technical NSS</v>
          </cell>
          <cell r="Q453">
            <v>700814</v>
          </cell>
          <cell r="R453">
            <v>0</v>
          </cell>
          <cell r="S453">
            <v>330</v>
          </cell>
          <cell r="T453">
            <v>0</v>
          </cell>
          <cell r="U453">
            <v>6675</v>
          </cell>
        </row>
        <row r="454">
          <cell r="D454">
            <v>77339</v>
          </cell>
          <cell r="E454">
            <v>692</v>
          </cell>
          <cell r="F454" t="str">
            <v>X</v>
          </cell>
          <cell r="G454">
            <v>646</v>
          </cell>
          <cell r="H454">
            <v>608</v>
          </cell>
          <cell r="I454" t="str">
            <v>X</v>
          </cell>
          <cell r="J454" t="str">
            <v>X</v>
          </cell>
          <cell r="K454" t="str">
            <v>X</v>
          </cell>
          <cell r="L454" t="str">
            <v>X</v>
          </cell>
          <cell r="M454" t="str">
            <v>X</v>
          </cell>
          <cell r="N454" t="str">
            <v>X</v>
          </cell>
          <cell r="O454">
            <v>7</v>
          </cell>
          <cell r="P454" t="str">
            <v>Remote Probs</v>
          </cell>
          <cell r="Q454">
            <v>285244</v>
          </cell>
          <cell r="R454">
            <v>0</v>
          </cell>
          <cell r="S454">
            <v>39</v>
          </cell>
          <cell r="T454">
            <v>39</v>
          </cell>
          <cell r="U454">
            <v>4175</v>
          </cell>
        </row>
        <row r="455">
          <cell r="D455">
            <v>77339</v>
          </cell>
          <cell r="E455">
            <v>407</v>
          </cell>
          <cell r="F455" t="str">
            <v>x</v>
          </cell>
          <cell r="G455">
            <v>307</v>
          </cell>
          <cell r="H455">
            <v>302</v>
          </cell>
          <cell r="I455" t="str">
            <v>x</v>
          </cell>
          <cell r="J455" t="str">
            <v>x</v>
          </cell>
          <cell r="K455" t="str">
            <v>x</v>
          </cell>
          <cell r="L455" t="str">
            <v>x</v>
          </cell>
          <cell r="M455" t="str">
            <v>x</v>
          </cell>
          <cell r="N455" t="str">
            <v>x</v>
          </cell>
          <cell r="O455">
            <v>4</v>
          </cell>
          <cell r="P455" t="str">
            <v>Technical 77339</v>
          </cell>
          <cell r="Q455">
            <v>141004</v>
          </cell>
          <cell r="R455">
            <v>0</v>
          </cell>
          <cell r="S455">
            <v>96</v>
          </cell>
          <cell r="T455">
            <v>0</v>
          </cell>
          <cell r="U455">
            <v>1498</v>
          </cell>
        </row>
        <row r="456">
          <cell r="D456">
            <v>77340</v>
          </cell>
          <cell r="E456">
            <v>2016</v>
          </cell>
          <cell r="F456" t="str">
            <v>X</v>
          </cell>
          <cell r="G456">
            <v>1910</v>
          </cell>
          <cell r="H456">
            <v>1779</v>
          </cell>
          <cell r="I456" t="str">
            <v>X</v>
          </cell>
          <cell r="J456" t="str">
            <v>X</v>
          </cell>
          <cell r="K456" t="str">
            <v>X</v>
          </cell>
          <cell r="L456" t="str">
            <v>X</v>
          </cell>
          <cell r="M456" t="str">
            <v>X</v>
          </cell>
          <cell r="N456" t="str">
            <v>X</v>
          </cell>
          <cell r="O456">
            <v>2</v>
          </cell>
          <cell r="P456" t="str">
            <v>Tech aft Conn Check</v>
          </cell>
          <cell r="Q456">
            <v>778924</v>
          </cell>
          <cell r="R456">
            <v>0</v>
          </cell>
          <cell r="S456">
            <v>104</v>
          </cell>
          <cell r="T456">
            <v>104</v>
          </cell>
          <cell r="U456">
            <v>13774</v>
          </cell>
        </row>
        <row r="457">
          <cell r="D457">
            <v>77340</v>
          </cell>
          <cell r="E457">
            <v>1439</v>
          </cell>
          <cell r="F457" t="str">
            <v>x</v>
          </cell>
          <cell r="G457">
            <v>1090</v>
          </cell>
          <cell r="H457">
            <v>1047</v>
          </cell>
          <cell r="I457" t="str">
            <v>x</v>
          </cell>
          <cell r="J457" t="str">
            <v>x</v>
          </cell>
          <cell r="K457" t="str">
            <v>x</v>
          </cell>
          <cell r="L457" t="str">
            <v>x</v>
          </cell>
          <cell r="M457" t="str">
            <v>x</v>
          </cell>
          <cell r="N457" t="str">
            <v>x</v>
          </cell>
          <cell r="O457">
            <v>3</v>
          </cell>
          <cell r="P457" t="str">
            <v>Technical 77340</v>
          </cell>
          <cell r="Q457">
            <v>495997</v>
          </cell>
          <cell r="R457">
            <v>0</v>
          </cell>
          <cell r="S457">
            <v>346</v>
          </cell>
          <cell r="T457">
            <v>0</v>
          </cell>
          <cell r="U457">
            <v>6211</v>
          </cell>
        </row>
        <row r="458">
          <cell r="D458">
            <v>77341</v>
          </cell>
          <cell r="E458">
            <v>137</v>
          </cell>
          <cell r="F458" t="str">
            <v>X</v>
          </cell>
          <cell r="G458">
            <v>125</v>
          </cell>
          <cell r="H458">
            <v>122</v>
          </cell>
          <cell r="I458" t="str">
            <v>X</v>
          </cell>
          <cell r="J458" t="str">
            <v>X</v>
          </cell>
          <cell r="K458" t="str">
            <v>X</v>
          </cell>
          <cell r="L458" t="str">
            <v>X</v>
          </cell>
          <cell r="M458" t="str">
            <v>X</v>
          </cell>
          <cell r="N458" t="str">
            <v>X</v>
          </cell>
          <cell r="O458">
            <v>3</v>
          </cell>
          <cell r="P458" t="str">
            <v>** T/O 435000</v>
          </cell>
          <cell r="Q458">
            <v>51456</v>
          </cell>
          <cell r="R458">
            <v>0</v>
          </cell>
          <cell r="S458">
            <v>9</v>
          </cell>
          <cell r="T458">
            <v>9</v>
          </cell>
          <cell r="U458">
            <v>656</v>
          </cell>
        </row>
        <row r="459">
          <cell r="D459">
            <v>77377</v>
          </cell>
          <cell r="E459">
            <v>2</v>
          </cell>
          <cell r="F459" t="str">
            <v>X</v>
          </cell>
          <cell r="G459">
            <v>1</v>
          </cell>
          <cell r="H459">
            <v>1</v>
          </cell>
          <cell r="I459" t="str">
            <v>X</v>
          </cell>
          <cell r="J459" t="str">
            <v>X</v>
          </cell>
          <cell r="K459" t="str">
            <v>X</v>
          </cell>
          <cell r="L459" t="str">
            <v>X</v>
          </cell>
          <cell r="M459" t="str">
            <v>X</v>
          </cell>
          <cell r="N459" t="str">
            <v>X</v>
          </cell>
          <cell r="O459">
            <v>0</v>
          </cell>
          <cell r="P459" t="str">
            <v>IVR Box Fail</v>
          </cell>
          <cell r="Q459">
            <v>40</v>
          </cell>
          <cell r="R459">
            <v>0</v>
          </cell>
          <cell r="S459">
            <v>1</v>
          </cell>
          <cell r="T459">
            <v>1</v>
          </cell>
          <cell r="U459">
            <v>4</v>
          </cell>
        </row>
        <row r="460">
          <cell r="D460">
            <v>77377</v>
          </cell>
          <cell r="E460">
            <v>1</v>
          </cell>
          <cell r="F460" t="str">
            <v>x</v>
          </cell>
          <cell r="G460">
            <v>1</v>
          </cell>
          <cell r="H460">
            <v>1</v>
          </cell>
          <cell r="I460" t="str">
            <v>x</v>
          </cell>
          <cell r="J460" t="str">
            <v>x</v>
          </cell>
          <cell r="K460" t="str">
            <v>x</v>
          </cell>
          <cell r="L460" t="str">
            <v>x</v>
          </cell>
          <cell r="M460" t="str">
            <v>x</v>
          </cell>
          <cell r="N460" t="str">
            <v>x</v>
          </cell>
          <cell r="O460">
            <v>0</v>
          </cell>
          <cell r="P460">
            <v>77377</v>
          </cell>
          <cell r="Q460">
            <v>10</v>
          </cell>
          <cell r="R460">
            <v>0</v>
          </cell>
          <cell r="S460">
            <v>0</v>
          </cell>
          <cell r="T460">
            <v>0</v>
          </cell>
          <cell r="U460">
            <v>5</v>
          </cell>
        </row>
        <row r="461">
          <cell r="D461">
            <v>77390</v>
          </cell>
          <cell r="E461">
            <v>3</v>
          </cell>
          <cell r="F461" t="str">
            <v>x</v>
          </cell>
          <cell r="G461">
            <v>3</v>
          </cell>
          <cell r="H461">
            <v>3</v>
          </cell>
          <cell r="I461" t="str">
            <v>x</v>
          </cell>
          <cell r="J461" t="str">
            <v>x</v>
          </cell>
          <cell r="K461" t="str">
            <v>x</v>
          </cell>
          <cell r="L461" t="str">
            <v>x</v>
          </cell>
          <cell r="M461" t="str">
            <v>x</v>
          </cell>
          <cell r="N461" t="str">
            <v>x</v>
          </cell>
          <cell r="O461">
            <v>0</v>
          </cell>
          <cell r="P461">
            <v>77390</v>
          </cell>
          <cell r="Q461">
            <v>310</v>
          </cell>
          <cell r="R461">
            <v>0</v>
          </cell>
          <cell r="S461">
            <v>0</v>
          </cell>
          <cell r="T461">
            <v>0</v>
          </cell>
          <cell r="U461">
            <v>14</v>
          </cell>
        </row>
        <row r="462">
          <cell r="D462">
            <v>77391</v>
          </cell>
          <cell r="E462">
            <v>132</v>
          </cell>
          <cell r="F462" t="str">
            <v>X</v>
          </cell>
          <cell r="G462">
            <v>131</v>
          </cell>
          <cell r="H462">
            <v>124</v>
          </cell>
          <cell r="I462" t="str">
            <v>X</v>
          </cell>
          <cell r="J462" t="str">
            <v>X</v>
          </cell>
          <cell r="K462" t="str">
            <v>X</v>
          </cell>
          <cell r="L462" t="str">
            <v>X</v>
          </cell>
          <cell r="M462" t="str">
            <v>X</v>
          </cell>
          <cell r="N462" t="str">
            <v>X</v>
          </cell>
          <cell r="O462">
            <v>1</v>
          </cell>
          <cell r="P462" t="str">
            <v>Tech Trans from Dun</v>
          </cell>
          <cell r="Q462">
            <v>46256</v>
          </cell>
          <cell r="R462">
            <v>0</v>
          </cell>
          <cell r="S462">
            <v>0</v>
          </cell>
          <cell r="T462">
            <v>0</v>
          </cell>
          <cell r="U462">
            <v>613</v>
          </cell>
        </row>
        <row r="463">
          <cell r="D463">
            <v>77393</v>
          </cell>
          <cell r="E463">
            <v>455</v>
          </cell>
          <cell r="F463" t="str">
            <v>X</v>
          </cell>
          <cell r="G463">
            <v>441</v>
          </cell>
          <cell r="H463">
            <v>369</v>
          </cell>
          <cell r="I463" t="str">
            <v>X</v>
          </cell>
          <cell r="J463" t="str">
            <v>X</v>
          </cell>
          <cell r="K463" t="str">
            <v>X</v>
          </cell>
          <cell r="L463" t="str">
            <v>X</v>
          </cell>
          <cell r="M463" t="str">
            <v>X</v>
          </cell>
          <cell r="N463" t="str">
            <v>X</v>
          </cell>
          <cell r="O463">
            <v>13</v>
          </cell>
          <cell r="P463" t="str">
            <v>Sky + Tech Transfer</v>
          </cell>
          <cell r="Q463">
            <v>207088</v>
          </cell>
          <cell r="R463">
            <v>18</v>
          </cell>
          <cell r="S463">
            <v>0</v>
          </cell>
          <cell r="T463">
            <v>0</v>
          </cell>
          <cell r="U463">
            <v>11025</v>
          </cell>
        </row>
        <row r="464">
          <cell r="D464">
            <v>77394</v>
          </cell>
          <cell r="E464">
            <v>1</v>
          </cell>
          <cell r="F464" t="str">
            <v>X</v>
          </cell>
          <cell r="G464">
            <v>0</v>
          </cell>
          <cell r="H464">
            <v>0</v>
          </cell>
          <cell r="I464" t="str">
            <v>X</v>
          </cell>
          <cell r="J464" t="str">
            <v>X</v>
          </cell>
          <cell r="K464" t="str">
            <v>X</v>
          </cell>
          <cell r="L464" t="str">
            <v>X</v>
          </cell>
          <cell r="M464" t="str">
            <v>X</v>
          </cell>
          <cell r="N464" t="str">
            <v>X</v>
          </cell>
          <cell r="O464">
            <v>1</v>
          </cell>
          <cell r="P464" t="str">
            <v>Tech Team Leaders</v>
          </cell>
          <cell r="Q464">
            <v>0</v>
          </cell>
          <cell r="R464">
            <v>0</v>
          </cell>
          <cell r="S464">
            <v>0</v>
          </cell>
          <cell r="T464">
            <v>0</v>
          </cell>
          <cell r="U464">
            <v>0</v>
          </cell>
        </row>
        <row r="465">
          <cell r="D465">
            <v>77395</v>
          </cell>
          <cell r="E465">
            <v>1</v>
          </cell>
          <cell r="F465" t="str">
            <v>X</v>
          </cell>
          <cell r="G465">
            <v>1</v>
          </cell>
          <cell r="H465">
            <v>1</v>
          </cell>
          <cell r="I465" t="str">
            <v>X</v>
          </cell>
          <cell r="J465" t="str">
            <v>X</v>
          </cell>
          <cell r="K465" t="str">
            <v>X</v>
          </cell>
          <cell r="L465" t="str">
            <v>X</v>
          </cell>
          <cell r="M465" t="str">
            <v>X</v>
          </cell>
          <cell r="N465" t="str">
            <v>X</v>
          </cell>
          <cell r="O465">
            <v>0</v>
          </cell>
          <cell r="P465" t="str">
            <v>P2 Tech Xfer</v>
          </cell>
          <cell r="Q465">
            <v>677</v>
          </cell>
          <cell r="R465">
            <v>0</v>
          </cell>
          <cell r="S465">
            <v>0</v>
          </cell>
          <cell r="T465">
            <v>0</v>
          </cell>
          <cell r="U465">
            <v>2</v>
          </cell>
        </row>
        <row r="466">
          <cell r="D466">
            <v>77396</v>
          </cell>
          <cell r="E466">
            <v>26</v>
          </cell>
          <cell r="F466" t="str">
            <v>X</v>
          </cell>
          <cell r="G466">
            <v>24</v>
          </cell>
          <cell r="H466">
            <v>23</v>
          </cell>
          <cell r="I466" t="str">
            <v>X</v>
          </cell>
          <cell r="J466" t="str">
            <v>X</v>
          </cell>
          <cell r="K466" t="str">
            <v>X</v>
          </cell>
          <cell r="L466" t="str">
            <v>X</v>
          </cell>
          <cell r="M466" t="str">
            <v>X</v>
          </cell>
          <cell r="N466" t="str">
            <v>X</v>
          </cell>
          <cell r="O466">
            <v>1</v>
          </cell>
          <cell r="P466" t="str">
            <v>Service Calls Transf</v>
          </cell>
          <cell r="Q466">
            <v>4690</v>
          </cell>
          <cell r="R466">
            <v>0</v>
          </cell>
          <cell r="S466">
            <v>1</v>
          </cell>
          <cell r="T466">
            <v>1</v>
          </cell>
          <cell r="U466">
            <v>118</v>
          </cell>
        </row>
        <row r="467">
          <cell r="D467">
            <v>77398</v>
          </cell>
          <cell r="E467">
            <v>756</v>
          </cell>
          <cell r="F467" t="str">
            <v>X</v>
          </cell>
          <cell r="G467">
            <v>736</v>
          </cell>
          <cell r="H467">
            <v>633</v>
          </cell>
          <cell r="I467" t="str">
            <v>X</v>
          </cell>
          <cell r="J467" t="str">
            <v>X</v>
          </cell>
          <cell r="K467" t="str">
            <v>X</v>
          </cell>
          <cell r="L467" t="str">
            <v>X</v>
          </cell>
          <cell r="M467" t="str">
            <v>X</v>
          </cell>
          <cell r="N467" t="str">
            <v>X</v>
          </cell>
          <cell r="O467">
            <v>16</v>
          </cell>
          <cell r="P467" t="str">
            <v>STSG Transfer Number</v>
          </cell>
          <cell r="Q467">
            <v>257984</v>
          </cell>
          <cell r="R467">
            <v>40</v>
          </cell>
          <cell r="S467">
            <v>0</v>
          </cell>
          <cell r="T467">
            <v>0</v>
          </cell>
          <cell r="U467">
            <v>11121</v>
          </cell>
        </row>
        <row r="468">
          <cell r="D468">
            <v>77398</v>
          </cell>
          <cell r="E468">
            <v>2</v>
          </cell>
          <cell r="F468" t="str">
            <v>x</v>
          </cell>
          <cell r="G468">
            <v>0</v>
          </cell>
          <cell r="H468">
            <v>0</v>
          </cell>
          <cell r="I468" t="str">
            <v>x</v>
          </cell>
          <cell r="J468" t="str">
            <v>x</v>
          </cell>
          <cell r="K468" t="str">
            <v>x</v>
          </cell>
          <cell r="L468" t="str">
            <v>x</v>
          </cell>
          <cell r="M468" t="str">
            <v>x</v>
          </cell>
          <cell r="N468" t="str">
            <v>x</v>
          </cell>
          <cell r="O468">
            <v>2</v>
          </cell>
          <cell r="P468">
            <v>77398</v>
          </cell>
          <cell r="Q468">
            <v>0</v>
          </cell>
          <cell r="R468">
            <v>0</v>
          </cell>
          <cell r="S468">
            <v>0</v>
          </cell>
          <cell r="T468">
            <v>0</v>
          </cell>
          <cell r="U468">
            <v>0</v>
          </cell>
        </row>
        <row r="469">
          <cell r="D469">
            <v>77399</v>
          </cell>
          <cell r="E469">
            <v>100</v>
          </cell>
          <cell r="F469" t="str">
            <v>X</v>
          </cell>
          <cell r="G469">
            <v>98</v>
          </cell>
          <cell r="H469">
            <v>92</v>
          </cell>
          <cell r="I469" t="str">
            <v>X</v>
          </cell>
          <cell r="J469" t="str">
            <v>X</v>
          </cell>
          <cell r="K469" t="str">
            <v>X</v>
          </cell>
          <cell r="L469" t="str">
            <v>X</v>
          </cell>
          <cell r="M469" t="str">
            <v>X</v>
          </cell>
          <cell r="N469" t="str">
            <v>X</v>
          </cell>
          <cell r="O469">
            <v>0</v>
          </cell>
          <cell r="P469" t="str">
            <v>Tech Transfer Number</v>
          </cell>
          <cell r="Q469">
            <v>35741</v>
          </cell>
          <cell r="R469">
            <v>0</v>
          </cell>
          <cell r="S469">
            <v>2</v>
          </cell>
          <cell r="T469">
            <v>2</v>
          </cell>
          <cell r="U469">
            <v>646</v>
          </cell>
        </row>
        <row r="470">
          <cell r="D470">
            <v>77402</v>
          </cell>
          <cell r="E470">
            <v>14</v>
          </cell>
          <cell r="F470" t="str">
            <v>x</v>
          </cell>
          <cell r="G470">
            <v>13</v>
          </cell>
          <cell r="H470">
            <v>13</v>
          </cell>
          <cell r="I470" t="str">
            <v>x</v>
          </cell>
          <cell r="J470" t="str">
            <v>x</v>
          </cell>
          <cell r="K470" t="str">
            <v>x</v>
          </cell>
          <cell r="L470" t="str">
            <v>x</v>
          </cell>
          <cell r="M470" t="str">
            <v>x</v>
          </cell>
          <cell r="N470" t="str">
            <v>x</v>
          </cell>
          <cell r="O470">
            <v>1</v>
          </cell>
          <cell r="P470" t="str">
            <v>Discovery</v>
          </cell>
          <cell r="Q470">
            <v>2965</v>
          </cell>
          <cell r="R470">
            <v>0</v>
          </cell>
          <cell r="S470">
            <v>0</v>
          </cell>
          <cell r="T470">
            <v>0</v>
          </cell>
          <cell r="U470">
            <v>28</v>
          </cell>
        </row>
        <row r="471">
          <cell r="D471">
            <v>77405</v>
          </cell>
          <cell r="E471">
            <v>215</v>
          </cell>
          <cell r="F471" t="str">
            <v>x</v>
          </cell>
          <cell r="G471">
            <v>212</v>
          </cell>
          <cell r="H471">
            <v>207</v>
          </cell>
          <cell r="I471" t="str">
            <v>x</v>
          </cell>
          <cell r="J471" t="str">
            <v>x</v>
          </cell>
          <cell r="K471" t="str">
            <v>x</v>
          </cell>
          <cell r="L471" t="str">
            <v>x</v>
          </cell>
          <cell r="M471" t="str">
            <v>x</v>
          </cell>
          <cell r="N471" t="str">
            <v>x</v>
          </cell>
          <cell r="O471">
            <v>3</v>
          </cell>
          <cell r="P471" t="str">
            <v>VDN 77405 663363</v>
          </cell>
          <cell r="Q471">
            <v>55845</v>
          </cell>
          <cell r="R471">
            <v>0</v>
          </cell>
          <cell r="S471">
            <v>0</v>
          </cell>
          <cell r="T471">
            <v>0</v>
          </cell>
          <cell r="U471">
            <v>897</v>
          </cell>
        </row>
        <row r="472">
          <cell r="D472">
            <v>77406</v>
          </cell>
          <cell r="E472">
            <v>18</v>
          </cell>
          <cell r="F472" t="str">
            <v>x</v>
          </cell>
          <cell r="G472">
            <v>0</v>
          </cell>
          <cell r="H472">
            <v>0</v>
          </cell>
          <cell r="I472" t="str">
            <v>x</v>
          </cell>
          <cell r="J472" t="str">
            <v>x</v>
          </cell>
          <cell r="K472" t="str">
            <v>x</v>
          </cell>
          <cell r="L472" t="str">
            <v>x</v>
          </cell>
          <cell r="M472" t="str">
            <v>x</v>
          </cell>
          <cell r="N472" t="str">
            <v>x</v>
          </cell>
          <cell r="O472">
            <v>0</v>
          </cell>
          <cell r="P472">
            <v>77406</v>
          </cell>
          <cell r="Q472">
            <v>0</v>
          </cell>
          <cell r="R472">
            <v>0</v>
          </cell>
          <cell r="S472">
            <v>18</v>
          </cell>
          <cell r="T472">
            <v>0</v>
          </cell>
          <cell r="U472">
            <v>0</v>
          </cell>
        </row>
        <row r="473">
          <cell r="D473">
            <v>77412</v>
          </cell>
          <cell r="E473">
            <v>89</v>
          </cell>
          <cell r="F473" t="str">
            <v>x</v>
          </cell>
          <cell r="G473">
            <v>89</v>
          </cell>
          <cell r="H473">
            <v>87</v>
          </cell>
          <cell r="I473" t="str">
            <v>x</v>
          </cell>
          <cell r="J473" t="str">
            <v>x</v>
          </cell>
          <cell r="K473" t="str">
            <v>x</v>
          </cell>
          <cell r="L473" t="str">
            <v>x</v>
          </cell>
          <cell r="M473" t="str">
            <v>x</v>
          </cell>
          <cell r="N473" t="str">
            <v>x</v>
          </cell>
          <cell r="O473">
            <v>0</v>
          </cell>
          <cell r="P473" t="str">
            <v>Opt 1 Dundee 77412</v>
          </cell>
          <cell r="Q473">
            <v>22941</v>
          </cell>
          <cell r="R473">
            <v>0</v>
          </cell>
          <cell r="S473">
            <v>0</v>
          </cell>
          <cell r="T473">
            <v>0</v>
          </cell>
          <cell r="U473">
            <v>309</v>
          </cell>
        </row>
        <row r="474">
          <cell r="D474">
            <v>77414</v>
          </cell>
          <cell r="E474">
            <v>419</v>
          </cell>
          <cell r="F474" t="str">
            <v>X</v>
          </cell>
          <cell r="G474">
            <v>259</v>
          </cell>
          <cell r="H474">
            <v>252</v>
          </cell>
          <cell r="I474" t="str">
            <v>X</v>
          </cell>
          <cell r="J474" t="str">
            <v>X</v>
          </cell>
          <cell r="K474" t="str">
            <v>X</v>
          </cell>
          <cell r="L474" t="str">
            <v>X</v>
          </cell>
          <cell r="M474" t="str">
            <v>X</v>
          </cell>
          <cell r="N474" t="str">
            <v>X</v>
          </cell>
          <cell r="O474">
            <v>1</v>
          </cell>
          <cell r="P474" t="str">
            <v>Cust opt 435000</v>
          </cell>
          <cell r="Q474">
            <v>77466</v>
          </cell>
          <cell r="R474">
            <v>0</v>
          </cell>
          <cell r="S474">
            <v>159</v>
          </cell>
          <cell r="T474">
            <v>159</v>
          </cell>
          <cell r="U474">
            <v>1341</v>
          </cell>
        </row>
        <row r="475">
          <cell r="D475">
            <v>77414</v>
          </cell>
          <cell r="E475">
            <v>358</v>
          </cell>
          <cell r="F475" t="str">
            <v>x</v>
          </cell>
          <cell r="G475">
            <v>358</v>
          </cell>
          <cell r="H475">
            <v>356</v>
          </cell>
          <cell r="I475" t="str">
            <v>x</v>
          </cell>
          <cell r="J475" t="str">
            <v>x</v>
          </cell>
          <cell r="K475" t="str">
            <v>x</v>
          </cell>
          <cell r="L475" t="str">
            <v>x</v>
          </cell>
          <cell r="M475" t="str">
            <v>x</v>
          </cell>
          <cell r="N475" t="str">
            <v>x</v>
          </cell>
          <cell r="O475">
            <v>0</v>
          </cell>
          <cell r="P475" t="str">
            <v>Xfer from tech IVR</v>
          </cell>
          <cell r="Q475">
            <v>94688</v>
          </cell>
          <cell r="R475">
            <v>0</v>
          </cell>
          <cell r="S475">
            <v>0</v>
          </cell>
          <cell r="T475">
            <v>0</v>
          </cell>
          <cell r="U475">
            <v>1075</v>
          </cell>
        </row>
        <row r="476">
          <cell r="D476">
            <v>77415</v>
          </cell>
          <cell r="E476">
            <v>329</v>
          </cell>
          <cell r="F476" t="str">
            <v>X</v>
          </cell>
          <cell r="G476">
            <v>259</v>
          </cell>
          <cell r="H476">
            <v>228</v>
          </cell>
          <cell r="I476" t="str">
            <v>X</v>
          </cell>
          <cell r="J476" t="str">
            <v>X</v>
          </cell>
          <cell r="K476" t="str">
            <v>X</v>
          </cell>
          <cell r="L476" t="str">
            <v>X</v>
          </cell>
          <cell r="M476" t="str">
            <v>X</v>
          </cell>
          <cell r="N476" t="str">
            <v>X</v>
          </cell>
          <cell r="O476">
            <v>0</v>
          </cell>
          <cell r="P476" t="str">
            <v>Tech Opt 404040 Liv</v>
          </cell>
          <cell r="Q476">
            <v>78674</v>
          </cell>
          <cell r="R476">
            <v>0</v>
          </cell>
          <cell r="S476">
            <v>70</v>
          </cell>
          <cell r="T476">
            <v>70</v>
          </cell>
          <cell r="U476">
            <v>2694</v>
          </cell>
        </row>
        <row r="477">
          <cell r="D477">
            <v>77415</v>
          </cell>
          <cell r="E477">
            <v>331</v>
          </cell>
          <cell r="F477" t="str">
            <v>x</v>
          </cell>
          <cell r="G477">
            <v>244</v>
          </cell>
          <cell r="H477">
            <v>241</v>
          </cell>
          <cell r="I477" t="str">
            <v>x</v>
          </cell>
          <cell r="J477" t="str">
            <v>x</v>
          </cell>
          <cell r="K477" t="str">
            <v>x</v>
          </cell>
          <cell r="L477" t="str">
            <v>x</v>
          </cell>
          <cell r="M477" t="str">
            <v>x</v>
          </cell>
          <cell r="N477" t="str">
            <v>x</v>
          </cell>
          <cell r="O477">
            <v>0</v>
          </cell>
          <cell r="P477" t="str">
            <v>Opt 2 Tech 77415</v>
          </cell>
          <cell r="Q477">
            <v>91861</v>
          </cell>
          <cell r="R477">
            <v>0</v>
          </cell>
          <cell r="S477">
            <v>87</v>
          </cell>
          <cell r="T477">
            <v>0</v>
          </cell>
          <cell r="U477">
            <v>1011</v>
          </cell>
        </row>
        <row r="478">
          <cell r="D478">
            <v>77417</v>
          </cell>
          <cell r="E478">
            <v>4</v>
          </cell>
          <cell r="F478" t="str">
            <v>x</v>
          </cell>
          <cell r="G478">
            <v>4</v>
          </cell>
          <cell r="H478">
            <v>3</v>
          </cell>
          <cell r="I478" t="str">
            <v>x</v>
          </cell>
          <cell r="J478" t="str">
            <v>x</v>
          </cell>
          <cell r="K478" t="str">
            <v>x</v>
          </cell>
          <cell r="L478" t="str">
            <v>x</v>
          </cell>
          <cell r="M478" t="str">
            <v>x</v>
          </cell>
          <cell r="N478" t="str">
            <v>x</v>
          </cell>
          <cell r="O478">
            <v>0</v>
          </cell>
          <cell r="P478" t="str">
            <v>Chelsea TV 77417</v>
          </cell>
          <cell r="Q478">
            <v>450</v>
          </cell>
          <cell r="R478">
            <v>0</v>
          </cell>
          <cell r="S478">
            <v>0</v>
          </cell>
          <cell r="T478">
            <v>0</v>
          </cell>
          <cell r="U478">
            <v>287</v>
          </cell>
        </row>
        <row r="479">
          <cell r="D479">
            <v>77424</v>
          </cell>
          <cell r="E479">
            <v>9</v>
          </cell>
          <cell r="F479" t="str">
            <v>x</v>
          </cell>
          <cell r="G479">
            <v>8</v>
          </cell>
          <cell r="H479">
            <v>7</v>
          </cell>
          <cell r="I479" t="str">
            <v>x</v>
          </cell>
          <cell r="J479" t="str">
            <v>x</v>
          </cell>
          <cell r="K479" t="str">
            <v>x</v>
          </cell>
          <cell r="L479" t="str">
            <v>x</v>
          </cell>
          <cell r="M479" t="str">
            <v>x</v>
          </cell>
          <cell r="N479" t="str">
            <v>x</v>
          </cell>
          <cell r="O479">
            <v>1</v>
          </cell>
          <cell r="P479" t="str">
            <v>V/Cards Route to Num</v>
          </cell>
          <cell r="Q479">
            <v>1620</v>
          </cell>
          <cell r="R479">
            <v>0</v>
          </cell>
          <cell r="S479">
            <v>0</v>
          </cell>
          <cell r="T479">
            <v>0</v>
          </cell>
          <cell r="U479">
            <v>158</v>
          </cell>
        </row>
        <row r="480">
          <cell r="D480">
            <v>77425</v>
          </cell>
          <cell r="E480">
            <v>104</v>
          </cell>
          <cell r="F480" t="str">
            <v>X</v>
          </cell>
          <cell r="G480">
            <v>0</v>
          </cell>
          <cell r="H480">
            <v>0</v>
          </cell>
          <cell r="I480" t="str">
            <v>X</v>
          </cell>
          <cell r="J480" t="str">
            <v>X</v>
          </cell>
          <cell r="K480" t="str">
            <v>X</v>
          </cell>
          <cell r="L480" t="str">
            <v>X</v>
          </cell>
          <cell r="M480" t="str">
            <v>X</v>
          </cell>
          <cell r="N480" t="str">
            <v>X</v>
          </cell>
          <cell r="O480">
            <v>0</v>
          </cell>
          <cell r="P480" t="str">
            <v>Pat Transfer</v>
          </cell>
          <cell r="Q480">
            <v>0</v>
          </cell>
          <cell r="R480">
            <v>0</v>
          </cell>
          <cell r="S480">
            <v>104</v>
          </cell>
          <cell r="T480">
            <v>104</v>
          </cell>
          <cell r="U480">
            <v>0</v>
          </cell>
        </row>
        <row r="481">
          <cell r="D481">
            <v>77425</v>
          </cell>
          <cell r="E481">
            <v>5389</v>
          </cell>
          <cell r="F481" t="str">
            <v>x</v>
          </cell>
          <cell r="G481">
            <v>5379</v>
          </cell>
          <cell r="H481">
            <v>5115</v>
          </cell>
          <cell r="I481" t="str">
            <v>x</v>
          </cell>
          <cell r="J481" t="str">
            <v>x</v>
          </cell>
          <cell r="K481" t="str">
            <v>x</v>
          </cell>
          <cell r="L481" t="str">
            <v>x</v>
          </cell>
          <cell r="M481" t="str">
            <v>x</v>
          </cell>
          <cell r="N481" t="str">
            <v>x</v>
          </cell>
          <cell r="O481">
            <v>10</v>
          </cell>
          <cell r="P481" t="str">
            <v>PAT Option 404040</v>
          </cell>
          <cell r="Q481">
            <v>1504663</v>
          </cell>
          <cell r="R481">
            <v>0</v>
          </cell>
          <cell r="S481">
            <v>0</v>
          </cell>
          <cell r="T481">
            <v>0</v>
          </cell>
          <cell r="U481">
            <v>28335</v>
          </cell>
        </row>
        <row r="482">
          <cell r="D482">
            <v>77429</v>
          </cell>
          <cell r="E482">
            <v>129</v>
          </cell>
          <cell r="F482" t="str">
            <v>x</v>
          </cell>
          <cell r="G482">
            <v>128</v>
          </cell>
          <cell r="H482">
            <v>120</v>
          </cell>
          <cell r="I482" t="str">
            <v>x</v>
          </cell>
          <cell r="J482" t="str">
            <v>x</v>
          </cell>
          <cell r="K482" t="str">
            <v>x</v>
          </cell>
          <cell r="L482" t="str">
            <v>x</v>
          </cell>
          <cell r="M482" t="str">
            <v>x</v>
          </cell>
          <cell r="N482" t="str">
            <v>x</v>
          </cell>
          <cell r="O482">
            <v>1</v>
          </cell>
          <cell r="P482">
            <v>77429</v>
          </cell>
          <cell r="Q482">
            <v>36267</v>
          </cell>
          <cell r="R482">
            <v>0</v>
          </cell>
          <cell r="S482">
            <v>0</v>
          </cell>
          <cell r="T482">
            <v>0</v>
          </cell>
          <cell r="U482">
            <v>581</v>
          </cell>
        </row>
        <row r="483">
          <cell r="D483">
            <v>77434</v>
          </cell>
          <cell r="E483">
            <v>658</v>
          </cell>
          <cell r="F483" t="str">
            <v>X</v>
          </cell>
          <cell r="G483">
            <v>401</v>
          </cell>
          <cell r="H483">
            <v>395</v>
          </cell>
          <cell r="I483" t="str">
            <v>X</v>
          </cell>
          <cell r="J483" t="str">
            <v>X</v>
          </cell>
          <cell r="K483" t="str">
            <v>X</v>
          </cell>
          <cell r="L483" t="str">
            <v>X</v>
          </cell>
          <cell r="M483" t="str">
            <v>X</v>
          </cell>
          <cell r="N483" t="str">
            <v>X</v>
          </cell>
          <cell r="O483">
            <v>2</v>
          </cell>
          <cell r="P483" t="str">
            <v>Customer 959595</v>
          </cell>
          <cell r="Q483">
            <v>100821</v>
          </cell>
          <cell r="R483">
            <v>0</v>
          </cell>
          <cell r="S483">
            <v>255</v>
          </cell>
          <cell r="T483">
            <v>255</v>
          </cell>
          <cell r="U483">
            <v>1605</v>
          </cell>
        </row>
        <row r="484">
          <cell r="D484">
            <v>77436</v>
          </cell>
          <cell r="E484">
            <v>138</v>
          </cell>
          <cell r="F484" t="str">
            <v>x</v>
          </cell>
          <cell r="G484">
            <v>137</v>
          </cell>
          <cell r="H484">
            <v>136</v>
          </cell>
          <cell r="I484" t="str">
            <v>x</v>
          </cell>
          <cell r="J484" t="str">
            <v>x</v>
          </cell>
          <cell r="K484" t="str">
            <v>x</v>
          </cell>
          <cell r="L484" t="str">
            <v>x</v>
          </cell>
          <cell r="M484" t="str">
            <v>x</v>
          </cell>
          <cell r="N484" t="str">
            <v>x</v>
          </cell>
          <cell r="O484">
            <v>1</v>
          </cell>
          <cell r="P484" t="str">
            <v>OPT IN 08005875707.</v>
          </cell>
          <cell r="Q484">
            <v>30152</v>
          </cell>
          <cell r="R484">
            <v>0</v>
          </cell>
          <cell r="S484">
            <v>0</v>
          </cell>
          <cell r="T484">
            <v>0</v>
          </cell>
          <cell r="U484">
            <v>516</v>
          </cell>
        </row>
        <row r="485">
          <cell r="D485">
            <v>77437</v>
          </cell>
          <cell r="E485">
            <v>1</v>
          </cell>
          <cell r="F485" t="str">
            <v>x</v>
          </cell>
          <cell r="G485">
            <v>1</v>
          </cell>
          <cell r="H485">
            <v>1</v>
          </cell>
          <cell r="I485" t="str">
            <v>x</v>
          </cell>
          <cell r="J485" t="str">
            <v>x</v>
          </cell>
          <cell r="K485" t="str">
            <v>x</v>
          </cell>
          <cell r="L485" t="str">
            <v>x</v>
          </cell>
          <cell r="M485" t="str">
            <v>x</v>
          </cell>
          <cell r="N485" t="str">
            <v>x</v>
          </cell>
          <cell r="O485">
            <v>0</v>
          </cell>
          <cell r="P485" t="str">
            <v>Moving Home BSR poll</v>
          </cell>
          <cell r="Q485">
            <v>29</v>
          </cell>
          <cell r="R485">
            <v>0</v>
          </cell>
          <cell r="S485">
            <v>0</v>
          </cell>
          <cell r="T485">
            <v>0</v>
          </cell>
          <cell r="U485">
            <v>2</v>
          </cell>
        </row>
        <row r="486">
          <cell r="D486">
            <v>77443</v>
          </cell>
          <cell r="E486">
            <v>1</v>
          </cell>
          <cell r="F486" t="str">
            <v>x</v>
          </cell>
          <cell r="G486">
            <v>1</v>
          </cell>
          <cell r="H486">
            <v>1</v>
          </cell>
          <cell r="I486" t="str">
            <v>x</v>
          </cell>
          <cell r="J486" t="str">
            <v>x</v>
          </cell>
          <cell r="K486" t="str">
            <v>x</v>
          </cell>
          <cell r="L486" t="str">
            <v>x</v>
          </cell>
          <cell r="M486" t="str">
            <v>x</v>
          </cell>
          <cell r="N486" t="str">
            <v>x</v>
          </cell>
          <cell r="O486">
            <v>0</v>
          </cell>
          <cell r="P486">
            <v>77443</v>
          </cell>
          <cell r="Q486">
            <v>10</v>
          </cell>
          <cell r="R486">
            <v>0</v>
          </cell>
          <cell r="S486">
            <v>0</v>
          </cell>
          <cell r="T486">
            <v>0</v>
          </cell>
          <cell r="U486">
            <v>2</v>
          </cell>
        </row>
        <row r="487">
          <cell r="D487">
            <v>77451</v>
          </cell>
          <cell r="E487">
            <v>21</v>
          </cell>
          <cell r="F487" t="str">
            <v>x</v>
          </cell>
          <cell r="G487">
            <v>21</v>
          </cell>
          <cell r="H487">
            <v>21</v>
          </cell>
          <cell r="I487" t="str">
            <v>x</v>
          </cell>
          <cell r="J487" t="str">
            <v>x</v>
          </cell>
          <cell r="K487" t="str">
            <v>x</v>
          </cell>
          <cell r="L487" t="str">
            <v>x</v>
          </cell>
          <cell r="M487" t="str">
            <v>x</v>
          </cell>
          <cell r="N487" t="str">
            <v>x</v>
          </cell>
          <cell r="O487">
            <v>0</v>
          </cell>
          <cell r="P487" t="str">
            <v>Setanta Cust 77451</v>
          </cell>
          <cell r="Q487">
            <v>6302</v>
          </cell>
          <cell r="R487">
            <v>0</v>
          </cell>
          <cell r="S487">
            <v>0</v>
          </cell>
          <cell r="T487">
            <v>0</v>
          </cell>
          <cell r="U487">
            <v>47</v>
          </cell>
        </row>
        <row r="488">
          <cell r="D488">
            <v>77452</v>
          </cell>
          <cell r="E488">
            <v>6</v>
          </cell>
          <cell r="F488" t="str">
            <v>x</v>
          </cell>
          <cell r="G488">
            <v>6</v>
          </cell>
          <cell r="H488">
            <v>6</v>
          </cell>
          <cell r="I488" t="str">
            <v>x</v>
          </cell>
          <cell r="J488" t="str">
            <v>x</v>
          </cell>
          <cell r="K488" t="str">
            <v>x</v>
          </cell>
          <cell r="L488" t="str">
            <v>x</v>
          </cell>
          <cell r="M488" t="str">
            <v>x</v>
          </cell>
          <cell r="N488" t="str">
            <v>x</v>
          </cell>
          <cell r="O488">
            <v>0</v>
          </cell>
          <cell r="P488" t="str">
            <v>Bookings 77452</v>
          </cell>
          <cell r="Q488">
            <v>1032</v>
          </cell>
          <cell r="R488">
            <v>0</v>
          </cell>
          <cell r="S488">
            <v>0</v>
          </cell>
          <cell r="T488">
            <v>0</v>
          </cell>
          <cell r="U488">
            <v>13</v>
          </cell>
        </row>
        <row r="489">
          <cell r="D489">
            <v>77453</v>
          </cell>
          <cell r="E489">
            <v>3</v>
          </cell>
          <cell r="F489" t="str">
            <v>x</v>
          </cell>
          <cell r="G489">
            <v>3</v>
          </cell>
          <cell r="H489">
            <v>3</v>
          </cell>
          <cell r="I489" t="str">
            <v>x</v>
          </cell>
          <cell r="J489" t="str">
            <v>x</v>
          </cell>
          <cell r="K489" t="str">
            <v>x</v>
          </cell>
          <cell r="L489" t="str">
            <v>x</v>
          </cell>
          <cell r="M489" t="str">
            <v>x</v>
          </cell>
          <cell r="N489" t="str">
            <v>x</v>
          </cell>
          <cell r="O489">
            <v>0</v>
          </cell>
          <cell r="P489" t="str">
            <v>Failsafe 77453</v>
          </cell>
          <cell r="Q489">
            <v>433</v>
          </cell>
          <cell r="R489">
            <v>0</v>
          </cell>
          <cell r="S489">
            <v>0</v>
          </cell>
          <cell r="T489">
            <v>0</v>
          </cell>
          <cell r="U489">
            <v>8</v>
          </cell>
        </row>
        <row r="490">
          <cell r="D490">
            <v>77454</v>
          </cell>
          <cell r="E490">
            <v>91</v>
          </cell>
          <cell r="F490" t="str">
            <v>x</v>
          </cell>
          <cell r="G490">
            <v>91</v>
          </cell>
          <cell r="H490">
            <v>90</v>
          </cell>
          <cell r="I490" t="str">
            <v>x</v>
          </cell>
          <cell r="J490" t="str">
            <v>x</v>
          </cell>
          <cell r="K490" t="str">
            <v>x</v>
          </cell>
          <cell r="L490" t="str">
            <v>x</v>
          </cell>
          <cell r="M490" t="str">
            <v>x</v>
          </cell>
          <cell r="N490" t="str">
            <v>x</v>
          </cell>
          <cell r="O490">
            <v>0</v>
          </cell>
          <cell r="P490" t="str">
            <v>CS cust profile</v>
          </cell>
          <cell r="Q490">
            <v>17595</v>
          </cell>
          <cell r="R490">
            <v>0</v>
          </cell>
          <cell r="S490">
            <v>0</v>
          </cell>
          <cell r="T490">
            <v>83</v>
          </cell>
          <cell r="U490">
            <v>281</v>
          </cell>
        </row>
        <row r="491">
          <cell r="D491">
            <v>77455</v>
          </cell>
          <cell r="E491">
            <v>101</v>
          </cell>
          <cell r="F491" t="str">
            <v>x</v>
          </cell>
          <cell r="G491">
            <v>96</v>
          </cell>
          <cell r="H491">
            <v>96</v>
          </cell>
          <cell r="I491" t="str">
            <v>x</v>
          </cell>
          <cell r="J491" t="str">
            <v>x</v>
          </cell>
          <cell r="K491" t="str">
            <v>x</v>
          </cell>
          <cell r="L491" t="str">
            <v>x</v>
          </cell>
          <cell r="M491" t="str">
            <v>x</v>
          </cell>
          <cell r="N491" t="str">
            <v>x</v>
          </cell>
          <cell r="O491">
            <v>5</v>
          </cell>
          <cell r="P491" t="str">
            <v>SBO cust profile</v>
          </cell>
          <cell r="Q491">
            <v>16864</v>
          </cell>
          <cell r="R491">
            <v>0</v>
          </cell>
          <cell r="S491">
            <v>0</v>
          </cell>
          <cell r="T491">
            <v>0</v>
          </cell>
          <cell r="U491">
            <v>426</v>
          </cell>
        </row>
        <row r="492">
          <cell r="D492">
            <v>77456</v>
          </cell>
          <cell r="E492">
            <v>9</v>
          </cell>
          <cell r="F492" t="str">
            <v>x</v>
          </cell>
          <cell r="G492">
            <v>3</v>
          </cell>
          <cell r="H492">
            <v>3</v>
          </cell>
          <cell r="I492" t="str">
            <v>x</v>
          </cell>
          <cell r="J492" t="str">
            <v>x</v>
          </cell>
          <cell r="K492" t="str">
            <v>x</v>
          </cell>
          <cell r="L492" t="str">
            <v>x</v>
          </cell>
          <cell r="M492" t="str">
            <v>x</v>
          </cell>
          <cell r="N492" t="str">
            <v>x</v>
          </cell>
          <cell r="O492">
            <v>0</v>
          </cell>
          <cell r="P492" t="str">
            <v>Technical cust profi</v>
          </cell>
          <cell r="Q492">
            <v>539</v>
          </cell>
          <cell r="R492">
            <v>0</v>
          </cell>
          <cell r="S492">
            <v>6</v>
          </cell>
          <cell r="T492">
            <v>0</v>
          </cell>
          <cell r="U492">
            <v>7</v>
          </cell>
        </row>
        <row r="493">
          <cell r="D493">
            <v>77458</v>
          </cell>
          <cell r="E493">
            <v>87</v>
          </cell>
          <cell r="F493" t="str">
            <v>x</v>
          </cell>
          <cell r="G493">
            <v>86</v>
          </cell>
          <cell r="H493">
            <v>85</v>
          </cell>
          <cell r="I493" t="str">
            <v>x</v>
          </cell>
          <cell r="J493" t="str">
            <v>x</v>
          </cell>
          <cell r="K493" t="str">
            <v>x</v>
          </cell>
          <cell r="L493" t="str">
            <v>x</v>
          </cell>
          <cell r="M493" t="str">
            <v>x</v>
          </cell>
          <cell r="N493" t="str">
            <v>x</v>
          </cell>
          <cell r="O493">
            <v>1</v>
          </cell>
          <cell r="P493" t="str">
            <v>Sales care cust prof</v>
          </cell>
          <cell r="Q493">
            <v>21396</v>
          </cell>
          <cell r="R493">
            <v>0</v>
          </cell>
          <cell r="S493">
            <v>0</v>
          </cell>
          <cell r="T493">
            <v>0</v>
          </cell>
          <cell r="U493">
            <v>391</v>
          </cell>
        </row>
        <row r="494">
          <cell r="D494">
            <v>77459</v>
          </cell>
          <cell r="E494">
            <v>1</v>
          </cell>
          <cell r="F494" t="str">
            <v>x</v>
          </cell>
          <cell r="G494">
            <v>0</v>
          </cell>
          <cell r="H494">
            <v>0</v>
          </cell>
          <cell r="I494" t="str">
            <v>x</v>
          </cell>
          <cell r="J494" t="str">
            <v>x</v>
          </cell>
          <cell r="K494" t="str">
            <v>x</v>
          </cell>
          <cell r="L494" t="str">
            <v>x</v>
          </cell>
          <cell r="M494" t="str">
            <v>x</v>
          </cell>
          <cell r="N494" t="str">
            <v>x</v>
          </cell>
          <cell r="O494">
            <v>1</v>
          </cell>
          <cell r="P494" t="str">
            <v>New Bus cust profile</v>
          </cell>
          <cell r="Q494">
            <v>0</v>
          </cell>
          <cell r="R494">
            <v>0</v>
          </cell>
          <cell r="S494">
            <v>0</v>
          </cell>
          <cell r="T494">
            <v>0</v>
          </cell>
          <cell r="U494">
            <v>0</v>
          </cell>
        </row>
        <row r="495">
          <cell r="D495">
            <v>77462</v>
          </cell>
          <cell r="E495">
            <v>1</v>
          </cell>
          <cell r="F495" t="str">
            <v>x</v>
          </cell>
          <cell r="G495">
            <v>0</v>
          </cell>
          <cell r="H495">
            <v>0</v>
          </cell>
          <cell r="I495" t="str">
            <v>x</v>
          </cell>
          <cell r="J495" t="str">
            <v>x</v>
          </cell>
          <cell r="K495" t="str">
            <v>x</v>
          </cell>
          <cell r="L495" t="str">
            <v>x</v>
          </cell>
          <cell r="M495" t="str">
            <v>x</v>
          </cell>
          <cell r="N495" t="str">
            <v>x</v>
          </cell>
          <cell r="O495">
            <v>1</v>
          </cell>
          <cell r="P495" t="str">
            <v>NS CS cust profile</v>
          </cell>
          <cell r="Q495">
            <v>0</v>
          </cell>
          <cell r="R495">
            <v>0</v>
          </cell>
          <cell r="S495">
            <v>0</v>
          </cell>
          <cell r="T495">
            <v>0</v>
          </cell>
          <cell r="U495">
            <v>0</v>
          </cell>
        </row>
        <row r="496">
          <cell r="D496">
            <v>77463</v>
          </cell>
          <cell r="E496">
            <v>78</v>
          </cell>
          <cell r="F496" t="str">
            <v>x</v>
          </cell>
          <cell r="G496">
            <v>60</v>
          </cell>
          <cell r="H496">
            <v>59</v>
          </cell>
          <cell r="I496" t="str">
            <v>x</v>
          </cell>
          <cell r="J496" t="str">
            <v>x</v>
          </cell>
          <cell r="K496" t="str">
            <v>x</v>
          </cell>
          <cell r="L496" t="str">
            <v>x</v>
          </cell>
          <cell r="M496" t="str">
            <v>x</v>
          </cell>
          <cell r="N496" t="str">
            <v>x</v>
          </cell>
          <cell r="O496">
            <v>0</v>
          </cell>
          <cell r="P496" t="str">
            <v>Disability Help Prof</v>
          </cell>
          <cell r="Q496">
            <v>22235</v>
          </cell>
          <cell r="R496">
            <v>18</v>
          </cell>
          <cell r="S496">
            <v>0</v>
          </cell>
          <cell r="T496">
            <v>0</v>
          </cell>
          <cell r="U496">
            <v>155</v>
          </cell>
        </row>
        <row r="497">
          <cell r="D497">
            <v>77482</v>
          </cell>
          <cell r="E497">
            <v>548</v>
          </cell>
          <cell r="F497" t="str">
            <v>X</v>
          </cell>
          <cell r="G497">
            <v>541</v>
          </cell>
          <cell r="H497">
            <v>532</v>
          </cell>
          <cell r="I497" t="str">
            <v>X</v>
          </cell>
          <cell r="J497" t="str">
            <v>X</v>
          </cell>
          <cell r="K497" t="str">
            <v>X</v>
          </cell>
          <cell r="L497" t="str">
            <v>X</v>
          </cell>
          <cell r="M497" t="str">
            <v>X</v>
          </cell>
          <cell r="N497" t="str">
            <v>X</v>
          </cell>
          <cell r="O497">
            <v>1</v>
          </cell>
          <cell r="P497" t="str">
            <v>Moving Home Accept</v>
          </cell>
          <cell r="Q497">
            <v>258469</v>
          </cell>
          <cell r="R497">
            <v>60</v>
          </cell>
          <cell r="S497">
            <v>0</v>
          </cell>
          <cell r="T497">
            <v>0</v>
          </cell>
          <cell r="U497">
            <v>396</v>
          </cell>
        </row>
        <row r="498">
          <cell r="D498">
            <v>77482</v>
          </cell>
          <cell r="E498">
            <v>3</v>
          </cell>
          <cell r="F498" t="str">
            <v>x</v>
          </cell>
          <cell r="G498">
            <v>2</v>
          </cell>
          <cell r="H498">
            <v>2</v>
          </cell>
          <cell r="I498" t="str">
            <v>x</v>
          </cell>
          <cell r="J498" t="str">
            <v>x</v>
          </cell>
          <cell r="K498" t="str">
            <v>x</v>
          </cell>
          <cell r="L498" t="str">
            <v>x</v>
          </cell>
          <cell r="M498" t="str">
            <v>x</v>
          </cell>
          <cell r="N498" t="str">
            <v>x</v>
          </cell>
          <cell r="O498">
            <v>1</v>
          </cell>
          <cell r="P498">
            <v>77482</v>
          </cell>
          <cell r="Q498">
            <v>393</v>
          </cell>
          <cell r="R498">
            <v>0</v>
          </cell>
          <cell r="S498">
            <v>0</v>
          </cell>
          <cell r="T498">
            <v>0</v>
          </cell>
          <cell r="U498">
            <v>4</v>
          </cell>
        </row>
        <row r="499">
          <cell r="D499">
            <v>77484</v>
          </cell>
          <cell r="E499">
            <v>401</v>
          </cell>
          <cell r="F499" t="str">
            <v>x</v>
          </cell>
          <cell r="G499">
            <v>367</v>
          </cell>
          <cell r="H499">
            <v>366</v>
          </cell>
          <cell r="I499" t="str">
            <v>x</v>
          </cell>
          <cell r="J499" t="str">
            <v>x</v>
          </cell>
          <cell r="K499" t="str">
            <v>x</v>
          </cell>
          <cell r="L499" t="str">
            <v>x</v>
          </cell>
          <cell r="M499" t="str">
            <v>x</v>
          </cell>
          <cell r="N499" t="str">
            <v>x</v>
          </cell>
          <cell r="O499">
            <v>0</v>
          </cell>
          <cell r="P499" t="str">
            <v>Technical BSR Intra</v>
          </cell>
          <cell r="Q499">
            <v>143784</v>
          </cell>
          <cell r="R499">
            <v>0</v>
          </cell>
          <cell r="S499">
            <v>34</v>
          </cell>
          <cell r="T499">
            <v>0</v>
          </cell>
          <cell r="U499">
            <v>873</v>
          </cell>
        </row>
        <row r="500">
          <cell r="D500">
            <v>77486</v>
          </cell>
          <cell r="E500">
            <v>1</v>
          </cell>
          <cell r="F500" t="str">
            <v>X</v>
          </cell>
          <cell r="G500">
            <v>0</v>
          </cell>
          <cell r="H500">
            <v>0</v>
          </cell>
          <cell r="I500" t="str">
            <v>X</v>
          </cell>
          <cell r="J500" t="str">
            <v>X</v>
          </cell>
          <cell r="K500" t="str">
            <v>X</v>
          </cell>
          <cell r="L500" t="str">
            <v>X</v>
          </cell>
          <cell r="M500" t="str">
            <v>X</v>
          </cell>
          <cell r="N500" t="str">
            <v>X</v>
          </cell>
          <cell r="O500">
            <v>1</v>
          </cell>
          <cell r="P500">
            <v>77486</v>
          </cell>
          <cell r="Q500">
            <v>0</v>
          </cell>
          <cell r="R500">
            <v>0</v>
          </cell>
          <cell r="S500">
            <v>0</v>
          </cell>
          <cell r="T500">
            <v>0</v>
          </cell>
          <cell r="U500">
            <v>0</v>
          </cell>
        </row>
        <row r="501">
          <cell r="D501">
            <v>77486</v>
          </cell>
          <cell r="E501">
            <v>414</v>
          </cell>
          <cell r="F501" t="str">
            <v>x</v>
          </cell>
          <cell r="G501">
            <v>267</v>
          </cell>
          <cell r="H501">
            <v>230</v>
          </cell>
          <cell r="I501" t="str">
            <v>x</v>
          </cell>
          <cell r="J501" t="str">
            <v>x</v>
          </cell>
          <cell r="K501" t="str">
            <v>x</v>
          </cell>
          <cell r="L501" t="str">
            <v>x</v>
          </cell>
          <cell r="M501" t="str">
            <v>x</v>
          </cell>
          <cell r="N501" t="str">
            <v>x</v>
          </cell>
          <cell r="O501">
            <v>9</v>
          </cell>
          <cell r="P501" t="str">
            <v>TvX, cust service</v>
          </cell>
          <cell r="Q501">
            <v>44029</v>
          </cell>
          <cell r="R501">
            <v>138</v>
          </cell>
          <cell r="S501">
            <v>0</v>
          </cell>
          <cell r="T501">
            <v>0</v>
          </cell>
          <cell r="U501">
            <v>2343</v>
          </cell>
        </row>
        <row r="502">
          <cell r="D502">
            <v>77487</v>
          </cell>
          <cell r="E502">
            <v>10</v>
          </cell>
          <cell r="F502" t="str">
            <v>x</v>
          </cell>
          <cell r="G502">
            <v>9</v>
          </cell>
          <cell r="H502">
            <v>9</v>
          </cell>
          <cell r="I502" t="str">
            <v>x</v>
          </cell>
          <cell r="J502" t="str">
            <v>x</v>
          </cell>
          <cell r="K502" t="str">
            <v>x</v>
          </cell>
          <cell r="L502" t="str">
            <v>x</v>
          </cell>
          <cell r="M502" t="str">
            <v>x</v>
          </cell>
          <cell r="N502" t="str">
            <v>x</v>
          </cell>
          <cell r="O502">
            <v>0</v>
          </cell>
          <cell r="P502" t="str">
            <v>Xfer to Disability</v>
          </cell>
          <cell r="Q502">
            <v>6227</v>
          </cell>
          <cell r="R502">
            <v>1</v>
          </cell>
          <cell r="S502">
            <v>0</v>
          </cell>
          <cell r="T502">
            <v>0</v>
          </cell>
          <cell r="U502">
            <v>19</v>
          </cell>
        </row>
        <row r="503">
          <cell r="D503">
            <v>77492</v>
          </cell>
          <cell r="E503">
            <v>87</v>
          </cell>
          <cell r="F503" t="str">
            <v>X</v>
          </cell>
          <cell r="G503">
            <v>0</v>
          </cell>
          <cell r="H503">
            <v>0</v>
          </cell>
          <cell r="I503" t="str">
            <v>X</v>
          </cell>
          <cell r="J503" t="str">
            <v>X</v>
          </cell>
          <cell r="K503" t="str">
            <v>X</v>
          </cell>
          <cell r="L503" t="str">
            <v>X</v>
          </cell>
          <cell r="M503" t="str">
            <v>X</v>
          </cell>
          <cell r="N503" t="str">
            <v>X</v>
          </cell>
          <cell r="O503">
            <v>1</v>
          </cell>
          <cell r="P503">
            <v>77492</v>
          </cell>
          <cell r="Q503">
            <v>0</v>
          </cell>
          <cell r="R503">
            <v>0</v>
          </cell>
          <cell r="S503">
            <v>86</v>
          </cell>
          <cell r="T503">
            <v>86</v>
          </cell>
          <cell r="U503">
            <v>0</v>
          </cell>
        </row>
        <row r="504">
          <cell r="D504">
            <v>77492</v>
          </cell>
          <cell r="E504">
            <v>931</v>
          </cell>
          <cell r="F504" t="str">
            <v>x</v>
          </cell>
          <cell r="G504">
            <v>920</v>
          </cell>
          <cell r="H504">
            <v>887</v>
          </cell>
          <cell r="I504" t="str">
            <v>x</v>
          </cell>
          <cell r="J504" t="str">
            <v>x</v>
          </cell>
          <cell r="K504" t="str">
            <v>x</v>
          </cell>
          <cell r="L504" t="str">
            <v>x</v>
          </cell>
          <cell r="M504" t="str">
            <v>x</v>
          </cell>
          <cell r="N504" t="str">
            <v>x</v>
          </cell>
          <cell r="O504">
            <v>11</v>
          </cell>
          <cell r="P504" t="str">
            <v>PAT Transfer</v>
          </cell>
          <cell r="Q504">
            <v>249422</v>
          </cell>
          <cell r="R504">
            <v>0</v>
          </cell>
          <cell r="S504">
            <v>0</v>
          </cell>
          <cell r="T504">
            <v>0</v>
          </cell>
          <cell r="U504">
            <v>4176</v>
          </cell>
        </row>
        <row r="505">
          <cell r="D505">
            <v>77493</v>
          </cell>
          <cell r="E505">
            <v>1</v>
          </cell>
          <cell r="F505" t="str">
            <v>x</v>
          </cell>
          <cell r="G505">
            <v>0</v>
          </cell>
          <cell r="H505">
            <v>0</v>
          </cell>
          <cell r="I505" t="str">
            <v>x</v>
          </cell>
          <cell r="J505" t="str">
            <v>x</v>
          </cell>
          <cell r="K505" t="str">
            <v>x</v>
          </cell>
          <cell r="L505" t="str">
            <v>x</v>
          </cell>
          <cell r="M505" t="str">
            <v>x</v>
          </cell>
          <cell r="N505" t="str">
            <v>x</v>
          </cell>
          <cell r="O505">
            <v>1</v>
          </cell>
          <cell r="P505">
            <v>77493</v>
          </cell>
          <cell r="Q505">
            <v>0</v>
          </cell>
          <cell r="R505">
            <v>0</v>
          </cell>
          <cell r="S505">
            <v>0</v>
          </cell>
          <cell r="T505">
            <v>0</v>
          </cell>
          <cell r="U505">
            <v>0</v>
          </cell>
        </row>
        <row r="506">
          <cell r="D506">
            <v>77495</v>
          </cell>
          <cell r="E506">
            <v>1</v>
          </cell>
          <cell r="F506" t="str">
            <v>x</v>
          </cell>
          <cell r="G506">
            <v>0</v>
          </cell>
          <cell r="H506">
            <v>0</v>
          </cell>
          <cell r="I506" t="str">
            <v>x</v>
          </cell>
          <cell r="J506" t="str">
            <v>x</v>
          </cell>
          <cell r="K506" t="str">
            <v>x</v>
          </cell>
          <cell r="L506" t="str">
            <v>x</v>
          </cell>
          <cell r="M506" t="str">
            <v>x</v>
          </cell>
          <cell r="N506" t="str">
            <v>x</v>
          </cell>
          <cell r="O506">
            <v>1</v>
          </cell>
          <cell r="P506">
            <v>77495</v>
          </cell>
          <cell r="Q506">
            <v>0</v>
          </cell>
          <cell r="R506">
            <v>0</v>
          </cell>
          <cell r="S506">
            <v>0</v>
          </cell>
          <cell r="T506">
            <v>0</v>
          </cell>
          <cell r="U506">
            <v>0</v>
          </cell>
        </row>
        <row r="507">
          <cell r="D507">
            <v>77497</v>
          </cell>
          <cell r="E507">
            <v>412</v>
          </cell>
          <cell r="F507" t="str">
            <v>x</v>
          </cell>
          <cell r="G507">
            <v>388</v>
          </cell>
          <cell r="H507">
            <v>345</v>
          </cell>
          <cell r="I507" t="str">
            <v>x</v>
          </cell>
          <cell r="J507" t="str">
            <v>x</v>
          </cell>
          <cell r="K507" t="str">
            <v>x</v>
          </cell>
          <cell r="L507" t="str">
            <v>x</v>
          </cell>
          <cell r="M507" t="str">
            <v>x</v>
          </cell>
          <cell r="N507" t="str">
            <v>x</v>
          </cell>
          <cell r="O507">
            <v>24</v>
          </cell>
          <cell r="P507" t="str">
            <v>TvX sales call</v>
          </cell>
          <cell r="Q507">
            <v>55648</v>
          </cell>
          <cell r="R507">
            <v>0</v>
          </cell>
          <cell r="S507">
            <v>0</v>
          </cell>
          <cell r="T507">
            <v>0</v>
          </cell>
          <cell r="U507">
            <v>3443</v>
          </cell>
        </row>
        <row r="508">
          <cell r="D508">
            <v>77498</v>
          </cell>
          <cell r="E508">
            <v>19</v>
          </cell>
          <cell r="F508" t="str">
            <v>x</v>
          </cell>
          <cell r="G508">
            <v>16</v>
          </cell>
          <cell r="H508">
            <v>14</v>
          </cell>
          <cell r="I508" t="str">
            <v>x</v>
          </cell>
          <cell r="J508" t="str">
            <v>x</v>
          </cell>
          <cell r="K508" t="str">
            <v>x</v>
          </cell>
          <cell r="L508" t="str">
            <v>x</v>
          </cell>
          <cell r="M508" t="str">
            <v>x</v>
          </cell>
          <cell r="N508" t="str">
            <v>x</v>
          </cell>
          <cell r="O508">
            <v>3</v>
          </cell>
          <cell r="P508" t="str">
            <v>Tran/f to Sky Activ</v>
          </cell>
          <cell r="Q508">
            <v>4895</v>
          </cell>
          <cell r="R508">
            <v>0</v>
          </cell>
          <cell r="S508">
            <v>0</v>
          </cell>
          <cell r="T508">
            <v>0</v>
          </cell>
          <cell r="U508">
            <v>156</v>
          </cell>
        </row>
        <row r="509">
          <cell r="D509">
            <v>77499</v>
          </cell>
          <cell r="E509">
            <v>61</v>
          </cell>
          <cell r="F509" t="str">
            <v>X</v>
          </cell>
          <cell r="G509">
            <v>42</v>
          </cell>
          <cell r="H509">
            <v>39</v>
          </cell>
          <cell r="I509" t="str">
            <v>X</v>
          </cell>
          <cell r="J509" t="str">
            <v>X</v>
          </cell>
          <cell r="K509" t="str">
            <v>X</v>
          </cell>
          <cell r="L509" t="str">
            <v>X</v>
          </cell>
          <cell r="M509" t="str">
            <v>X</v>
          </cell>
          <cell r="N509" t="str">
            <v>X</v>
          </cell>
          <cell r="O509">
            <v>2</v>
          </cell>
          <cell r="P509" t="str">
            <v>C/S Transfer</v>
          </cell>
          <cell r="Q509">
            <v>13959</v>
          </cell>
          <cell r="R509">
            <v>0</v>
          </cell>
          <cell r="S509">
            <v>17</v>
          </cell>
          <cell r="T509">
            <v>17</v>
          </cell>
          <cell r="U509">
            <v>310</v>
          </cell>
        </row>
        <row r="510">
          <cell r="D510">
            <v>77499</v>
          </cell>
          <cell r="E510">
            <v>399</v>
          </cell>
          <cell r="F510" t="str">
            <v>x</v>
          </cell>
          <cell r="G510">
            <v>394</v>
          </cell>
          <cell r="H510">
            <v>393</v>
          </cell>
          <cell r="I510" t="str">
            <v>x</v>
          </cell>
          <cell r="J510" t="str">
            <v>x</v>
          </cell>
          <cell r="K510" t="str">
            <v>x</v>
          </cell>
          <cell r="L510" t="str">
            <v>x</v>
          </cell>
          <cell r="M510" t="str">
            <v>x</v>
          </cell>
          <cell r="N510" t="str">
            <v>x</v>
          </cell>
          <cell r="O510">
            <v>5</v>
          </cell>
          <cell r="P510" t="str">
            <v>Cust Service Xfer</v>
          </cell>
          <cell r="Q510">
            <v>122921</v>
          </cell>
          <cell r="R510">
            <v>0</v>
          </cell>
          <cell r="S510">
            <v>0</v>
          </cell>
          <cell r="T510">
            <v>0</v>
          </cell>
          <cell r="U510">
            <v>1011</v>
          </cell>
        </row>
        <row r="511">
          <cell r="D511">
            <v>77501</v>
          </cell>
          <cell r="E511">
            <v>2287</v>
          </cell>
          <cell r="F511" t="str">
            <v>x</v>
          </cell>
          <cell r="G511">
            <v>2278</v>
          </cell>
          <cell r="H511">
            <v>2271</v>
          </cell>
          <cell r="I511" t="str">
            <v>x</v>
          </cell>
          <cell r="J511" t="str">
            <v>x</v>
          </cell>
          <cell r="K511" t="str">
            <v>x</v>
          </cell>
          <cell r="L511" t="str">
            <v>x</v>
          </cell>
          <cell r="M511" t="str">
            <v>x</v>
          </cell>
          <cell r="N511" t="str">
            <v>x</v>
          </cell>
          <cell r="O511">
            <v>9</v>
          </cell>
          <cell r="P511" t="str">
            <v>Upgrade Opt 1</v>
          </cell>
          <cell r="Q511">
            <v>549428</v>
          </cell>
          <cell r="R511">
            <v>0</v>
          </cell>
          <cell r="S511">
            <v>0</v>
          </cell>
          <cell r="T511">
            <v>0</v>
          </cell>
          <cell r="U511">
            <v>5291</v>
          </cell>
        </row>
        <row r="512">
          <cell r="D512">
            <v>77502</v>
          </cell>
          <cell r="E512">
            <v>2407</v>
          </cell>
          <cell r="F512" t="str">
            <v>x</v>
          </cell>
          <cell r="G512">
            <v>2401</v>
          </cell>
          <cell r="H512">
            <v>2398</v>
          </cell>
          <cell r="I512" t="str">
            <v>x</v>
          </cell>
          <cell r="J512" t="str">
            <v>x</v>
          </cell>
          <cell r="K512" t="str">
            <v>x</v>
          </cell>
          <cell r="L512" t="str">
            <v>x</v>
          </cell>
          <cell r="M512" t="str">
            <v>x</v>
          </cell>
          <cell r="N512" t="str">
            <v>x</v>
          </cell>
          <cell r="O512">
            <v>6</v>
          </cell>
          <cell r="P512" t="str">
            <v>Opt 2 Upgrade</v>
          </cell>
          <cell r="Q512">
            <v>639599</v>
          </cell>
          <cell r="R512">
            <v>0</v>
          </cell>
          <cell r="S512">
            <v>0</v>
          </cell>
          <cell r="T512">
            <v>0</v>
          </cell>
          <cell r="U512">
            <v>5398</v>
          </cell>
        </row>
        <row r="513">
          <cell r="D513">
            <v>77503</v>
          </cell>
          <cell r="E513">
            <v>1</v>
          </cell>
          <cell r="F513" t="str">
            <v>x</v>
          </cell>
          <cell r="G513">
            <v>0</v>
          </cell>
          <cell r="H513">
            <v>0</v>
          </cell>
          <cell r="I513" t="str">
            <v>x</v>
          </cell>
          <cell r="J513" t="str">
            <v>x</v>
          </cell>
          <cell r="K513" t="str">
            <v>x</v>
          </cell>
          <cell r="L513" t="str">
            <v>x</v>
          </cell>
          <cell r="M513" t="str">
            <v>x</v>
          </cell>
          <cell r="N513" t="str">
            <v>x</v>
          </cell>
          <cell r="O513">
            <v>1</v>
          </cell>
          <cell r="P513" t="str">
            <v>VDN 77503 404022</v>
          </cell>
          <cell r="Q513">
            <v>0</v>
          </cell>
          <cell r="R513">
            <v>0</v>
          </cell>
          <cell r="S513">
            <v>0</v>
          </cell>
          <cell r="T513">
            <v>0</v>
          </cell>
          <cell r="U513">
            <v>0</v>
          </cell>
        </row>
        <row r="514">
          <cell r="D514">
            <v>77506</v>
          </cell>
          <cell r="E514">
            <v>59</v>
          </cell>
          <cell r="F514" t="str">
            <v>X</v>
          </cell>
          <cell r="G514">
            <v>53</v>
          </cell>
          <cell r="H514">
            <v>52</v>
          </cell>
          <cell r="I514" t="str">
            <v>X</v>
          </cell>
          <cell r="J514" t="str">
            <v>X</v>
          </cell>
          <cell r="K514" t="str">
            <v>X</v>
          </cell>
          <cell r="L514" t="str">
            <v>X</v>
          </cell>
          <cell r="M514" t="str">
            <v>X</v>
          </cell>
          <cell r="N514" t="str">
            <v>X</v>
          </cell>
          <cell r="O514">
            <v>0</v>
          </cell>
          <cell r="P514" t="str">
            <v>Opt 1 77506</v>
          </cell>
          <cell r="Q514">
            <v>13721</v>
          </cell>
          <cell r="R514">
            <v>0</v>
          </cell>
          <cell r="S514">
            <v>6</v>
          </cell>
          <cell r="T514">
            <v>6</v>
          </cell>
          <cell r="U514">
            <v>288</v>
          </cell>
        </row>
        <row r="515">
          <cell r="D515">
            <v>77506</v>
          </cell>
          <cell r="E515">
            <v>2121</v>
          </cell>
          <cell r="F515" t="str">
            <v>x</v>
          </cell>
          <cell r="G515">
            <v>2115</v>
          </cell>
          <cell r="H515">
            <v>2107</v>
          </cell>
          <cell r="I515" t="str">
            <v>x</v>
          </cell>
          <cell r="J515" t="str">
            <v>x</v>
          </cell>
          <cell r="K515" t="str">
            <v>x</v>
          </cell>
          <cell r="L515" t="str">
            <v>x</v>
          </cell>
          <cell r="M515" t="str">
            <v>x</v>
          </cell>
          <cell r="N515" t="str">
            <v>x</v>
          </cell>
          <cell r="O515">
            <v>6</v>
          </cell>
          <cell r="P515" t="str">
            <v>Opt 1 77506</v>
          </cell>
          <cell r="Q515">
            <v>502750</v>
          </cell>
          <cell r="R515">
            <v>0</v>
          </cell>
          <cell r="S515">
            <v>0</v>
          </cell>
          <cell r="T515">
            <v>0</v>
          </cell>
          <cell r="U515">
            <v>5044</v>
          </cell>
        </row>
        <row r="516">
          <cell r="D516">
            <v>77507</v>
          </cell>
          <cell r="E516">
            <v>132</v>
          </cell>
          <cell r="F516" t="str">
            <v>x</v>
          </cell>
          <cell r="G516">
            <v>131</v>
          </cell>
          <cell r="H516">
            <v>130</v>
          </cell>
          <cell r="I516" t="str">
            <v>x</v>
          </cell>
          <cell r="J516" t="str">
            <v>x</v>
          </cell>
          <cell r="K516" t="str">
            <v>x</v>
          </cell>
          <cell r="L516" t="str">
            <v>x</v>
          </cell>
          <cell r="M516" t="str">
            <v>x</v>
          </cell>
          <cell r="N516" t="str">
            <v>x</v>
          </cell>
          <cell r="O516">
            <v>1</v>
          </cell>
          <cell r="P516" t="str">
            <v>Opt 2 77507</v>
          </cell>
          <cell r="Q516">
            <v>21498</v>
          </cell>
          <cell r="R516">
            <v>0</v>
          </cell>
          <cell r="S516">
            <v>0</v>
          </cell>
          <cell r="T516">
            <v>0</v>
          </cell>
          <cell r="U516">
            <v>495</v>
          </cell>
        </row>
        <row r="517">
          <cell r="D517">
            <v>77509</v>
          </cell>
          <cell r="E517">
            <v>1</v>
          </cell>
          <cell r="F517" t="str">
            <v>x</v>
          </cell>
          <cell r="G517">
            <v>1</v>
          </cell>
          <cell r="H517">
            <v>1</v>
          </cell>
          <cell r="I517" t="str">
            <v>x</v>
          </cell>
          <cell r="J517" t="str">
            <v>x</v>
          </cell>
          <cell r="K517" t="str">
            <v>x</v>
          </cell>
          <cell r="L517" t="str">
            <v>x</v>
          </cell>
          <cell r="M517" t="str">
            <v>x</v>
          </cell>
          <cell r="N517" t="str">
            <v>x</v>
          </cell>
          <cell r="O517">
            <v>0</v>
          </cell>
          <cell r="P517" t="str">
            <v>Opt 1 Digi 77509</v>
          </cell>
          <cell r="Q517">
            <v>16</v>
          </cell>
          <cell r="R517">
            <v>0</v>
          </cell>
          <cell r="S517">
            <v>0</v>
          </cell>
          <cell r="T517">
            <v>0</v>
          </cell>
          <cell r="U517">
            <v>3</v>
          </cell>
        </row>
        <row r="518">
          <cell r="D518">
            <v>77511</v>
          </cell>
          <cell r="E518">
            <v>1</v>
          </cell>
          <cell r="F518" t="str">
            <v>x</v>
          </cell>
          <cell r="G518">
            <v>1</v>
          </cell>
          <cell r="H518">
            <v>1</v>
          </cell>
          <cell r="I518" t="str">
            <v>x</v>
          </cell>
          <cell r="J518" t="str">
            <v>x</v>
          </cell>
          <cell r="K518" t="str">
            <v>x</v>
          </cell>
          <cell r="L518" t="str">
            <v>x</v>
          </cell>
          <cell r="M518" t="str">
            <v>x</v>
          </cell>
          <cell r="N518" t="str">
            <v>x</v>
          </cell>
          <cell r="O518">
            <v>0</v>
          </cell>
          <cell r="P518" t="str">
            <v>VDN 77511 437000</v>
          </cell>
          <cell r="Q518">
            <v>222</v>
          </cell>
          <cell r="R518">
            <v>0</v>
          </cell>
          <cell r="S518">
            <v>0</v>
          </cell>
          <cell r="T518">
            <v>0</v>
          </cell>
          <cell r="U518">
            <v>5</v>
          </cell>
        </row>
        <row r="519">
          <cell r="D519">
            <v>77519</v>
          </cell>
          <cell r="E519">
            <v>382</v>
          </cell>
          <cell r="F519" t="str">
            <v>X</v>
          </cell>
          <cell r="G519">
            <v>338</v>
          </cell>
          <cell r="H519">
            <v>307</v>
          </cell>
          <cell r="I519" t="str">
            <v>X</v>
          </cell>
          <cell r="J519" t="str">
            <v>X</v>
          </cell>
          <cell r="K519" t="str">
            <v>X</v>
          </cell>
          <cell r="L519" t="str">
            <v>X</v>
          </cell>
          <cell r="M519" t="str">
            <v>X</v>
          </cell>
          <cell r="N519" t="str">
            <v>X</v>
          </cell>
          <cell r="O519">
            <v>8</v>
          </cell>
          <cell r="P519" t="str">
            <v>Reinstate 800801</v>
          </cell>
          <cell r="Q519">
            <v>102992</v>
          </cell>
          <cell r="R519">
            <v>0</v>
          </cell>
          <cell r="S519">
            <v>36</v>
          </cell>
          <cell r="T519">
            <v>36</v>
          </cell>
          <cell r="U519">
            <v>2592</v>
          </cell>
        </row>
        <row r="520">
          <cell r="D520">
            <v>77519</v>
          </cell>
          <cell r="E520">
            <v>1236</v>
          </cell>
          <cell r="F520" t="str">
            <v>x</v>
          </cell>
          <cell r="G520">
            <v>1234</v>
          </cell>
          <cell r="H520">
            <v>1233</v>
          </cell>
          <cell r="I520" t="str">
            <v>x</v>
          </cell>
          <cell r="J520" t="str">
            <v>x</v>
          </cell>
          <cell r="K520" t="str">
            <v>x</v>
          </cell>
          <cell r="L520" t="str">
            <v>x</v>
          </cell>
          <cell r="M520" t="str">
            <v>x</v>
          </cell>
          <cell r="N520" t="str">
            <v>x</v>
          </cell>
          <cell r="O520">
            <v>2</v>
          </cell>
          <cell r="P520" t="str">
            <v>VDN 77519 557799</v>
          </cell>
          <cell r="Q520">
            <v>336994</v>
          </cell>
          <cell r="R520">
            <v>0</v>
          </cell>
          <cell r="S520">
            <v>0</v>
          </cell>
          <cell r="T520">
            <v>0</v>
          </cell>
          <cell r="U520">
            <v>2743</v>
          </cell>
        </row>
        <row r="521">
          <cell r="D521">
            <v>77520</v>
          </cell>
          <cell r="E521">
            <v>25</v>
          </cell>
          <cell r="F521" t="str">
            <v>x</v>
          </cell>
          <cell r="G521">
            <v>24</v>
          </cell>
          <cell r="H521">
            <v>21</v>
          </cell>
          <cell r="I521" t="str">
            <v>x</v>
          </cell>
          <cell r="J521" t="str">
            <v>x</v>
          </cell>
          <cell r="K521" t="str">
            <v>x</v>
          </cell>
          <cell r="L521" t="str">
            <v>x</v>
          </cell>
          <cell r="M521" t="str">
            <v>x</v>
          </cell>
          <cell r="N521" t="str">
            <v>x</v>
          </cell>
          <cell r="O521">
            <v>1</v>
          </cell>
          <cell r="P521" t="str">
            <v>VDN 77520 503030</v>
          </cell>
          <cell r="Q521">
            <v>7276</v>
          </cell>
          <cell r="R521">
            <v>0</v>
          </cell>
          <cell r="S521">
            <v>0</v>
          </cell>
          <cell r="T521">
            <v>0</v>
          </cell>
          <cell r="U521">
            <v>471</v>
          </cell>
        </row>
        <row r="522">
          <cell r="D522">
            <v>77521</v>
          </cell>
          <cell r="E522">
            <v>975</v>
          </cell>
          <cell r="F522" t="str">
            <v>X</v>
          </cell>
          <cell r="G522">
            <v>874</v>
          </cell>
          <cell r="H522">
            <v>804</v>
          </cell>
          <cell r="I522" t="str">
            <v>X</v>
          </cell>
          <cell r="J522" t="str">
            <v>X</v>
          </cell>
          <cell r="K522" t="str">
            <v>X</v>
          </cell>
          <cell r="L522" t="str">
            <v>X</v>
          </cell>
          <cell r="M522" t="str">
            <v>X</v>
          </cell>
          <cell r="N522" t="str">
            <v>X</v>
          </cell>
          <cell r="O522">
            <v>4</v>
          </cell>
          <cell r="P522" t="str">
            <v>D Cus 77521 Billing</v>
          </cell>
          <cell r="Q522">
            <v>255254</v>
          </cell>
          <cell r="R522">
            <v>0</v>
          </cell>
          <cell r="S522">
            <v>97</v>
          </cell>
          <cell r="T522">
            <v>97</v>
          </cell>
          <cell r="U522">
            <v>6476</v>
          </cell>
        </row>
        <row r="523">
          <cell r="D523">
            <v>77521</v>
          </cell>
          <cell r="E523">
            <v>2265</v>
          </cell>
          <cell r="F523" t="str">
            <v>x</v>
          </cell>
          <cell r="G523">
            <v>2253</v>
          </cell>
          <cell r="H523">
            <v>2224</v>
          </cell>
          <cell r="I523" t="str">
            <v>x</v>
          </cell>
          <cell r="J523" t="str">
            <v>x</v>
          </cell>
          <cell r="K523" t="str">
            <v>x</v>
          </cell>
          <cell r="L523" t="str">
            <v>x</v>
          </cell>
          <cell r="M523" t="str">
            <v>x</v>
          </cell>
          <cell r="N523" t="str">
            <v>x</v>
          </cell>
          <cell r="O523">
            <v>12</v>
          </cell>
          <cell r="P523" t="str">
            <v>D Cus 77521 Billing</v>
          </cell>
          <cell r="Q523">
            <v>555743</v>
          </cell>
          <cell r="R523">
            <v>0</v>
          </cell>
          <cell r="S523">
            <v>0</v>
          </cell>
          <cell r="T523">
            <v>0</v>
          </cell>
          <cell r="U523">
            <v>9696</v>
          </cell>
        </row>
        <row r="524">
          <cell r="D524">
            <v>77522</v>
          </cell>
          <cell r="E524">
            <v>111</v>
          </cell>
          <cell r="F524" t="str">
            <v>X</v>
          </cell>
          <cell r="G524">
            <v>72</v>
          </cell>
          <cell r="H524">
            <v>72</v>
          </cell>
          <cell r="I524" t="str">
            <v>X</v>
          </cell>
          <cell r="J524" t="str">
            <v>X</v>
          </cell>
          <cell r="K524" t="str">
            <v>X</v>
          </cell>
          <cell r="L524" t="str">
            <v>X</v>
          </cell>
          <cell r="M524" t="str">
            <v>X</v>
          </cell>
          <cell r="N524" t="str">
            <v>X</v>
          </cell>
          <cell r="O524">
            <v>0</v>
          </cell>
          <cell r="P524" t="str">
            <v>IDO Customer UK</v>
          </cell>
          <cell r="Q524">
            <v>13839</v>
          </cell>
          <cell r="R524">
            <v>0</v>
          </cell>
          <cell r="S524">
            <v>39</v>
          </cell>
          <cell r="T524">
            <v>39</v>
          </cell>
          <cell r="U524">
            <v>283</v>
          </cell>
        </row>
        <row r="525">
          <cell r="D525">
            <v>77523</v>
          </cell>
          <cell r="E525">
            <v>9</v>
          </cell>
          <cell r="F525" t="str">
            <v>X</v>
          </cell>
          <cell r="G525">
            <v>9</v>
          </cell>
          <cell r="H525">
            <v>8</v>
          </cell>
          <cell r="I525" t="str">
            <v>X</v>
          </cell>
          <cell r="J525" t="str">
            <v>X</v>
          </cell>
          <cell r="K525" t="str">
            <v>X</v>
          </cell>
          <cell r="L525" t="str">
            <v>X</v>
          </cell>
          <cell r="M525" t="str">
            <v>X</v>
          </cell>
          <cell r="N525" t="str">
            <v>X</v>
          </cell>
          <cell r="O525">
            <v>0</v>
          </cell>
          <cell r="P525" t="str">
            <v>VDN 77523 800888</v>
          </cell>
          <cell r="Q525">
            <v>1701</v>
          </cell>
          <cell r="R525">
            <v>0</v>
          </cell>
          <cell r="S525">
            <v>0</v>
          </cell>
          <cell r="T525">
            <v>0</v>
          </cell>
          <cell r="U525">
            <v>63</v>
          </cell>
        </row>
        <row r="526">
          <cell r="D526">
            <v>77523</v>
          </cell>
          <cell r="E526">
            <v>157</v>
          </cell>
          <cell r="F526" t="str">
            <v>x</v>
          </cell>
          <cell r="G526">
            <v>155</v>
          </cell>
          <cell r="H526">
            <v>155</v>
          </cell>
          <cell r="I526" t="str">
            <v>x</v>
          </cell>
          <cell r="J526" t="str">
            <v>x</v>
          </cell>
          <cell r="K526" t="str">
            <v>x</v>
          </cell>
          <cell r="L526" t="str">
            <v>x</v>
          </cell>
          <cell r="M526" t="str">
            <v>x</v>
          </cell>
          <cell r="N526" t="str">
            <v>x</v>
          </cell>
          <cell r="O526">
            <v>2</v>
          </cell>
          <cell r="P526" t="str">
            <v>VDN 77523 SBO Bounce</v>
          </cell>
          <cell r="Q526">
            <v>27350</v>
          </cell>
          <cell r="R526">
            <v>0</v>
          </cell>
          <cell r="S526">
            <v>0</v>
          </cell>
          <cell r="T526">
            <v>0</v>
          </cell>
          <cell r="U526">
            <v>700</v>
          </cell>
        </row>
        <row r="527">
          <cell r="D527">
            <v>77525</v>
          </cell>
          <cell r="E527">
            <v>1322</v>
          </cell>
          <cell r="F527" t="str">
            <v>X</v>
          </cell>
          <cell r="G527">
            <v>1071</v>
          </cell>
          <cell r="H527">
            <v>988</v>
          </cell>
          <cell r="I527" t="str">
            <v>X</v>
          </cell>
          <cell r="J527" t="str">
            <v>X</v>
          </cell>
          <cell r="K527" t="str">
            <v>X</v>
          </cell>
          <cell r="L527" t="str">
            <v>X</v>
          </cell>
          <cell r="M527" t="str">
            <v>X</v>
          </cell>
          <cell r="N527" t="str">
            <v>X</v>
          </cell>
          <cell r="O527">
            <v>7</v>
          </cell>
          <cell r="P527" t="str">
            <v>VDN 77525 404040</v>
          </cell>
          <cell r="Q527">
            <v>254827</v>
          </cell>
          <cell r="R527">
            <v>0</v>
          </cell>
          <cell r="S527">
            <v>244</v>
          </cell>
          <cell r="T527">
            <v>244</v>
          </cell>
          <cell r="U527">
            <v>8285</v>
          </cell>
        </row>
        <row r="528">
          <cell r="D528">
            <v>77525</v>
          </cell>
          <cell r="E528">
            <v>2179</v>
          </cell>
          <cell r="F528" t="str">
            <v>x</v>
          </cell>
          <cell r="G528">
            <v>2177</v>
          </cell>
          <cell r="H528">
            <v>2156</v>
          </cell>
          <cell r="I528" t="str">
            <v>x</v>
          </cell>
          <cell r="J528" t="str">
            <v>x</v>
          </cell>
          <cell r="K528" t="str">
            <v>x</v>
          </cell>
          <cell r="L528" t="str">
            <v>x</v>
          </cell>
          <cell r="M528" t="str">
            <v>x</v>
          </cell>
          <cell r="N528" t="str">
            <v>x</v>
          </cell>
          <cell r="O528">
            <v>2</v>
          </cell>
          <cell r="P528" t="str">
            <v>D Cus 77525 Opt 1</v>
          </cell>
          <cell r="Q528">
            <v>489844</v>
          </cell>
          <cell r="R528">
            <v>0</v>
          </cell>
          <cell r="S528">
            <v>0</v>
          </cell>
          <cell r="T528">
            <v>0</v>
          </cell>
          <cell r="U528">
            <v>9062</v>
          </cell>
        </row>
        <row r="529">
          <cell r="D529">
            <v>77529</v>
          </cell>
          <cell r="E529">
            <v>287</v>
          </cell>
          <cell r="F529" t="str">
            <v>X</v>
          </cell>
          <cell r="G529">
            <v>262</v>
          </cell>
          <cell r="H529">
            <v>236</v>
          </cell>
          <cell r="I529" t="str">
            <v>X</v>
          </cell>
          <cell r="J529" t="str">
            <v>X</v>
          </cell>
          <cell r="K529" t="str">
            <v>X</v>
          </cell>
          <cell r="L529" t="str">
            <v>X</v>
          </cell>
          <cell r="M529" t="str">
            <v>X</v>
          </cell>
          <cell r="N529" t="str">
            <v>X</v>
          </cell>
          <cell r="O529">
            <v>2</v>
          </cell>
          <cell r="P529" t="str">
            <v>Time Out 404040</v>
          </cell>
          <cell r="Q529">
            <v>67072</v>
          </cell>
          <cell r="R529">
            <v>0</v>
          </cell>
          <cell r="S529">
            <v>23</v>
          </cell>
          <cell r="T529">
            <v>23</v>
          </cell>
          <cell r="U529">
            <v>2283</v>
          </cell>
        </row>
        <row r="530">
          <cell r="D530">
            <v>77529</v>
          </cell>
          <cell r="E530">
            <v>252</v>
          </cell>
          <cell r="F530" t="str">
            <v>x</v>
          </cell>
          <cell r="G530">
            <v>250</v>
          </cell>
          <cell r="H530">
            <v>248</v>
          </cell>
          <cell r="I530" t="str">
            <v>x</v>
          </cell>
          <cell r="J530" t="str">
            <v>x</v>
          </cell>
          <cell r="K530" t="str">
            <v>x</v>
          </cell>
          <cell r="L530" t="str">
            <v>x</v>
          </cell>
          <cell r="M530" t="str">
            <v>x</v>
          </cell>
          <cell r="N530" t="str">
            <v>x</v>
          </cell>
          <cell r="O530">
            <v>2</v>
          </cell>
          <cell r="P530" t="str">
            <v>Digi Cust 77529</v>
          </cell>
          <cell r="Q530">
            <v>62853</v>
          </cell>
          <cell r="R530">
            <v>0</v>
          </cell>
          <cell r="S530">
            <v>0</v>
          </cell>
          <cell r="T530">
            <v>0</v>
          </cell>
          <cell r="U530">
            <v>988</v>
          </cell>
        </row>
        <row r="531">
          <cell r="D531">
            <v>77532</v>
          </cell>
          <cell r="E531">
            <v>2</v>
          </cell>
          <cell r="F531" t="str">
            <v>x</v>
          </cell>
          <cell r="G531">
            <v>2</v>
          </cell>
          <cell r="H531">
            <v>2</v>
          </cell>
          <cell r="I531" t="str">
            <v>x</v>
          </cell>
          <cell r="J531" t="str">
            <v>x</v>
          </cell>
          <cell r="K531" t="str">
            <v>x</v>
          </cell>
          <cell r="L531" t="str">
            <v>x</v>
          </cell>
          <cell r="M531" t="str">
            <v>x</v>
          </cell>
          <cell r="N531" t="str">
            <v>x</v>
          </cell>
          <cell r="O531">
            <v>0</v>
          </cell>
          <cell r="P531" t="str">
            <v>T/O 77532</v>
          </cell>
          <cell r="Q531">
            <v>862</v>
          </cell>
          <cell r="R531">
            <v>0</v>
          </cell>
          <cell r="S531">
            <v>0</v>
          </cell>
          <cell r="T531">
            <v>0</v>
          </cell>
          <cell r="U531">
            <v>4</v>
          </cell>
        </row>
        <row r="532">
          <cell r="D532">
            <v>77539</v>
          </cell>
          <cell r="E532">
            <v>301</v>
          </cell>
          <cell r="F532" t="str">
            <v>X</v>
          </cell>
          <cell r="G532">
            <v>295</v>
          </cell>
          <cell r="H532">
            <v>270</v>
          </cell>
          <cell r="I532" t="str">
            <v>X</v>
          </cell>
          <cell r="J532" t="str">
            <v>X</v>
          </cell>
          <cell r="K532" t="str">
            <v>X</v>
          </cell>
          <cell r="L532" t="str">
            <v>X</v>
          </cell>
          <cell r="M532" t="str">
            <v>X</v>
          </cell>
          <cell r="N532" t="str">
            <v>X</v>
          </cell>
          <cell r="O532">
            <v>4</v>
          </cell>
          <cell r="P532" t="str">
            <v>SBO Movies</v>
          </cell>
          <cell r="Q532">
            <v>62589</v>
          </cell>
          <cell r="R532">
            <v>0</v>
          </cell>
          <cell r="S532">
            <v>2</v>
          </cell>
          <cell r="T532">
            <v>2</v>
          </cell>
          <cell r="U532">
            <v>2342</v>
          </cell>
        </row>
        <row r="533">
          <cell r="D533">
            <v>77539</v>
          </cell>
          <cell r="E533">
            <v>831</v>
          </cell>
          <cell r="F533" t="str">
            <v>x</v>
          </cell>
          <cell r="G533">
            <v>820</v>
          </cell>
          <cell r="H533">
            <v>819</v>
          </cell>
          <cell r="I533" t="str">
            <v>x</v>
          </cell>
          <cell r="J533" t="str">
            <v>x</v>
          </cell>
          <cell r="K533" t="str">
            <v>x</v>
          </cell>
          <cell r="L533" t="str">
            <v>x</v>
          </cell>
          <cell r="M533" t="str">
            <v>x</v>
          </cell>
          <cell r="N533" t="str">
            <v>x</v>
          </cell>
          <cell r="O533">
            <v>11</v>
          </cell>
          <cell r="P533" t="str">
            <v>SBO movies 436000</v>
          </cell>
          <cell r="Q533">
            <v>129555</v>
          </cell>
          <cell r="R533">
            <v>0</v>
          </cell>
          <cell r="S533">
            <v>0</v>
          </cell>
          <cell r="T533">
            <v>0</v>
          </cell>
          <cell r="U533">
            <v>3665</v>
          </cell>
        </row>
        <row r="534">
          <cell r="D534">
            <v>77542</v>
          </cell>
          <cell r="E534">
            <v>2</v>
          </cell>
          <cell r="F534" t="str">
            <v>x</v>
          </cell>
          <cell r="G534">
            <v>1</v>
          </cell>
          <cell r="H534">
            <v>1</v>
          </cell>
          <cell r="I534" t="str">
            <v>x</v>
          </cell>
          <cell r="J534" t="str">
            <v>x</v>
          </cell>
          <cell r="K534" t="str">
            <v>x</v>
          </cell>
          <cell r="L534" t="str">
            <v>x</v>
          </cell>
          <cell r="M534" t="str">
            <v>x</v>
          </cell>
          <cell r="N534" t="str">
            <v>x</v>
          </cell>
          <cell r="O534">
            <v>1</v>
          </cell>
          <cell r="P534" t="str">
            <v>VDN 77542 800888</v>
          </cell>
          <cell r="Q534">
            <v>25</v>
          </cell>
          <cell r="R534">
            <v>0</v>
          </cell>
          <cell r="S534">
            <v>0</v>
          </cell>
          <cell r="T534">
            <v>0</v>
          </cell>
          <cell r="U534">
            <v>5</v>
          </cell>
        </row>
        <row r="535">
          <cell r="D535">
            <v>77545</v>
          </cell>
          <cell r="E535">
            <v>57</v>
          </cell>
          <cell r="F535" t="str">
            <v>x</v>
          </cell>
          <cell r="G535">
            <v>54</v>
          </cell>
          <cell r="H535">
            <v>53</v>
          </cell>
          <cell r="I535" t="str">
            <v>x</v>
          </cell>
          <cell r="J535" t="str">
            <v>x</v>
          </cell>
          <cell r="K535" t="str">
            <v>x</v>
          </cell>
          <cell r="L535" t="str">
            <v>x</v>
          </cell>
          <cell r="M535" t="str">
            <v>x</v>
          </cell>
          <cell r="N535" t="str">
            <v>x</v>
          </cell>
          <cell r="O535">
            <v>3</v>
          </cell>
          <cell r="P535" t="str">
            <v>Upgrade Timeout</v>
          </cell>
          <cell r="Q535">
            <v>14232</v>
          </cell>
          <cell r="R535">
            <v>0</v>
          </cell>
          <cell r="S535">
            <v>0</v>
          </cell>
          <cell r="T535">
            <v>0</v>
          </cell>
          <cell r="U535">
            <v>140</v>
          </cell>
        </row>
        <row r="536">
          <cell r="D536">
            <v>77546</v>
          </cell>
          <cell r="E536">
            <v>1</v>
          </cell>
          <cell r="F536" t="str">
            <v>x</v>
          </cell>
          <cell r="G536">
            <v>0</v>
          </cell>
          <cell r="H536">
            <v>0</v>
          </cell>
          <cell r="I536" t="str">
            <v>x</v>
          </cell>
          <cell r="J536" t="str">
            <v>x</v>
          </cell>
          <cell r="K536" t="str">
            <v>x</v>
          </cell>
          <cell r="L536" t="str">
            <v>x</v>
          </cell>
          <cell r="M536" t="str">
            <v>x</v>
          </cell>
          <cell r="N536" t="str">
            <v>x</v>
          </cell>
          <cell r="O536">
            <v>1</v>
          </cell>
          <cell r="P536">
            <v>77546</v>
          </cell>
          <cell r="Q536">
            <v>0</v>
          </cell>
          <cell r="R536">
            <v>0</v>
          </cell>
          <cell r="S536">
            <v>0</v>
          </cell>
          <cell r="T536">
            <v>0</v>
          </cell>
          <cell r="U536">
            <v>0</v>
          </cell>
        </row>
        <row r="537">
          <cell r="D537">
            <v>77549</v>
          </cell>
          <cell r="E537">
            <v>451</v>
          </cell>
          <cell r="F537" t="str">
            <v>X</v>
          </cell>
          <cell r="G537">
            <v>0</v>
          </cell>
          <cell r="H537">
            <v>0</v>
          </cell>
          <cell r="I537" t="str">
            <v>X</v>
          </cell>
          <cell r="J537" t="str">
            <v>X</v>
          </cell>
          <cell r="K537" t="str">
            <v>X</v>
          </cell>
          <cell r="L537" t="str">
            <v>X</v>
          </cell>
          <cell r="M537" t="str">
            <v>X</v>
          </cell>
          <cell r="N537" t="str">
            <v>X</v>
          </cell>
          <cell r="O537">
            <v>1</v>
          </cell>
          <cell r="P537">
            <v>77549</v>
          </cell>
          <cell r="Q537">
            <v>0</v>
          </cell>
          <cell r="R537">
            <v>0</v>
          </cell>
          <cell r="S537">
            <v>450</v>
          </cell>
          <cell r="T537">
            <v>450</v>
          </cell>
          <cell r="U537">
            <v>0</v>
          </cell>
        </row>
        <row r="538">
          <cell r="D538">
            <v>77549</v>
          </cell>
          <cell r="E538">
            <v>845</v>
          </cell>
          <cell r="F538" t="str">
            <v>x</v>
          </cell>
          <cell r="G538">
            <v>839</v>
          </cell>
          <cell r="H538">
            <v>793</v>
          </cell>
          <cell r="I538" t="str">
            <v>x</v>
          </cell>
          <cell r="J538" t="str">
            <v>x</v>
          </cell>
          <cell r="K538" t="str">
            <v>x</v>
          </cell>
          <cell r="L538" t="str">
            <v>x</v>
          </cell>
          <cell r="M538" t="str">
            <v>x</v>
          </cell>
          <cell r="N538" t="str">
            <v>x</v>
          </cell>
          <cell r="O538">
            <v>6</v>
          </cell>
          <cell r="P538" t="str">
            <v>PAT Trans</v>
          </cell>
          <cell r="Q538">
            <v>233360</v>
          </cell>
          <cell r="R538">
            <v>0</v>
          </cell>
          <cell r="S538">
            <v>0</v>
          </cell>
          <cell r="T538">
            <v>0</v>
          </cell>
          <cell r="U538">
            <v>4131</v>
          </cell>
        </row>
        <row r="539">
          <cell r="D539">
            <v>77550</v>
          </cell>
          <cell r="E539">
            <v>49</v>
          </cell>
          <cell r="F539" t="str">
            <v>x</v>
          </cell>
          <cell r="G539">
            <v>49</v>
          </cell>
          <cell r="H539">
            <v>41</v>
          </cell>
          <cell r="I539" t="str">
            <v>x</v>
          </cell>
          <cell r="J539" t="str">
            <v>x</v>
          </cell>
          <cell r="K539" t="str">
            <v>x</v>
          </cell>
          <cell r="L539" t="str">
            <v>x</v>
          </cell>
          <cell r="M539" t="str">
            <v>x</v>
          </cell>
          <cell r="N539" t="str">
            <v>x</v>
          </cell>
          <cell r="O539">
            <v>0</v>
          </cell>
          <cell r="P539" t="str">
            <v>NASN enquiries</v>
          </cell>
          <cell r="Q539">
            <v>10082</v>
          </cell>
          <cell r="R539">
            <v>0</v>
          </cell>
          <cell r="S539">
            <v>0</v>
          </cell>
          <cell r="T539">
            <v>0</v>
          </cell>
          <cell r="U539">
            <v>775</v>
          </cell>
        </row>
        <row r="540">
          <cell r="D540">
            <v>77551</v>
          </cell>
          <cell r="E540">
            <v>1</v>
          </cell>
          <cell r="F540" t="str">
            <v>X</v>
          </cell>
          <cell r="G540">
            <v>0</v>
          </cell>
          <cell r="H540">
            <v>0</v>
          </cell>
          <cell r="I540" t="str">
            <v>X</v>
          </cell>
          <cell r="J540" t="str">
            <v>X</v>
          </cell>
          <cell r="K540" t="str">
            <v>X</v>
          </cell>
          <cell r="L540" t="str">
            <v>X</v>
          </cell>
          <cell r="M540" t="str">
            <v>X</v>
          </cell>
          <cell r="N540" t="str">
            <v>X</v>
          </cell>
          <cell r="O540">
            <v>1</v>
          </cell>
          <cell r="P540">
            <v>77551</v>
          </cell>
          <cell r="Q540">
            <v>0</v>
          </cell>
          <cell r="R540">
            <v>0</v>
          </cell>
          <cell r="S540">
            <v>0</v>
          </cell>
          <cell r="T540">
            <v>0</v>
          </cell>
          <cell r="U540">
            <v>0</v>
          </cell>
        </row>
        <row r="541">
          <cell r="D541">
            <v>77552</v>
          </cell>
          <cell r="E541">
            <v>575</v>
          </cell>
          <cell r="F541" t="str">
            <v>X</v>
          </cell>
          <cell r="G541">
            <v>0</v>
          </cell>
          <cell r="H541">
            <v>0</v>
          </cell>
          <cell r="I541" t="str">
            <v>X</v>
          </cell>
          <cell r="J541" t="str">
            <v>X</v>
          </cell>
          <cell r="K541" t="str">
            <v>X</v>
          </cell>
          <cell r="L541" t="str">
            <v>X</v>
          </cell>
          <cell r="M541" t="str">
            <v>X</v>
          </cell>
          <cell r="N541" t="str">
            <v>X</v>
          </cell>
          <cell r="O541">
            <v>0</v>
          </cell>
          <cell r="P541" t="str">
            <v>Sky+ Customer</v>
          </cell>
          <cell r="Q541">
            <v>0</v>
          </cell>
          <cell r="R541">
            <v>0</v>
          </cell>
          <cell r="S541">
            <v>575</v>
          </cell>
          <cell r="T541">
            <v>575</v>
          </cell>
          <cell r="U541">
            <v>0</v>
          </cell>
        </row>
        <row r="542">
          <cell r="D542">
            <v>77552</v>
          </cell>
          <cell r="E542">
            <v>577</v>
          </cell>
          <cell r="F542" t="str">
            <v>x</v>
          </cell>
          <cell r="G542">
            <v>577</v>
          </cell>
          <cell r="H542">
            <v>577</v>
          </cell>
          <cell r="I542" t="str">
            <v>x</v>
          </cell>
          <cell r="J542" t="str">
            <v>x</v>
          </cell>
          <cell r="K542" t="str">
            <v>x</v>
          </cell>
          <cell r="L542" t="str">
            <v>x</v>
          </cell>
          <cell r="M542" t="str">
            <v>x</v>
          </cell>
          <cell r="N542" t="str">
            <v>x</v>
          </cell>
          <cell r="O542">
            <v>0</v>
          </cell>
          <cell r="P542" t="str">
            <v>Sky+ Customer</v>
          </cell>
          <cell r="Q542">
            <v>140886</v>
          </cell>
          <cell r="R542">
            <v>0</v>
          </cell>
          <cell r="S542">
            <v>0</v>
          </cell>
          <cell r="T542">
            <v>0</v>
          </cell>
          <cell r="U542">
            <v>1331</v>
          </cell>
        </row>
        <row r="543">
          <cell r="D543">
            <v>77553</v>
          </cell>
          <cell r="E543">
            <v>59</v>
          </cell>
          <cell r="F543" t="str">
            <v>X</v>
          </cell>
          <cell r="G543">
            <v>0</v>
          </cell>
          <cell r="H543">
            <v>0</v>
          </cell>
          <cell r="I543" t="str">
            <v>X</v>
          </cell>
          <cell r="J543" t="str">
            <v>X</v>
          </cell>
          <cell r="K543" t="str">
            <v>X</v>
          </cell>
          <cell r="L543" t="str">
            <v>X</v>
          </cell>
          <cell r="M543" t="str">
            <v>X</v>
          </cell>
          <cell r="N543" t="str">
            <v>X</v>
          </cell>
          <cell r="O543">
            <v>0</v>
          </cell>
          <cell r="P543" t="str">
            <v>Sky+ Cust TO</v>
          </cell>
          <cell r="Q543">
            <v>0</v>
          </cell>
          <cell r="R543">
            <v>0</v>
          </cell>
          <cell r="S543">
            <v>59</v>
          </cell>
          <cell r="T543">
            <v>59</v>
          </cell>
          <cell r="U543">
            <v>0</v>
          </cell>
        </row>
        <row r="544">
          <cell r="D544">
            <v>77553</v>
          </cell>
          <cell r="E544">
            <v>59</v>
          </cell>
          <cell r="F544" t="str">
            <v>x</v>
          </cell>
          <cell r="G544">
            <v>59</v>
          </cell>
          <cell r="H544">
            <v>59</v>
          </cell>
          <cell r="I544" t="str">
            <v>x</v>
          </cell>
          <cell r="J544" t="str">
            <v>x</v>
          </cell>
          <cell r="K544" t="str">
            <v>x</v>
          </cell>
          <cell r="L544" t="str">
            <v>x</v>
          </cell>
          <cell r="M544" t="str">
            <v>x</v>
          </cell>
          <cell r="N544" t="str">
            <v>x</v>
          </cell>
          <cell r="O544">
            <v>0</v>
          </cell>
          <cell r="P544" t="str">
            <v>Sky+ Cust TO</v>
          </cell>
          <cell r="Q544">
            <v>12461</v>
          </cell>
          <cell r="R544">
            <v>0</v>
          </cell>
          <cell r="S544">
            <v>0</v>
          </cell>
          <cell r="T544">
            <v>0</v>
          </cell>
          <cell r="U544">
            <v>125</v>
          </cell>
        </row>
        <row r="545">
          <cell r="D545">
            <v>77555</v>
          </cell>
          <cell r="E545">
            <v>1</v>
          </cell>
          <cell r="F545" t="str">
            <v>x</v>
          </cell>
          <cell r="G545">
            <v>0</v>
          </cell>
          <cell r="H545">
            <v>0</v>
          </cell>
          <cell r="I545" t="str">
            <v>x</v>
          </cell>
          <cell r="J545" t="str">
            <v>x</v>
          </cell>
          <cell r="K545" t="str">
            <v>x</v>
          </cell>
          <cell r="L545" t="str">
            <v>x</v>
          </cell>
          <cell r="M545" t="str">
            <v>x</v>
          </cell>
          <cell r="N545" t="str">
            <v>x</v>
          </cell>
          <cell r="O545">
            <v>1</v>
          </cell>
          <cell r="P545" t="str">
            <v>Movies UG Upgrade</v>
          </cell>
          <cell r="Q545">
            <v>0</v>
          </cell>
          <cell r="R545">
            <v>0</v>
          </cell>
          <cell r="S545">
            <v>0</v>
          </cell>
          <cell r="T545">
            <v>0</v>
          </cell>
          <cell r="U545">
            <v>0</v>
          </cell>
        </row>
        <row r="546">
          <cell r="D546">
            <v>77559</v>
          </cell>
          <cell r="E546">
            <v>136</v>
          </cell>
          <cell r="F546" t="str">
            <v>X</v>
          </cell>
          <cell r="G546">
            <v>75</v>
          </cell>
          <cell r="H546">
            <v>72</v>
          </cell>
          <cell r="I546" t="str">
            <v>X</v>
          </cell>
          <cell r="J546" t="str">
            <v>X</v>
          </cell>
          <cell r="K546" t="str">
            <v>X</v>
          </cell>
          <cell r="L546" t="str">
            <v>X</v>
          </cell>
          <cell r="M546" t="str">
            <v>X</v>
          </cell>
          <cell r="N546" t="str">
            <v>X</v>
          </cell>
          <cell r="O546">
            <v>1</v>
          </cell>
          <cell r="P546" t="str">
            <v>Sales Cust Xfer</v>
          </cell>
          <cell r="Q546">
            <v>20940</v>
          </cell>
          <cell r="R546">
            <v>0</v>
          </cell>
          <cell r="S546">
            <v>60</v>
          </cell>
          <cell r="T546">
            <v>60</v>
          </cell>
          <cell r="U546">
            <v>348</v>
          </cell>
        </row>
        <row r="547">
          <cell r="D547">
            <v>77565</v>
          </cell>
          <cell r="E547">
            <v>8</v>
          </cell>
          <cell r="F547" t="str">
            <v>x</v>
          </cell>
          <cell r="G547">
            <v>5</v>
          </cell>
          <cell r="H547">
            <v>5</v>
          </cell>
          <cell r="I547" t="str">
            <v>x</v>
          </cell>
          <cell r="J547" t="str">
            <v>x</v>
          </cell>
          <cell r="K547" t="str">
            <v>x</v>
          </cell>
          <cell r="L547" t="str">
            <v>x</v>
          </cell>
          <cell r="M547" t="str">
            <v>x</v>
          </cell>
          <cell r="N547" t="str">
            <v>x</v>
          </cell>
          <cell r="O547">
            <v>0</v>
          </cell>
          <cell r="P547">
            <v>77565</v>
          </cell>
          <cell r="Q547">
            <v>1523</v>
          </cell>
          <cell r="R547">
            <v>3</v>
          </cell>
          <cell r="S547">
            <v>0</v>
          </cell>
          <cell r="T547">
            <v>0</v>
          </cell>
          <cell r="U547">
            <v>11</v>
          </cell>
        </row>
        <row r="548">
          <cell r="D548">
            <v>77566</v>
          </cell>
          <cell r="E548">
            <v>37</v>
          </cell>
          <cell r="F548" t="str">
            <v>x</v>
          </cell>
          <cell r="G548">
            <v>35</v>
          </cell>
          <cell r="H548">
            <v>34</v>
          </cell>
          <cell r="I548" t="str">
            <v>x</v>
          </cell>
          <cell r="J548" t="str">
            <v>x</v>
          </cell>
          <cell r="K548" t="str">
            <v>x</v>
          </cell>
          <cell r="L548" t="str">
            <v>x</v>
          </cell>
          <cell r="M548" t="str">
            <v>x</v>
          </cell>
          <cell r="N548" t="str">
            <v>x</v>
          </cell>
          <cell r="O548">
            <v>2</v>
          </cell>
          <cell r="P548">
            <v>77566</v>
          </cell>
          <cell r="Q548">
            <v>11112</v>
          </cell>
          <cell r="R548">
            <v>0</v>
          </cell>
          <cell r="S548">
            <v>0</v>
          </cell>
          <cell r="T548">
            <v>0</v>
          </cell>
          <cell r="U548">
            <v>250</v>
          </cell>
        </row>
        <row r="549">
          <cell r="D549">
            <v>77568</v>
          </cell>
          <cell r="E549">
            <v>19</v>
          </cell>
          <cell r="F549" t="str">
            <v>x</v>
          </cell>
          <cell r="G549">
            <v>17</v>
          </cell>
          <cell r="H549">
            <v>10</v>
          </cell>
          <cell r="I549" t="str">
            <v>x</v>
          </cell>
          <cell r="J549" t="str">
            <v>x</v>
          </cell>
          <cell r="K549" t="str">
            <v>x</v>
          </cell>
          <cell r="L549" t="str">
            <v>x</v>
          </cell>
          <cell r="M549" t="str">
            <v>x</v>
          </cell>
          <cell r="N549" t="str">
            <v>x</v>
          </cell>
          <cell r="O549">
            <v>2</v>
          </cell>
          <cell r="P549" t="str">
            <v>Artsworld Sky Cust</v>
          </cell>
          <cell r="Q549">
            <v>1711</v>
          </cell>
          <cell r="R549">
            <v>0</v>
          </cell>
          <cell r="S549">
            <v>0</v>
          </cell>
          <cell r="T549">
            <v>0</v>
          </cell>
          <cell r="U549">
            <v>407</v>
          </cell>
        </row>
        <row r="550">
          <cell r="D550">
            <v>77569</v>
          </cell>
          <cell r="E550">
            <v>13</v>
          </cell>
          <cell r="F550" t="str">
            <v>x</v>
          </cell>
          <cell r="G550">
            <v>12</v>
          </cell>
          <cell r="H550">
            <v>10</v>
          </cell>
          <cell r="I550" t="str">
            <v>x</v>
          </cell>
          <cell r="J550" t="str">
            <v>x</v>
          </cell>
          <cell r="K550" t="str">
            <v>x</v>
          </cell>
          <cell r="L550" t="str">
            <v>x</v>
          </cell>
          <cell r="M550" t="str">
            <v>x</v>
          </cell>
          <cell r="N550" t="str">
            <v>x</v>
          </cell>
          <cell r="O550">
            <v>1</v>
          </cell>
          <cell r="P550" t="str">
            <v>Artsworld Non Sky</v>
          </cell>
          <cell r="Q550">
            <v>1509</v>
          </cell>
          <cell r="R550">
            <v>0</v>
          </cell>
          <cell r="S550">
            <v>0</v>
          </cell>
          <cell r="T550">
            <v>0</v>
          </cell>
          <cell r="U550">
            <v>865</v>
          </cell>
        </row>
        <row r="551">
          <cell r="D551">
            <v>77570</v>
          </cell>
          <cell r="E551">
            <v>217</v>
          </cell>
          <cell r="F551" t="str">
            <v>X</v>
          </cell>
          <cell r="G551">
            <v>196</v>
          </cell>
          <cell r="H551">
            <v>184</v>
          </cell>
          <cell r="I551" t="str">
            <v>X</v>
          </cell>
          <cell r="J551" t="str">
            <v>X</v>
          </cell>
          <cell r="K551" t="str">
            <v>X</v>
          </cell>
          <cell r="L551" t="str">
            <v>X</v>
          </cell>
          <cell r="M551" t="str">
            <v>X</v>
          </cell>
          <cell r="N551" t="str">
            <v>X</v>
          </cell>
          <cell r="O551">
            <v>3</v>
          </cell>
          <cell r="P551" t="str">
            <v>Sales Option 404040</v>
          </cell>
          <cell r="Q551">
            <v>41433</v>
          </cell>
          <cell r="R551">
            <v>0</v>
          </cell>
          <cell r="S551">
            <v>18</v>
          </cell>
          <cell r="T551">
            <v>18</v>
          </cell>
          <cell r="U551">
            <v>1373</v>
          </cell>
        </row>
        <row r="552">
          <cell r="D552">
            <v>77570</v>
          </cell>
          <cell r="E552">
            <v>271</v>
          </cell>
          <cell r="F552" t="str">
            <v>x</v>
          </cell>
          <cell r="G552">
            <v>254</v>
          </cell>
          <cell r="H552">
            <v>254</v>
          </cell>
          <cell r="I552" t="str">
            <v>x</v>
          </cell>
          <cell r="J552" t="str">
            <v>x</v>
          </cell>
          <cell r="K552" t="str">
            <v>x</v>
          </cell>
          <cell r="L552" t="str">
            <v>x</v>
          </cell>
          <cell r="M552" t="str">
            <v>x</v>
          </cell>
          <cell r="N552" t="str">
            <v>x</v>
          </cell>
          <cell r="O552">
            <v>2</v>
          </cell>
          <cell r="P552" t="str">
            <v>Opt 2 Sales 77570</v>
          </cell>
          <cell r="Q552">
            <v>53561</v>
          </cell>
          <cell r="R552">
            <v>15</v>
          </cell>
          <cell r="S552">
            <v>0</v>
          </cell>
          <cell r="T552">
            <v>0</v>
          </cell>
          <cell r="U552">
            <v>543</v>
          </cell>
        </row>
        <row r="553">
          <cell r="D553">
            <v>77575</v>
          </cell>
          <cell r="E553">
            <v>1</v>
          </cell>
          <cell r="F553" t="str">
            <v>X</v>
          </cell>
          <cell r="G553">
            <v>0</v>
          </cell>
          <cell r="H553">
            <v>0</v>
          </cell>
          <cell r="I553" t="str">
            <v>X</v>
          </cell>
          <cell r="J553" t="str">
            <v>X</v>
          </cell>
          <cell r="K553" t="str">
            <v>X</v>
          </cell>
          <cell r="L553" t="str">
            <v>X</v>
          </cell>
          <cell r="M553" t="str">
            <v>X</v>
          </cell>
          <cell r="N553" t="str">
            <v>X</v>
          </cell>
          <cell r="O553">
            <v>0</v>
          </cell>
          <cell r="P553" t="str">
            <v>Xfer to D and G</v>
          </cell>
          <cell r="Q553">
            <v>0</v>
          </cell>
          <cell r="R553">
            <v>5</v>
          </cell>
          <cell r="S553">
            <v>0</v>
          </cell>
          <cell r="T553">
            <v>0</v>
          </cell>
          <cell r="U553">
            <v>0</v>
          </cell>
        </row>
        <row r="554">
          <cell r="D554">
            <v>77578</v>
          </cell>
          <cell r="E554">
            <v>1</v>
          </cell>
          <cell r="F554" t="str">
            <v>X</v>
          </cell>
          <cell r="G554">
            <v>0</v>
          </cell>
          <cell r="H554">
            <v>0</v>
          </cell>
          <cell r="I554" t="str">
            <v>X</v>
          </cell>
          <cell r="J554" t="str">
            <v>X</v>
          </cell>
          <cell r="K554" t="str">
            <v>X</v>
          </cell>
          <cell r="L554" t="str">
            <v>X</v>
          </cell>
          <cell r="M554" t="str">
            <v>X</v>
          </cell>
          <cell r="N554" t="str">
            <v>X</v>
          </cell>
          <cell r="O554">
            <v>0</v>
          </cell>
          <cell r="P554" t="str">
            <v>Sky+FHT Cust 400881</v>
          </cell>
          <cell r="Q554">
            <v>0</v>
          </cell>
          <cell r="R554">
            <v>0</v>
          </cell>
          <cell r="S554">
            <v>1</v>
          </cell>
          <cell r="T554">
            <v>1</v>
          </cell>
          <cell r="U554">
            <v>0</v>
          </cell>
        </row>
        <row r="555">
          <cell r="D555">
            <v>77578</v>
          </cell>
          <cell r="E555">
            <v>1</v>
          </cell>
          <cell r="F555" t="str">
            <v>x</v>
          </cell>
          <cell r="G555">
            <v>1</v>
          </cell>
          <cell r="H555">
            <v>1</v>
          </cell>
          <cell r="I555" t="str">
            <v>x</v>
          </cell>
          <cell r="J555" t="str">
            <v>x</v>
          </cell>
          <cell r="K555" t="str">
            <v>x</v>
          </cell>
          <cell r="L555" t="str">
            <v>x</v>
          </cell>
          <cell r="M555" t="str">
            <v>x</v>
          </cell>
          <cell r="N555" t="str">
            <v>x</v>
          </cell>
          <cell r="O555">
            <v>0</v>
          </cell>
          <cell r="P555">
            <v>77578</v>
          </cell>
          <cell r="Q555">
            <v>68</v>
          </cell>
          <cell r="R555">
            <v>0</v>
          </cell>
          <cell r="S555">
            <v>0</v>
          </cell>
          <cell r="T555">
            <v>0</v>
          </cell>
          <cell r="U555">
            <v>2</v>
          </cell>
        </row>
        <row r="556">
          <cell r="D556">
            <v>77579</v>
          </cell>
          <cell r="E556">
            <v>1</v>
          </cell>
          <cell r="F556" t="str">
            <v>x</v>
          </cell>
          <cell r="G556">
            <v>1</v>
          </cell>
          <cell r="H556">
            <v>1</v>
          </cell>
          <cell r="I556" t="str">
            <v>x</v>
          </cell>
          <cell r="J556" t="str">
            <v>x</v>
          </cell>
          <cell r="K556" t="str">
            <v>x</v>
          </cell>
          <cell r="L556" t="str">
            <v>x</v>
          </cell>
          <cell r="M556" t="str">
            <v>x</v>
          </cell>
          <cell r="N556" t="str">
            <v>x</v>
          </cell>
          <cell r="O556">
            <v>0</v>
          </cell>
          <cell r="P556">
            <v>77579</v>
          </cell>
          <cell r="Q556">
            <v>284</v>
          </cell>
          <cell r="R556">
            <v>0</v>
          </cell>
          <cell r="S556">
            <v>0</v>
          </cell>
          <cell r="T556">
            <v>0</v>
          </cell>
          <cell r="U556">
            <v>2</v>
          </cell>
        </row>
        <row r="557">
          <cell r="D557">
            <v>77580</v>
          </cell>
          <cell r="E557">
            <v>9</v>
          </cell>
          <cell r="F557" t="str">
            <v>x</v>
          </cell>
          <cell r="G557">
            <v>9</v>
          </cell>
          <cell r="H557">
            <v>9</v>
          </cell>
          <cell r="I557" t="str">
            <v>x</v>
          </cell>
          <cell r="J557" t="str">
            <v>x</v>
          </cell>
          <cell r="K557" t="str">
            <v>x</v>
          </cell>
          <cell r="L557" t="str">
            <v>x</v>
          </cell>
          <cell r="M557" t="str">
            <v>x</v>
          </cell>
          <cell r="N557" t="str">
            <v>x</v>
          </cell>
          <cell r="O557">
            <v>0</v>
          </cell>
          <cell r="P557">
            <v>77580</v>
          </cell>
          <cell r="Q557">
            <v>1296</v>
          </cell>
          <cell r="R557">
            <v>0</v>
          </cell>
          <cell r="S557">
            <v>0</v>
          </cell>
          <cell r="T557">
            <v>0</v>
          </cell>
          <cell r="U557">
            <v>22</v>
          </cell>
        </row>
        <row r="558">
          <cell r="D558">
            <v>77583</v>
          </cell>
          <cell r="E558">
            <v>1</v>
          </cell>
          <cell r="F558" t="str">
            <v>x</v>
          </cell>
          <cell r="G558">
            <v>1</v>
          </cell>
          <cell r="H558">
            <v>1</v>
          </cell>
          <cell r="I558" t="str">
            <v>x</v>
          </cell>
          <cell r="J558" t="str">
            <v>x</v>
          </cell>
          <cell r="K558" t="str">
            <v>x</v>
          </cell>
          <cell r="L558" t="str">
            <v>x</v>
          </cell>
          <cell r="M558" t="str">
            <v>x</v>
          </cell>
          <cell r="N558" t="str">
            <v>x</v>
          </cell>
          <cell r="O558">
            <v>0</v>
          </cell>
          <cell r="P558">
            <v>77583</v>
          </cell>
          <cell r="Q558">
            <v>759</v>
          </cell>
          <cell r="R558">
            <v>0</v>
          </cell>
          <cell r="S558">
            <v>0</v>
          </cell>
          <cell r="T558">
            <v>0</v>
          </cell>
          <cell r="U558">
            <v>2</v>
          </cell>
        </row>
        <row r="559">
          <cell r="D559">
            <v>77584</v>
          </cell>
          <cell r="E559">
            <v>14</v>
          </cell>
          <cell r="F559" t="str">
            <v>x</v>
          </cell>
          <cell r="G559">
            <v>14</v>
          </cell>
          <cell r="H559">
            <v>14</v>
          </cell>
          <cell r="I559" t="str">
            <v>x</v>
          </cell>
          <cell r="J559" t="str">
            <v>x</v>
          </cell>
          <cell r="K559" t="str">
            <v>x</v>
          </cell>
          <cell r="L559" t="str">
            <v>x</v>
          </cell>
          <cell r="M559" t="str">
            <v>x</v>
          </cell>
          <cell r="N559" t="str">
            <v>x</v>
          </cell>
          <cell r="O559">
            <v>0</v>
          </cell>
          <cell r="P559">
            <v>77584</v>
          </cell>
          <cell r="Q559">
            <v>2917</v>
          </cell>
          <cell r="R559">
            <v>0</v>
          </cell>
          <cell r="S559">
            <v>0</v>
          </cell>
          <cell r="T559">
            <v>0</v>
          </cell>
          <cell r="U559">
            <v>29</v>
          </cell>
        </row>
        <row r="560">
          <cell r="D560">
            <v>77585</v>
          </cell>
          <cell r="E560">
            <v>3</v>
          </cell>
          <cell r="F560" t="str">
            <v>x</v>
          </cell>
          <cell r="G560">
            <v>3</v>
          </cell>
          <cell r="H560">
            <v>3</v>
          </cell>
          <cell r="I560" t="str">
            <v>x</v>
          </cell>
          <cell r="J560" t="str">
            <v>x</v>
          </cell>
          <cell r="K560" t="str">
            <v>x</v>
          </cell>
          <cell r="L560" t="str">
            <v>x</v>
          </cell>
          <cell r="M560" t="str">
            <v>x</v>
          </cell>
          <cell r="N560" t="str">
            <v>x</v>
          </cell>
          <cell r="O560">
            <v>0</v>
          </cell>
          <cell r="P560">
            <v>77585</v>
          </cell>
          <cell r="Q560">
            <v>668</v>
          </cell>
          <cell r="R560">
            <v>0</v>
          </cell>
          <cell r="S560">
            <v>0</v>
          </cell>
          <cell r="T560">
            <v>0</v>
          </cell>
          <cell r="U560">
            <v>7</v>
          </cell>
        </row>
        <row r="561">
          <cell r="D561">
            <v>77588</v>
          </cell>
          <cell r="E561">
            <v>1</v>
          </cell>
          <cell r="F561" t="str">
            <v>x</v>
          </cell>
          <cell r="G561">
            <v>1</v>
          </cell>
          <cell r="H561">
            <v>1</v>
          </cell>
          <cell r="I561" t="str">
            <v>x</v>
          </cell>
          <cell r="J561" t="str">
            <v>x</v>
          </cell>
          <cell r="K561" t="str">
            <v>x</v>
          </cell>
          <cell r="L561" t="str">
            <v>x</v>
          </cell>
          <cell r="M561" t="str">
            <v>x</v>
          </cell>
          <cell r="N561" t="str">
            <v>x</v>
          </cell>
          <cell r="O561">
            <v>0</v>
          </cell>
          <cell r="P561">
            <v>77588</v>
          </cell>
          <cell r="Q561">
            <v>24</v>
          </cell>
          <cell r="R561">
            <v>0</v>
          </cell>
          <cell r="S561">
            <v>0</v>
          </cell>
          <cell r="T561">
            <v>0</v>
          </cell>
          <cell r="U561">
            <v>3</v>
          </cell>
        </row>
        <row r="562">
          <cell r="D562">
            <v>77590</v>
          </cell>
          <cell r="E562">
            <v>130</v>
          </cell>
          <cell r="F562" t="str">
            <v>X</v>
          </cell>
          <cell r="G562">
            <v>0</v>
          </cell>
          <cell r="H562">
            <v>0</v>
          </cell>
          <cell r="I562" t="str">
            <v>X</v>
          </cell>
          <cell r="J562" t="str">
            <v>X</v>
          </cell>
          <cell r="K562" t="str">
            <v>X</v>
          </cell>
          <cell r="L562" t="str">
            <v>X</v>
          </cell>
          <cell r="M562" t="str">
            <v>X</v>
          </cell>
          <cell r="N562" t="str">
            <v>X</v>
          </cell>
          <cell r="O562">
            <v>2</v>
          </cell>
          <cell r="P562">
            <v>77590</v>
          </cell>
          <cell r="Q562">
            <v>0</v>
          </cell>
          <cell r="R562">
            <v>0</v>
          </cell>
          <cell r="S562">
            <v>128</v>
          </cell>
          <cell r="T562">
            <v>128</v>
          </cell>
          <cell r="U562">
            <v>0</v>
          </cell>
        </row>
        <row r="563">
          <cell r="D563">
            <v>77590</v>
          </cell>
          <cell r="E563">
            <v>89</v>
          </cell>
          <cell r="F563" t="str">
            <v>x</v>
          </cell>
          <cell r="G563">
            <v>0</v>
          </cell>
          <cell r="H563">
            <v>0</v>
          </cell>
          <cell r="I563" t="str">
            <v>x</v>
          </cell>
          <cell r="J563" t="str">
            <v>x</v>
          </cell>
          <cell r="K563" t="str">
            <v>x</v>
          </cell>
          <cell r="L563" t="str">
            <v>x</v>
          </cell>
          <cell r="M563" t="str">
            <v>x</v>
          </cell>
          <cell r="N563" t="str">
            <v>x</v>
          </cell>
          <cell r="O563">
            <v>6</v>
          </cell>
          <cell r="P563">
            <v>77590</v>
          </cell>
          <cell r="Q563">
            <v>0</v>
          </cell>
          <cell r="R563">
            <v>5</v>
          </cell>
          <cell r="S563">
            <v>78</v>
          </cell>
          <cell r="T563">
            <v>0</v>
          </cell>
          <cell r="U563">
            <v>0</v>
          </cell>
        </row>
        <row r="564">
          <cell r="D564">
            <v>77591</v>
          </cell>
          <cell r="E564">
            <v>224</v>
          </cell>
          <cell r="F564" t="str">
            <v>x</v>
          </cell>
          <cell r="G564">
            <v>174</v>
          </cell>
          <cell r="H564">
            <v>167</v>
          </cell>
          <cell r="I564" t="str">
            <v>x</v>
          </cell>
          <cell r="J564" t="str">
            <v>x</v>
          </cell>
          <cell r="K564" t="str">
            <v>x</v>
          </cell>
          <cell r="L564" t="str">
            <v>x</v>
          </cell>
          <cell r="M564" t="str">
            <v>x</v>
          </cell>
          <cell r="N564" t="str">
            <v>x</v>
          </cell>
          <cell r="O564">
            <v>0</v>
          </cell>
          <cell r="P564">
            <v>77591</v>
          </cell>
          <cell r="Q564">
            <v>75689</v>
          </cell>
          <cell r="R564">
            <v>0</v>
          </cell>
          <cell r="S564">
            <v>50</v>
          </cell>
          <cell r="T564">
            <v>0</v>
          </cell>
          <cell r="U564">
            <v>965</v>
          </cell>
        </row>
        <row r="565">
          <cell r="D565">
            <v>77592</v>
          </cell>
          <cell r="E565">
            <v>146</v>
          </cell>
          <cell r="F565" t="str">
            <v>x</v>
          </cell>
          <cell r="G565">
            <v>145</v>
          </cell>
          <cell r="H565">
            <v>145</v>
          </cell>
          <cell r="I565" t="str">
            <v>x</v>
          </cell>
          <cell r="J565" t="str">
            <v>x</v>
          </cell>
          <cell r="K565" t="str">
            <v>x</v>
          </cell>
          <cell r="L565" t="str">
            <v>x</v>
          </cell>
          <cell r="M565" t="str">
            <v>x</v>
          </cell>
          <cell r="N565" t="str">
            <v>x</v>
          </cell>
          <cell r="O565">
            <v>0</v>
          </cell>
          <cell r="P565">
            <v>77592</v>
          </cell>
          <cell r="Q565">
            <v>29547</v>
          </cell>
          <cell r="R565">
            <v>1</v>
          </cell>
          <cell r="S565">
            <v>0</v>
          </cell>
          <cell r="T565">
            <v>0</v>
          </cell>
          <cell r="U565">
            <v>321</v>
          </cell>
        </row>
        <row r="566">
          <cell r="D566">
            <v>77594</v>
          </cell>
          <cell r="E566">
            <v>46</v>
          </cell>
          <cell r="F566" t="str">
            <v>x</v>
          </cell>
          <cell r="G566">
            <v>45</v>
          </cell>
          <cell r="H566">
            <v>43</v>
          </cell>
          <cell r="I566" t="str">
            <v>x</v>
          </cell>
          <cell r="J566" t="str">
            <v>x</v>
          </cell>
          <cell r="K566" t="str">
            <v>x</v>
          </cell>
          <cell r="L566" t="str">
            <v>x</v>
          </cell>
          <cell r="M566" t="str">
            <v>x</v>
          </cell>
          <cell r="N566" t="str">
            <v>x</v>
          </cell>
          <cell r="O566">
            <v>1</v>
          </cell>
          <cell r="P566">
            <v>77594</v>
          </cell>
          <cell r="Q566">
            <v>8767</v>
          </cell>
          <cell r="R566">
            <v>0</v>
          </cell>
          <cell r="S566">
            <v>0</v>
          </cell>
          <cell r="T566">
            <v>0</v>
          </cell>
          <cell r="U566">
            <v>313</v>
          </cell>
        </row>
        <row r="567">
          <cell r="D567">
            <v>77596</v>
          </cell>
          <cell r="E567">
            <v>226</v>
          </cell>
          <cell r="F567" t="str">
            <v>x</v>
          </cell>
          <cell r="G567">
            <v>155</v>
          </cell>
          <cell r="H567">
            <v>149</v>
          </cell>
          <cell r="I567" t="str">
            <v>x</v>
          </cell>
          <cell r="J567" t="str">
            <v>x</v>
          </cell>
          <cell r="K567" t="str">
            <v>x</v>
          </cell>
          <cell r="L567" t="str">
            <v>x</v>
          </cell>
          <cell r="M567" t="str">
            <v>x</v>
          </cell>
          <cell r="N567" t="str">
            <v>x</v>
          </cell>
          <cell r="O567">
            <v>9</v>
          </cell>
          <cell r="P567" t="str">
            <v>Dunf Cust Staf Tech</v>
          </cell>
          <cell r="Q567">
            <v>62224</v>
          </cell>
          <cell r="R567">
            <v>1</v>
          </cell>
          <cell r="S567">
            <v>61</v>
          </cell>
          <cell r="T567">
            <v>0</v>
          </cell>
          <cell r="U567">
            <v>821</v>
          </cell>
        </row>
        <row r="568">
          <cell r="D568">
            <v>77597</v>
          </cell>
          <cell r="E568">
            <v>1</v>
          </cell>
          <cell r="F568" t="str">
            <v>x</v>
          </cell>
          <cell r="G568">
            <v>1</v>
          </cell>
          <cell r="H568">
            <v>1</v>
          </cell>
          <cell r="I568" t="str">
            <v>x</v>
          </cell>
          <cell r="J568" t="str">
            <v>x</v>
          </cell>
          <cell r="K568" t="str">
            <v>x</v>
          </cell>
          <cell r="L568" t="str">
            <v>x</v>
          </cell>
          <cell r="M568" t="str">
            <v>x</v>
          </cell>
          <cell r="N568" t="str">
            <v>x</v>
          </cell>
          <cell r="O568">
            <v>0</v>
          </cell>
          <cell r="P568" t="str">
            <v>Sky +  77597</v>
          </cell>
          <cell r="Q568">
            <v>206</v>
          </cell>
          <cell r="R568">
            <v>0</v>
          </cell>
          <cell r="S568">
            <v>0</v>
          </cell>
          <cell r="T568">
            <v>0</v>
          </cell>
          <cell r="U568">
            <v>2</v>
          </cell>
        </row>
        <row r="569">
          <cell r="D569">
            <v>77598</v>
          </cell>
          <cell r="E569">
            <v>52</v>
          </cell>
          <cell r="F569" t="str">
            <v>X</v>
          </cell>
          <cell r="G569">
            <v>51</v>
          </cell>
          <cell r="H569">
            <v>43</v>
          </cell>
          <cell r="I569" t="str">
            <v>X</v>
          </cell>
          <cell r="J569" t="str">
            <v>X</v>
          </cell>
          <cell r="K569" t="str">
            <v>X</v>
          </cell>
          <cell r="L569" t="str">
            <v>X</v>
          </cell>
          <cell r="M569" t="str">
            <v>X</v>
          </cell>
          <cell r="N569" t="str">
            <v>X</v>
          </cell>
          <cell r="O569">
            <v>1</v>
          </cell>
          <cell r="P569" t="str">
            <v>Sky Bus BII</v>
          </cell>
          <cell r="Q569">
            <v>4398</v>
          </cell>
          <cell r="R569">
            <v>0</v>
          </cell>
          <cell r="S569">
            <v>0</v>
          </cell>
          <cell r="T569">
            <v>0</v>
          </cell>
          <cell r="U569">
            <v>565</v>
          </cell>
        </row>
        <row r="570">
          <cell r="D570">
            <v>77599</v>
          </cell>
          <cell r="E570">
            <v>74</v>
          </cell>
          <cell r="F570" t="str">
            <v>x</v>
          </cell>
          <cell r="G570">
            <v>0</v>
          </cell>
          <cell r="H570">
            <v>0</v>
          </cell>
          <cell r="I570" t="str">
            <v>x</v>
          </cell>
          <cell r="J570" t="str">
            <v>x</v>
          </cell>
          <cell r="K570" t="str">
            <v>x</v>
          </cell>
          <cell r="L570" t="str">
            <v>x</v>
          </cell>
          <cell r="M570" t="str">
            <v>x</v>
          </cell>
          <cell r="N570" t="str">
            <v>x</v>
          </cell>
          <cell r="O570">
            <v>3</v>
          </cell>
          <cell r="P570" t="str">
            <v>Dunf Tech Staf Tech</v>
          </cell>
          <cell r="Q570">
            <v>0</v>
          </cell>
          <cell r="R570">
            <v>0</v>
          </cell>
          <cell r="S570">
            <v>71</v>
          </cell>
          <cell r="T570">
            <v>0</v>
          </cell>
          <cell r="U570">
            <v>0</v>
          </cell>
        </row>
        <row r="571">
          <cell r="D571">
            <v>77600</v>
          </cell>
          <cell r="E571">
            <v>56</v>
          </cell>
          <cell r="F571" t="str">
            <v>X</v>
          </cell>
          <cell r="G571">
            <v>56</v>
          </cell>
          <cell r="H571">
            <v>55</v>
          </cell>
          <cell r="I571" t="str">
            <v>X</v>
          </cell>
          <cell r="J571" t="str">
            <v>X</v>
          </cell>
          <cell r="K571" t="str">
            <v>X</v>
          </cell>
          <cell r="L571" t="str">
            <v>X</v>
          </cell>
          <cell r="M571" t="str">
            <v>X</v>
          </cell>
          <cell r="N571" t="str">
            <v>X</v>
          </cell>
          <cell r="O571">
            <v>0</v>
          </cell>
          <cell r="P571" t="str">
            <v>TA Direct Dial</v>
          </cell>
          <cell r="Q571">
            <v>17593</v>
          </cell>
          <cell r="R571">
            <v>0</v>
          </cell>
          <cell r="S571">
            <v>0</v>
          </cell>
          <cell r="T571">
            <v>0</v>
          </cell>
          <cell r="U571">
            <v>197</v>
          </cell>
        </row>
        <row r="572">
          <cell r="D572">
            <v>77601</v>
          </cell>
          <cell r="E572">
            <v>6</v>
          </cell>
          <cell r="F572" t="str">
            <v>X</v>
          </cell>
          <cell r="G572">
            <v>6</v>
          </cell>
          <cell r="H572">
            <v>6</v>
          </cell>
          <cell r="I572" t="str">
            <v>X</v>
          </cell>
          <cell r="J572" t="str">
            <v>X</v>
          </cell>
          <cell r="K572" t="str">
            <v>X</v>
          </cell>
          <cell r="L572" t="str">
            <v>X</v>
          </cell>
          <cell r="M572" t="str">
            <v>X</v>
          </cell>
          <cell r="N572" t="str">
            <v>X</v>
          </cell>
          <cell r="O572">
            <v>0</v>
          </cell>
          <cell r="P572" t="str">
            <v>On Air 402000</v>
          </cell>
          <cell r="Q572">
            <v>1901</v>
          </cell>
          <cell r="R572">
            <v>0</v>
          </cell>
          <cell r="S572">
            <v>0</v>
          </cell>
          <cell r="T572">
            <v>0</v>
          </cell>
          <cell r="U572">
            <v>12</v>
          </cell>
        </row>
        <row r="573">
          <cell r="D573">
            <v>77601</v>
          </cell>
          <cell r="E573">
            <v>7</v>
          </cell>
          <cell r="F573" t="str">
            <v>x</v>
          </cell>
          <cell r="G573">
            <v>6</v>
          </cell>
          <cell r="H573">
            <v>6</v>
          </cell>
          <cell r="I573" t="str">
            <v>x</v>
          </cell>
          <cell r="J573" t="str">
            <v>x</v>
          </cell>
          <cell r="K573" t="str">
            <v>x</v>
          </cell>
          <cell r="L573" t="str">
            <v>x</v>
          </cell>
          <cell r="M573" t="str">
            <v>x</v>
          </cell>
          <cell r="N573" t="str">
            <v>x</v>
          </cell>
          <cell r="O573">
            <v>1</v>
          </cell>
          <cell r="P573" t="str">
            <v>On Air 402000</v>
          </cell>
          <cell r="Q573">
            <v>1580</v>
          </cell>
          <cell r="R573">
            <v>0</v>
          </cell>
          <cell r="S573">
            <v>0</v>
          </cell>
          <cell r="T573">
            <v>0</v>
          </cell>
          <cell r="U573">
            <v>25</v>
          </cell>
        </row>
        <row r="574">
          <cell r="D574">
            <v>77602</v>
          </cell>
          <cell r="E574">
            <v>92</v>
          </cell>
          <cell r="F574" t="str">
            <v>X</v>
          </cell>
          <cell r="G574">
            <v>88</v>
          </cell>
          <cell r="H574">
            <v>85</v>
          </cell>
          <cell r="I574" t="str">
            <v>X</v>
          </cell>
          <cell r="J574" t="str">
            <v>X</v>
          </cell>
          <cell r="K574" t="str">
            <v>X</v>
          </cell>
          <cell r="L574" t="str">
            <v>X</v>
          </cell>
          <cell r="M574" t="str">
            <v>X</v>
          </cell>
          <cell r="N574" t="str">
            <v>X</v>
          </cell>
          <cell r="O574">
            <v>4</v>
          </cell>
          <cell r="P574" t="str">
            <v>UK August SCM 404004</v>
          </cell>
          <cell r="Q574">
            <v>46910</v>
          </cell>
          <cell r="R574">
            <v>0</v>
          </cell>
          <cell r="S574">
            <v>0</v>
          </cell>
          <cell r="T574">
            <v>0</v>
          </cell>
          <cell r="U574">
            <v>360</v>
          </cell>
        </row>
        <row r="575">
          <cell r="D575">
            <v>77602</v>
          </cell>
          <cell r="E575">
            <v>307</v>
          </cell>
          <cell r="F575" t="str">
            <v>x</v>
          </cell>
          <cell r="G575">
            <v>292</v>
          </cell>
          <cell r="H575">
            <v>268</v>
          </cell>
          <cell r="I575" t="str">
            <v>x</v>
          </cell>
          <cell r="J575" t="str">
            <v>x</v>
          </cell>
          <cell r="K575" t="str">
            <v>x</v>
          </cell>
          <cell r="L575" t="str">
            <v>x</v>
          </cell>
          <cell r="M575" t="str">
            <v>x</v>
          </cell>
          <cell r="N575" t="str">
            <v>x</v>
          </cell>
          <cell r="O575">
            <v>13</v>
          </cell>
          <cell r="P575" t="str">
            <v>UK August SCM 404004</v>
          </cell>
          <cell r="Q575">
            <v>159681</v>
          </cell>
          <cell r="R575">
            <v>2</v>
          </cell>
          <cell r="S575">
            <v>0</v>
          </cell>
          <cell r="T575">
            <v>0</v>
          </cell>
          <cell r="U575">
            <v>2326</v>
          </cell>
        </row>
        <row r="576">
          <cell r="D576">
            <v>77603</v>
          </cell>
          <cell r="E576">
            <v>2</v>
          </cell>
          <cell r="F576" t="str">
            <v>X</v>
          </cell>
          <cell r="G576">
            <v>2</v>
          </cell>
          <cell r="H576">
            <v>2</v>
          </cell>
          <cell r="I576" t="str">
            <v>X</v>
          </cell>
          <cell r="J576" t="str">
            <v>X</v>
          </cell>
          <cell r="K576" t="str">
            <v>X</v>
          </cell>
          <cell r="L576" t="str">
            <v>X</v>
          </cell>
          <cell r="M576" t="str">
            <v>X</v>
          </cell>
          <cell r="N576" t="str">
            <v>X</v>
          </cell>
          <cell r="O576">
            <v>0</v>
          </cell>
          <cell r="P576" t="str">
            <v>SkY+ CS Press</v>
          </cell>
          <cell r="Q576">
            <v>503</v>
          </cell>
          <cell r="R576">
            <v>0</v>
          </cell>
          <cell r="S576">
            <v>0</v>
          </cell>
          <cell r="T576">
            <v>0</v>
          </cell>
          <cell r="U576">
            <v>4</v>
          </cell>
        </row>
        <row r="577">
          <cell r="D577">
            <v>77604</v>
          </cell>
          <cell r="E577">
            <v>3</v>
          </cell>
          <cell r="F577" t="str">
            <v>X</v>
          </cell>
          <cell r="G577">
            <v>3</v>
          </cell>
          <cell r="H577">
            <v>3</v>
          </cell>
          <cell r="I577" t="str">
            <v>X</v>
          </cell>
          <cell r="J577" t="str">
            <v>X</v>
          </cell>
          <cell r="K577" t="str">
            <v>X</v>
          </cell>
          <cell r="L577" t="str">
            <v>X</v>
          </cell>
          <cell r="M577" t="str">
            <v>X</v>
          </cell>
          <cell r="N577" t="str">
            <v>X</v>
          </cell>
          <cell r="O577">
            <v>0</v>
          </cell>
          <cell r="P577" t="str">
            <v>Sky+ Door  800875</v>
          </cell>
          <cell r="Q577">
            <v>2372</v>
          </cell>
          <cell r="R577">
            <v>0</v>
          </cell>
          <cell r="S577">
            <v>0</v>
          </cell>
          <cell r="T577">
            <v>0</v>
          </cell>
          <cell r="U577">
            <v>7</v>
          </cell>
        </row>
        <row r="578">
          <cell r="D578">
            <v>77605</v>
          </cell>
          <cell r="E578">
            <v>19</v>
          </cell>
          <cell r="F578" t="str">
            <v>X</v>
          </cell>
          <cell r="G578">
            <v>19</v>
          </cell>
          <cell r="H578">
            <v>18</v>
          </cell>
          <cell r="I578" t="str">
            <v>X</v>
          </cell>
          <cell r="J578" t="str">
            <v>X</v>
          </cell>
          <cell r="K578" t="str">
            <v>X</v>
          </cell>
          <cell r="L578" t="str">
            <v>X</v>
          </cell>
          <cell r="M578" t="str">
            <v>X</v>
          </cell>
          <cell r="N578" t="str">
            <v>X</v>
          </cell>
          <cell r="O578">
            <v>0</v>
          </cell>
          <cell r="P578" t="str">
            <v>Golf Media</v>
          </cell>
          <cell r="Q578">
            <v>9927</v>
          </cell>
          <cell r="R578">
            <v>0</v>
          </cell>
          <cell r="S578">
            <v>0</v>
          </cell>
          <cell r="T578">
            <v>0</v>
          </cell>
          <cell r="U578">
            <v>149</v>
          </cell>
        </row>
        <row r="579">
          <cell r="D579">
            <v>77605</v>
          </cell>
          <cell r="E579">
            <v>16</v>
          </cell>
          <cell r="F579" t="str">
            <v>x</v>
          </cell>
          <cell r="G579">
            <v>16</v>
          </cell>
          <cell r="H579">
            <v>16</v>
          </cell>
          <cell r="I579" t="str">
            <v>x</v>
          </cell>
          <cell r="J579" t="str">
            <v>x</v>
          </cell>
          <cell r="K579" t="str">
            <v>x</v>
          </cell>
          <cell r="L579" t="str">
            <v>x</v>
          </cell>
          <cell r="M579" t="str">
            <v>x</v>
          </cell>
          <cell r="N579" t="str">
            <v>x</v>
          </cell>
          <cell r="O579">
            <v>0</v>
          </cell>
          <cell r="P579" t="str">
            <v>Golf Media</v>
          </cell>
          <cell r="Q579">
            <v>12155</v>
          </cell>
          <cell r="R579">
            <v>0</v>
          </cell>
          <cell r="S579">
            <v>0</v>
          </cell>
          <cell r="T579">
            <v>0</v>
          </cell>
          <cell r="U579">
            <v>34</v>
          </cell>
        </row>
        <row r="580">
          <cell r="D580">
            <v>77607</v>
          </cell>
          <cell r="E580">
            <v>24</v>
          </cell>
          <cell r="F580" t="str">
            <v>X</v>
          </cell>
          <cell r="G580">
            <v>23</v>
          </cell>
          <cell r="H580">
            <v>22</v>
          </cell>
          <cell r="I580" t="str">
            <v>X</v>
          </cell>
          <cell r="J580" t="str">
            <v>X</v>
          </cell>
          <cell r="K580" t="str">
            <v>X</v>
          </cell>
          <cell r="L580" t="str">
            <v>X</v>
          </cell>
          <cell r="M580" t="str">
            <v>X</v>
          </cell>
          <cell r="N580" t="str">
            <v>X</v>
          </cell>
          <cell r="O580">
            <v>1</v>
          </cell>
          <cell r="P580" t="str">
            <v>Sky+ Direct 404070</v>
          </cell>
          <cell r="Q580">
            <v>14333</v>
          </cell>
          <cell r="R580">
            <v>0</v>
          </cell>
          <cell r="S580">
            <v>0</v>
          </cell>
          <cell r="T580">
            <v>0</v>
          </cell>
          <cell r="U580">
            <v>122</v>
          </cell>
        </row>
        <row r="581">
          <cell r="D581">
            <v>77608</v>
          </cell>
          <cell r="E581">
            <v>17</v>
          </cell>
          <cell r="F581" t="str">
            <v>X</v>
          </cell>
          <cell r="G581">
            <v>16</v>
          </cell>
          <cell r="H581">
            <v>15</v>
          </cell>
          <cell r="I581" t="str">
            <v>X</v>
          </cell>
          <cell r="J581" t="str">
            <v>X</v>
          </cell>
          <cell r="K581" t="str">
            <v>X</v>
          </cell>
          <cell r="L581" t="str">
            <v>X</v>
          </cell>
          <cell r="M581" t="str">
            <v>X</v>
          </cell>
          <cell r="N581" t="str">
            <v>X</v>
          </cell>
          <cell r="O581">
            <v>1</v>
          </cell>
          <cell r="P581" t="str">
            <v>Sky+ Xfer New Cust</v>
          </cell>
          <cell r="Q581">
            <v>11885</v>
          </cell>
          <cell r="R581">
            <v>0</v>
          </cell>
          <cell r="S581">
            <v>0</v>
          </cell>
          <cell r="T581">
            <v>0</v>
          </cell>
          <cell r="U581">
            <v>100</v>
          </cell>
        </row>
        <row r="582">
          <cell r="D582">
            <v>77609</v>
          </cell>
          <cell r="E582">
            <v>2</v>
          </cell>
          <cell r="F582" t="str">
            <v>X</v>
          </cell>
          <cell r="G582">
            <v>0</v>
          </cell>
          <cell r="H582">
            <v>0</v>
          </cell>
          <cell r="I582" t="str">
            <v>X</v>
          </cell>
          <cell r="J582" t="str">
            <v>X</v>
          </cell>
          <cell r="K582" t="str">
            <v>X</v>
          </cell>
          <cell r="L582" t="str">
            <v>X</v>
          </cell>
          <cell r="M582" t="str">
            <v>X</v>
          </cell>
          <cell r="N582" t="str">
            <v>X</v>
          </cell>
          <cell r="O582">
            <v>2</v>
          </cell>
          <cell r="P582" t="str">
            <v>P1 Sales Xfer</v>
          </cell>
          <cell r="Q582">
            <v>0</v>
          </cell>
          <cell r="R582">
            <v>0</v>
          </cell>
          <cell r="S582">
            <v>0</v>
          </cell>
          <cell r="T582">
            <v>0</v>
          </cell>
          <cell r="U582">
            <v>0</v>
          </cell>
        </row>
        <row r="583">
          <cell r="D583">
            <v>77611</v>
          </cell>
          <cell r="E583">
            <v>13</v>
          </cell>
          <cell r="F583" t="str">
            <v>X</v>
          </cell>
          <cell r="G583">
            <v>13</v>
          </cell>
          <cell r="H583">
            <v>13</v>
          </cell>
          <cell r="I583" t="str">
            <v>X</v>
          </cell>
          <cell r="J583" t="str">
            <v>X</v>
          </cell>
          <cell r="K583" t="str">
            <v>X</v>
          </cell>
          <cell r="L583" t="str">
            <v>X</v>
          </cell>
          <cell r="M583" t="str">
            <v>X</v>
          </cell>
          <cell r="N583" t="str">
            <v>X</v>
          </cell>
          <cell r="O583">
            <v>0</v>
          </cell>
          <cell r="P583" t="str">
            <v>OfferLedPress 800777</v>
          </cell>
          <cell r="Q583">
            <v>6290</v>
          </cell>
          <cell r="R583">
            <v>0</v>
          </cell>
          <cell r="S583">
            <v>0</v>
          </cell>
          <cell r="T583">
            <v>0</v>
          </cell>
          <cell r="U583">
            <v>28</v>
          </cell>
        </row>
        <row r="584">
          <cell r="D584">
            <v>77611</v>
          </cell>
          <cell r="E584">
            <v>11</v>
          </cell>
          <cell r="F584" t="str">
            <v>x</v>
          </cell>
          <cell r="G584">
            <v>10</v>
          </cell>
          <cell r="H584">
            <v>10</v>
          </cell>
          <cell r="I584" t="str">
            <v>x</v>
          </cell>
          <cell r="J584" t="str">
            <v>x</v>
          </cell>
          <cell r="K584" t="str">
            <v>x</v>
          </cell>
          <cell r="L584" t="str">
            <v>x</v>
          </cell>
          <cell r="M584" t="str">
            <v>x</v>
          </cell>
          <cell r="N584" t="str">
            <v>x</v>
          </cell>
          <cell r="O584">
            <v>1</v>
          </cell>
          <cell r="P584" t="str">
            <v>Mat Fam Aff 800777</v>
          </cell>
          <cell r="Q584">
            <v>3869</v>
          </cell>
          <cell r="R584">
            <v>0</v>
          </cell>
          <cell r="S584">
            <v>0</v>
          </cell>
          <cell r="T584">
            <v>0</v>
          </cell>
          <cell r="U584">
            <v>23</v>
          </cell>
        </row>
        <row r="585">
          <cell r="D585">
            <v>77612</v>
          </cell>
          <cell r="E585">
            <v>10</v>
          </cell>
          <cell r="F585" t="str">
            <v>X</v>
          </cell>
          <cell r="G585">
            <v>9</v>
          </cell>
          <cell r="H585">
            <v>8</v>
          </cell>
          <cell r="I585" t="str">
            <v>X</v>
          </cell>
          <cell r="J585" t="str">
            <v>X</v>
          </cell>
          <cell r="K585" t="str">
            <v>X</v>
          </cell>
          <cell r="L585" t="str">
            <v>X</v>
          </cell>
          <cell r="M585" t="str">
            <v>X</v>
          </cell>
          <cell r="N585" t="str">
            <v>X</v>
          </cell>
          <cell r="O585">
            <v>1</v>
          </cell>
          <cell r="P585" t="str">
            <v>Affinity Mktg 800866</v>
          </cell>
          <cell r="Q585">
            <v>7194</v>
          </cell>
          <cell r="R585">
            <v>0</v>
          </cell>
          <cell r="S585">
            <v>0</v>
          </cell>
          <cell r="T585">
            <v>0</v>
          </cell>
          <cell r="U585">
            <v>87</v>
          </cell>
        </row>
        <row r="586">
          <cell r="D586">
            <v>77612</v>
          </cell>
          <cell r="E586">
            <v>11</v>
          </cell>
          <cell r="F586" t="str">
            <v>x</v>
          </cell>
          <cell r="G586">
            <v>11</v>
          </cell>
          <cell r="H586">
            <v>10</v>
          </cell>
          <cell r="I586" t="str">
            <v>x</v>
          </cell>
          <cell r="J586" t="str">
            <v>x</v>
          </cell>
          <cell r="K586" t="str">
            <v>x</v>
          </cell>
          <cell r="L586" t="str">
            <v>x</v>
          </cell>
          <cell r="M586" t="str">
            <v>x</v>
          </cell>
          <cell r="N586" t="str">
            <v>x</v>
          </cell>
          <cell r="O586">
            <v>0</v>
          </cell>
          <cell r="P586" t="str">
            <v>YoungDinasaur 800866</v>
          </cell>
          <cell r="Q586">
            <v>2762</v>
          </cell>
          <cell r="R586">
            <v>0</v>
          </cell>
          <cell r="S586">
            <v>0</v>
          </cell>
          <cell r="T586">
            <v>0</v>
          </cell>
          <cell r="U586">
            <v>54</v>
          </cell>
        </row>
        <row r="587">
          <cell r="D587">
            <v>77613</v>
          </cell>
          <cell r="E587">
            <v>103</v>
          </cell>
          <cell r="F587" t="str">
            <v>X</v>
          </cell>
          <cell r="G587">
            <v>102</v>
          </cell>
          <cell r="H587">
            <v>96</v>
          </cell>
          <cell r="I587" t="str">
            <v>X</v>
          </cell>
          <cell r="J587" t="str">
            <v>X</v>
          </cell>
          <cell r="K587" t="str">
            <v>X</v>
          </cell>
          <cell r="L587" t="str">
            <v>X</v>
          </cell>
          <cell r="M587" t="str">
            <v>X</v>
          </cell>
          <cell r="N587" t="str">
            <v>X</v>
          </cell>
          <cell r="O587">
            <v>1</v>
          </cell>
          <cell r="P587" t="str">
            <v>Markt Gen 424242</v>
          </cell>
          <cell r="Q587">
            <v>40586</v>
          </cell>
          <cell r="R587">
            <v>0</v>
          </cell>
          <cell r="S587">
            <v>0</v>
          </cell>
          <cell r="T587">
            <v>0</v>
          </cell>
          <cell r="U587">
            <v>518</v>
          </cell>
        </row>
        <row r="588">
          <cell r="D588">
            <v>77613</v>
          </cell>
          <cell r="E588">
            <v>113</v>
          </cell>
          <cell r="F588" t="str">
            <v>x</v>
          </cell>
          <cell r="G588">
            <v>109</v>
          </cell>
          <cell r="H588">
            <v>103</v>
          </cell>
          <cell r="I588" t="str">
            <v>x</v>
          </cell>
          <cell r="J588" t="str">
            <v>x</v>
          </cell>
          <cell r="K588" t="str">
            <v>x</v>
          </cell>
          <cell r="L588" t="str">
            <v>x</v>
          </cell>
          <cell r="M588" t="str">
            <v>x</v>
          </cell>
          <cell r="N588" t="str">
            <v>x</v>
          </cell>
          <cell r="O588">
            <v>4</v>
          </cell>
          <cell r="P588" t="str">
            <v>Markt Gen 8702424242</v>
          </cell>
          <cell r="Q588">
            <v>44641</v>
          </cell>
          <cell r="R588">
            <v>0</v>
          </cell>
          <cell r="S588">
            <v>0</v>
          </cell>
          <cell r="T588">
            <v>0</v>
          </cell>
          <cell r="U588">
            <v>470</v>
          </cell>
        </row>
        <row r="589">
          <cell r="D589">
            <v>77614</v>
          </cell>
          <cell r="E589">
            <v>30</v>
          </cell>
          <cell r="F589" t="str">
            <v>X</v>
          </cell>
          <cell r="G589">
            <v>29</v>
          </cell>
          <cell r="H589">
            <v>29</v>
          </cell>
          <cell r="I589" t="str">
            <v>X</v>
          </cell>
          <cell r="J589" t="str">
            <v>X</v>
          </cell>
          <cell r="K589" t="str">
            <v>X</v>
          </cell>
          <cell r="L589" t="str">
            <v>X</v>
          </cell>
          <cell r="M589" t="str">
            <v>X</v>
          </cell>
          <cell r="N589" t="str">
            <v>X</v>
          </cell>
          <cell r="O589">
            <v>1</v>
          </cell>
          <cell r="P589" t="str">
            <v>Reg F/Ball 400208</v>
          </cell>
          <cell r="Q589">
            <v>16527</v>
          </cell>
          <cell r="R589">
            <v>0</v>
          </cell>
          <cell r="S589">
            <v>0</v>
          </cell>
          <cell r="T589">
            <v>0</v>
          </cell>
          <cell r="U589">
            <v>70</v>
          </cell>
        </row>
        <row r="590">
          <cell r="D590">
            <v>77614</v>
          </cell>
          <cell r="E590">
            <v>27</v>
          </cell>
          <cell r="F590" t="str">
            <v>x</v>
          </cell>
          <cell r="G590">
            <v>27</v>
          </cell>
          <cell r="H590">
            <v>26</v>
          </cell>
          <cell r="I590" t="str">
            <v>x</v>
          </cell>
          <cell r="J590" t="str">
            <v>x</v>
          </cell>
          <cell r="K590" t="str">
            <v>x</v>
          </cell>
          <cell r="L590" t="str">
            <v>x</v>
          </cell>
          <cell r="M590" t="str">
            <v>x</v>
          </cell>
          <cell r="N590" t="str">
            <v>x</v>
          </cell>
          <cell r="O590">
            <v>0</v>
          </cell>
          <cell r="P590" t="str">
            <v>Reg F/Ball 400208</v>
          </cell>
          <cell r="Q590">
            <v>9906</v>
          </cell>
          <cell r="R590">
            <v>0</v>
          </cell>
          <cell r="S590">
            <v>0</v>
          </cell>
          <cell r="T590">
            <v>0</v>
          </cell>
          <cell r="U590">
            <v>114</v>
          </cell>
        </row>
        <row r="591">
          <cell r="D591">
            <v>77615</v>
          </cell>
          <cell r="E591">
            <v>1</v>
          </cell>
          <cell r="F591" t="str">
            <v>X</v>
          </cell>
          <cell r="G591">
            <v>1</v>
          </cell>
          <cell r="H591">
            <v>1</v>
          </cell>
          <cell r="I591" t="str">
            <v>X</v>
          </cell>
          <cell r="J591" t="str">
            <v>X</v>
          </cell>
          <cell r="K591" t="str">
            <v>X</v>
          </cell>
          <cell r="L591" t="str">
            <v>X</v>
          </cell>
          <cell r="M591" t="str">
            <v>X</v>
          </cell>
          <cell r="N591" t="str">
            <v>X</v>
          </cell>
          <cell r="O591">
            <v>0</v>
          </cell>
          <cell r="P591" t="str">
            <v>MH Mailer 430785</v>
          </cell>
          <cell r="Q591">
            <v>291</v>
          </cell>
          <cell r="R591">
            <v>0</v>
          </cell>
          <cell r="S591">
            <v>0</v>
          </cell>
          <cell r="T591">
            <v>0</v>
          </cell>
          <cell r="U591">
            <v>2</v>
          </cell>
        </row>
        <row r="592">
          <cell r="D592">
            <v>77620</v>
          </cell>
          <cell r="E592">
            <v>101</v>
          </cell>
          <cell r="F592" t="str">
            <v>X</v>
          </cell>
          <cell r="G592">
            <v>101</v>
          </cell>
          <cell r="H592">
            <v>101</v>
          </cell>
          <cell r="I592" t="str">
            <v>X</v>
          </cell>
          <cell r="J592" t="str">
            <v>X</v>
          </cell>
          <cell r="K592" t="str">
            <v>X</v>
          </cell>
          <cell r="L592" t="str">
            <v>X</v>
          </cell>
          <cell r="M592" t="str">
            <v>X</v>
          </cell>
          <cell r="N592" t="str">
            <v>X</v>
          </cell>
          <cell r="O592">
            <v>0</v>
          </cell>
          <cell r="P592" t="str">
            <v>EDB</v>
          </cell>
          <cell r="Q592">
            <v>35106</v>
          </cell>
          <cell r="R592">
            <v>0</v>
          </cell>
          <cell r="S592">
            <v>0</v>
          </cell>
          <cell r="T592">
            <v>0</v>
          </cell>
          <cell r="U592">
            <v>220</v>
          </cell>
        </row>
        <row r="593">
          <cell r="D593">
            <v>77623</v>
          </cell>
          <cell r="E593">
            <v>1</v>
          </cell>
          <cell r="F593" t="str">
            <v>X</v>
          </cell>
          <cell r="G593">
            <v>1</v>
          </cell>
          <cell r="H593">
            <v>1</v>
          </cell>
          <cell r="I593" t="str">
            <v>X</v>
          </cell>
          <cell r="J593" t="str">
            <v>X</v>
          </cell>
          <cell r="K593" t="str">
            <v>X</v>
          </cell>
          <cell r="L593" t="str">
            <v>X</v>
          </cell>
          <cell r="M593" t="str">
            <v>X</v>
          </cell>
          <cell r="N593" t="str">
            <v>X</v>
          </cell>
          <cell r="O593">
            <v>0</v>
          </cell>
          <cell r="P593" t="str">
            <v>Freeview 660000</v>
          </cell>
          <cell r="Q593">
            <v>321</v>
          </cell>
          <cell r="R593">
            <v>0</v>
          </cell>
          <cell r="S593">
            <v>0</v>
          </cell>
          <cell r="T593">
            <v>0</v>
          </cell>
          <cell r="U593">
            <v>2</v>
          </cell>
        </row>
        <row r="594">
          <cell r="D594">
            <v>77623</v>
          </cell>
          <cell r="E594">
            <v>2</v>
          </cell>
          <cell r="F594" t="str">
            <v>x</v>
          </cell>
          <cell r="G594">
            <v>2</v>
          </cell>
          <cell r="H594">
            <v>2</v>
          </cell>
          <cell r="I594" t="str">
            <v>x</v>
          </cell>
          <cell r="J594" t="str">
            <v>x</v>
          </cell>
          <cell r="K594" t="str">
            <v>x</v>
          </cell>
          <cell r="L594" t="str">
            <v>x</v>
          </cell>
          <cell r="M594" t="str">
            <v>x</v>
          </cell>
          <cell r="N594" t="str">
            <v>x</v>
          </cell>
          <cell r="O594">
            <v>0</v>
          </cell>
          <cell r="P594" t="str">
            <v>Freeview 08705660000</v>
          </cell>
          <cell r="Q594">
            <v>456</v>
          </cell>
          <cell r="R594">
            <v>0</v>
          </cell>
          <cell r="S594">
            <v>0</v>
          </cell>
          <cell r="T594">
            <v>0</v>
          </cell>
          <cell r="U594">
            <v>4</v>
          </cell>
        </row>
        <row r="595">
          <cell r="D595">
            <v>77624</v>
          </cell>
          <cell r="E595">
            <v>34</v>
          </cell>
          <cell r="F595" t="str">
            <v>X</v>
          </cell>
          <cell r="G595">
            <v>34</v>
          </cell>
          <cell r="H595">
            <v>32</v>
          </cell>
          <cell r="I595" t="str">
            <v>X</v>
          </cell>
          <cell r="J595" t="str">
            <v>X</v>
          </cell>
          <cell r="K595" t="str">
            <v>X</v>
          </cell>
          <cell r="L595" t="str">
            <v>X</v>
          </cell>
          <cell r="M595" t="str">
            <v>X</v>
          </cell>
          <cell r="N595" t="str">
            <v>X</v>
          </cell>
          <cell r="O595">
            <v>0</v>
          </cell>
          <cell r="P595" t="str">
            <v>MH Mailer 406941</v>
          </cell>
          <cell r="Q595">
            <v>14703</v>
          </cell>
          <cell r="R595">
            <v>0</v>
          </cell>
          <cell r="S595">
            <v>0</v>
          </cell>
          <cell r="T595">
            <v>0</v>
          </cell>
          <cell r="U595">
            <v>141</v>
          </cell>
        </row>
        <row r="596">
          <cell r="D596">
            <v>77625</v>
          </cell>
          <cell r="E596">
            <v>16</v>
          </cell>
          <cell r="F596" t="str">
            <v>X</v>
          </cell>
          <cell r="G596">
            <v>15</v>
          </cell>
          <cell r="H596">
            <v>15</v>
          </cell>
          <cell r="I596" t="str">
            <v>X</v>
          </cell>
          <cell r="J596" t="str">
            <v>X</v>
          </cell>
          <cell r="K596" t="str">
            <v>X</v>
          </cell>
          <cell r="L596" t="str">
            <v>X</v>
          </cell>
          <cell r="M596" t="str">
            <v>X</v>
          </cell>
          <cell r="N596" t="str">
            <v>X</v>
          </cell>
          <cell r="O596">
            <v>1</v>
          </cell>
          <cell r="P596" t="str">
            <v>MediaInsertsAB 63360</v>
          </cell>
          <cell r="Q596">
            <v>6835</v>
          </cell>
          <cell r="R596">
            <v>0</v>
          </cell>
          <cell r="S596">
            <v>0</v>
          </cell>
          <cell r="T596">
            <v>0</v>
          </cell>
          <cell r="U596">
            <v>33</v>
          </cell>
        </row>
        <row r="597">
          <cell r="D597">
            <v>77625</v>
          </cell>
          <cell r="E597">
            <v>14</v>
          </cell>
          <cell r="F597" t="str">
            <v>x</v>
          </cell>
          <cell r="G597">
            <v>13</v>
          </cell>
          <cell r="H597">
            <v>13</v>
          </cell>
          <cell r="I597" t="str">
            <v>x</v>
          </cell>
          <cell r="J597" t="str">
            <v>x</v>
          </cell>
          <cell r="K597" t="str">
            <v>x</v>
          </cell>
          <cell r="L597" t="str">
            <v>x</v>
          </cell>
          <cell r="M597" t="str">
            <v>x</v>
          </cell>
          <cell r="N597" t="str">
            <v>x</v>
          </cell>
          <cell r="O597">
            <v>1</v>
          </cell>
          <cell r="P597" t="str">
            <v>MediaInsertsAB 63360</v>
          </cell>
          <cell r="Q597">
            <v>7169</v>
          </cell>
          <cell r="R597">
            <v>0</v>
          </cell>
          <cell r="S597">
            <v>0</v>
          </cell>
          <cell r="T597">
            <v>0</v>
          </cell>
          <cell r="U597">
            <v>28</v>
          </cell>
        </row>
        <row r="598">
          <cell r="D598">
            <v>77627</v>
          </cell>
          <cell r="E598">
            <v>158</v>
          </cell>
          <cell r="F598" t="str">
            <v>X</v>
          </cell>
          <cell r="G598">
            <v>158</v>
          </cell>
          <cell r="H598">
            <v>147</v>
          </cell>
          <cell r="I598" t="str">
            <v>X</v>
          </cell>
          <cell r="J598" t="str">
            <v>X</v>
          </cell>
          <cell r="K598" t="str">
            <v>X</v>
          </cell>
          <cell r="L598" t="str">
            <v>X</v>
          </cell>
          <cell r="M598" t="str">
            <v>X</v>
          </cell>
          <cell r="N598" t="str">
            <v>X</v>
          </cell>
          <cell r="O598">
            <v>0</v>
          </cell>
          <cell r="P598" t="str">
            <v>IDO NB Sky+ 800874</v>
          </cell>
          <cell r="Q598">
            <v>83329</v>
          </cell>
          <cell r="R598">
            <v>0</v>
          </cell>
          <cell r="S598">
            <v>0</v>
          </cell>
          <cell r="T598">
            <v>0</v>
          </cell>
          <cell r="U598">
            <v>870</v>
          </cell>
        </row>
        <row r="599">
          <cell r="D599">
            <v>77628</v>
          </cell>
          <cell r="E599">
            <v>522</v>
          </cell>
          <cell r="F599" t="str">
            <v>X</v>
          </cell>
          <cell r="G599">
            <v>0</v>
          </cell>
          <cell r="H599">
            <v>0</v>
          </cell>
          <cell r="I599" t="str">
            <v>X</v>
          </cell>
          <cell r="J599" t="str">
            <v>X</v>
          </cell>
          <cell r="K599" t="str">
            <v>X</v>
          </cell>
          <cell r="L599" t="str">
            <v>X</v>
          </cell>
          <cell r="M599" t="str">
            <v>X</v>
          </cell>
          <cell r="N599" t="str">
            <v>X</v>
          </cell>
          <cell r="O599">
            <v>7</v>
          </cell>
          <cell r="P599" t="str">
            <v>Moving Home Main</v>
          </cell>
          <cell r="Q599">
            <v>0</v>
          </cell>
          <cell r="R599">
            <v>0</v>
          </cell>
          <cell r="S599">
            <v>515</v>
          </cell>
          <cell r="T599">
            <v>0</v>
          </cell>
          <cell r="U599">
            <v>0</v>
          </cell>
        </row>
        <row r="600">
          <cell r="D600">
            <v>77629</v>
          </cell>
          <cell r="E600">
            <v>3</v>
          </cell>
          <cell r="F600" t="str">
            <v>X</v>
          </cell>
          <cell r="G600">
            <v>3</v>
          </cell>
          <cell r="H600">
            <v>3</v>
          </cell>
          <cell r="I600" t="str">
            <v>X</v>
          </cell>
          <cell r="J600" t="str">
            <v>X</v>
          </cell>
          <cell r="K600" t="str">
            <v>X</v>
          </cell>
          <cell r="L600" t="str">
            <v>X</v>
          </cell>
          <cell r="M600" t="str">
            <v>X</v>
          </cell>
          <cell r="N600" t="str">
            <v>X</v>
          </cell>
          <cell r="O600">
            <v>0</v>
          </cell>
          <cell r="P600" t="str">
            <v>Viewer relation cust</v>
          </cell>
          <cell r="Q600">
            <v>83</v>
          </cell>
          <cell r="R600">
            <v>0</v>
          </cell>
          <cell r="S600">
            <v>0</v>
          </cell>
          <cell r="T600">
            <v>0</v>
          </cell>
          <cell r="U600">
            <v>6</v>
          </cell>
        </row>
        <row r="601">
          <cell r="D601">
            <v>77631</v>
          </cell>
          <cell r="E601">
            <v>5</v>
          </cell>
          <cell r="F601" t="str">
            <v>X</v>
          </cell>
          <cell r="G601">
            <v>5</v>
          </cell>
          <cell r="H601">
            <v>5</v>
          </cell>
          <cell r="I601" t="str">
            <v>X</v>
          </cell>
          <cell r="J601" t="str">
            <v>X</v>
          </cell>
          <cell r="K601" t="str">
            <v>X</v>
          </cell>
          <cell r="L601" t="str">
            <v>X</v>
          </cell>
          <cell r="M601" t="str">
            <v>X</v>
          </cell>
          <cell r="N601" t="str">
            <v>X</v>
          </cell>
          <cell r="O601">
            <v>0</v>
          </cell>
          <cell r="P601" t="str">
            <v>Press Choice</v>
          </cell>
          <cell r="Q601">
            <v>2247</v>
          </cell>
          <cell r="R601">
            <v>0</v>
          </cell>
          <cell r="S601">
            <v>0</v>
          </cell>
          <cell r="T601">
            <v>0</v>
          </cell>
          <cell r="U601">
            <v>10</v>
          </cell>
        </row>
        <row r="602">
          <cell r="D602">
            <v>77631</v>
          </cell>
          <cell r="E602">
            <v>5</v>
          </cell>
          <cell r="F602" t="str">
            <v>x</v>
          </cell>
          <cell r="G602">
            <v>5</v>
          </cell>
          <cell r="H602">
            <v>5</v>
          </cell>
          <cell r="I602" t="str">
            <v>x</v>
          </cell>
          <cell r="J602" t="str">
            <v>x</v>
          </cell>
          <cell r="K602" t="str">
            <v>x</v>
          </cell>
          <cell r="L602" t="str">
            <v>x</v>
          </cell>
          <cell r="M602" t="str">
            <v>x</v>
          </cell>
          <cell r="N602" t="str">
            <v>x</v>
          </cell>
          <cell r="O602">
            <v>0</v>
          </cell>
          <cell r="P602" t="str">
            <v>Press Choice</v>
          </cell>
          <cell r="Q602">
            <v>3157</v>
          </cell>
          <cell r="R602">
            <v>0</v>
          </cell>
          <cell r="S602">
            <v>0</v>
          </cell>
          <cell r="T602">
            <v>0</v>
          </cell>
          <cell r="U602">
            <v>11</v>
          </cell>
        </row>
        <row r="603">
          <cell r="D603">
            <v>77632</v>
          </cell>
          <cell r="E603">
            <v>1</v>
          </cell>
          <cell r="F603" t="str">
            <v>X</v>
          </cell>
          <cell r="G603">
            <v>1</v>
          </cell>
          <cell r="H603">
            <v>1</v>
          </cell>
          <cell r="I603" t="str">
            <v>X</v>
          </cell>
          <cell r="J603" t="str">
            <v>X</v>
          </cell>
          <cell r="K603" t="str">
            <v>X</v>
          </cell>
          <cell r="L603" t="str">
            <v>X</v>
          </cell>
          <cell r="M603" t="str">
            <v>X</v>
          </cell>
          <cell r="N603" t="str">
            <v>X</v>
          </cell>
          <cell r="O603">
            <v>0</v>
          </cell>
          <cell r="P603" t="str">
            <v>MediaInsertsCD 24200</v>
          </cell>
          <cell r="Q603">
            <v>83</v>
          </cell>
          <cell r="R603">
            <v>0</v>
          </cell>
          <cell r="S603">
            <v>0</v>
          </cell>
          <cell r="T603">
            <v>0</v>
          </cell>
          <cell r="U603">
            <v>3</v>
          </cell>
        </row>
        <row r="604">
          <cell r="D604">
            <v>77632</v>
          </cell>
          <cell r="E604">
            <v>2</v>
          </cell>
          <cell r="F604" t="str">
            <v>x</v>
          </cell>
          <cell r="G604">
            <v>2</v>
          </cell>
          <cell r="H604">
            <v>2</v>
          </cell>
          <cell r="I604" t="str">
            <v>x</v>
          </cell>
          <cell r="J604" t="str">
            <v>x</v>
          </cell>
          <cell r="K604" t="str">
            <v>x</v>
          </cell>
          <cell r="L604" t="str">
            <v>x</v>
          </cell>
          <cell r="M604" t="str">
            <v>x</v>
          </cell>
          <cell r="N604" t="str">
            <v>x</v>
          </cell>
          <cell r="O604">
            <v>0</v>
          </cell>
          <cell r="P604" t="str">
            <v>MediaInsertsCD 24200</v>
          </cell>
          <cell r="Q604">
            <v>459</v>
          </cell>
          <cell r="R604">
            <v>0</v>
          </cell>
          <cell r="S604">
            <v>0</v>
          </cell>
          <cell r="T604">
            <v>0</v>
          </cell>
          <cell r="U604">
            <v>4</v>
          </cell>
        </row>
        <row r="605">
          <cell r="D605">
            <v>77633</v>
          </cell>
          <cell r="E605">
            <v>3</v>
          </cell>
          <cell r="F605" t="str">
            <v>X</v>
          </cell>
          <cell r="G605">
            <v>3</v>
          </cell>
          <cell r="H605">
            <v>3</v>
          </cell>
          <cell r="I605" t="str">
            <v>X</v>
          </cell>
          <cell r="J605" t="str">
            <v>X</v>
          </cell>
          <cell r="K605" t="str">
            <v>X</v>
          </cell>
          <cell r="L605" t="str">
            <v>X</v>
          </cell>
          <cell r="M605" t="str">
            <v>X</v>
          </cell>
          <cell r="N605" t="str">
            <v>X</v>
          </cell>
          <cell r="O605">
            <v>0</v>
          </cell>
          <cell r="P605" t="str">
            <v>Lifestyle Databas DM</v>
          </cell>
          <cell r="Q605">
            <v>655</v>
          </cell>
          <cell r="R605">
            <v>0</v>
          </cell>
          <cell r="S605">
            <v>0</v>
          </cell>
          <cell r="T605">
            <v>0</v>
          </cell>
          <cell r="U605">
            <v>7</v>
          </cell>
        </row>
        <row r="606">
          <cell r="D606">
            <v>77635</v>
          </cell>
          <cell r="E606">
            <v>1</v>
          </cell>
          <cell r="F606" t="str">
            <v>X</v>
          </cell>
          <cell r="G606">
            <v>1</v>
          </cell>
          <cell r="H606">
            <v>1</v>
          </cell>
          <cell r="I606" t="str">
            <v>X</v>
          </cell>
          <cell r="J606" t="str">
            <v>X</v>
          </cell>
          <cell r="K606" t="str">
            <v>X</v>
          </cell>
          <cell r="L606" t="str">
            <v>X</v>
          </cell>
          <cell r="M606" t="str">
            <v>X</v>
          </cell>
          <cell r="N606" t="str">
            <v>X</v>
          </cell>
          <cell r="O606">
            <v>0</v>
          </cell>
          <cell r="P606" t="str">
            <v>New Business 719899</v>
          </cell>
          <cell r="Q606">
            <v>1</v>
          </cell>
          <cell r="R606">
            <v>0</v>
          </cell>
          <cell r="S606">
            <v>0</v>
          </cell>
          <cell r="T606">
            <v>0</v>
          </cell>
          <cell r="U606">
            <v>3</v>
          </cell>
        </row>
        <row r="607">
          <cell r="D607">
            <v>77638</v>
          </cell>
          <cell r="E607">
            <v>4</v>
          </cell>
          <cell r="F607" t="str">
            <v>x</v>
          </cell>
          <cell r="G607">
            <v>4</v>
          </cell>
          <cell r="H607">
            <v>4</v>
          </cell>
          <cell r="I607" t="str">
            <v>x</v>
          </cell>
          <cell r="J607" t="str">
            <v>x</v>
          </cell>
          <cell r="K607" t="str">
            <v>x</v>
          </cell>
          <cell r="L607" t="str">
            <v>x</v>
          </cell>
          <cell r="M607" t="str">
            <v>x</v>
          </cell>
          <cell r="N607" t="str">
            <v>x</v>
          </cell>
          <cell r="O607">
            <v>0</v>
          </cell>
          <cell r="P607" t="str">
            <v>Clawback</v>
          </cell>
          <cell r="Q607">
            <v>647</v>
          </cell>
          <cell r="R607">
            <v>0</v>
          </cell>
          <cell r="S607">
            <v>0</v>
          </cell>
          <cell r="T607">
            <v>0</v>
          </cell>
          <cell r="U607">
            <v>11</v>
          </cell>
        </row>
        <row r="608">
          <cell r="D608">
            <v>77639</v>
          </cell>
          <cell r="E608">
            <v>190</v>
          </cell>
          <cell r="F608" t="str">
            <v>X</v>
          </cell>
          <cell r="G608">
            <v>186</v>
          </cell>
          <cell r="H608">
            <v>181</v>
          </cell>
          <cell r="I608" t="str">
            <v>X</v>
          </cell>
          <cell r="J608" t="str">
            <v>X</v>
          </cell>
          <cell r="K608" t="str">
            <v>X</v>
          </cell>
          <cell r="L608" t="str">
            <v>X</v>
          </cell>
          <cell r="M608" t="str">
            <v>X</v>
          </cell>
          <cell r="N608" t="str">
            <v>X</v>
          </cell>
          <cell r="O608">
            <v>4</v>
          </cell>
          <cell r="P608" t="str">
            <v>New Business 420520</v>
          </cell>
          <cell r="Q608">
            <v>91587</v>
          </cell>
          <cell r="R608">
            <v>0</v>
          </cell>
          <cell r="S608">
            <v>0</v>
          </cell>
          <cell r="T608">
            <v>0</v>
          </cell>
          <cell r="U608">
            <v>602</v>
          </cell>
        </row>
        <row r="609">
          <cell r="D609">
            <v>77640</v>
          </cell>
          <cell r="E609">
            <v>1</v>
          </cell>
          <cell r="F609" t="str">
            <v>X</v>
          </cell>
          <cell r="G609">
            <v>1</v>
          </cell>
          <cell r="H609">
            <v>1</v>
          </cell>
          <cell r="I609" t="str">
            <v>X</v>
          </cell>
          <cell r="J609" t="str">
            <v>X</v>
          </cell>
          <cell r="K609" t="str">
            <v>X</v>
          </cell>
          <cell r="L609" t="str">
            <v>X</v>
          </cell>
          <cell r="M609" t="str">
            <v>X</v>
          </cell>
          <cell r="N609" t="str">
            <v>X</v>
          </cell>
          <cell r="O609">
            <v>0</v>
          </cell>
          <cell r="P609" t="str">
            <v>ROI SSTB</v>
          </cell>
          <cell r="Q609">
            <v>336</v>
          </cell>
          <cell r="R609">
            <v>0</v>
          </cell>
          <cell r="S609">
            <v>0</v>
          </cell>
          <cell r="T609">
            <v>0</v>
          </cell>
          <cell r="U609">
            <v>2</v>
          </cell>
        </row>
        <row r="610">
          <cell r="D610">
            <v>77641</v>
          </cell>
          <cell r="E610">
            <v>4</v>
          </cell>
          <cell r="F610" t="str">
            <v>X</v>
          </cell>
          <cell r="G610">
            <v>4</v>
          </cell>
          <cell r="H610">
            <v>4</v>
          </cell>
          <cell r="I610" t="str">
            <v>X</v>
          </cell>
          <cell r="J610" t="str">
            <v>X</v>
          </cell>
          <cell r="K610" t="str">
            <v>X</v>
          </cell>
          <cell r="L610" t="str">
            <v>X</v>
          </cell>
          <cell r="M610" t="str">
            <v>X</v>
          </cell>
          <cell r="N610" t="str">
            <v>X</v>
          </cell>
          <cell r="O610">
            <v>0</v>
          </cell>
          <cell r="P610" t="str">
            <v>£10 Low Tier Offer</v>
          </cell>
          <cell r="Q610">
            <v>1263</v>
          </cell>
          <cell r="R610">
            <v>0</v>
          </cell>
          <cell r="S610">
            <v>0</v>
          </cell>
          <cell r="T610">
            <v>0</v>
          </cell>
          <cell r="U610">
            <v>9</v>
          </cell>
        </row>
        <row r="611">
          <cell r="D611">
            <v>77642</v>
          </cell>
          <cell r="E611">
            <v>51</v>
          </cell>
          <cell r="F611" t="str">
            <v>X</v>
          </cell>
          <cell r="G611">
            <v>51</v>
          </cell>
          <cell r="H611">
            <v>51</v>
          </cell>
          <cell r="I611" t="str">
            <v>X</v>
          </cell>
          <cell r="J611" t="str">
            <v>X</v>
          </cell>
          <cell r="K611" t="str">
            <v>X</v>
          </cell>
          <cell r="L611" t="str">
            <v>X</v>
          </cell>
          <cell r="M611" t="str">
            <v>X</v>
          </cell>
          <cell r="N611" t="str">
            <v>X</v>
          </cell>
          <cell r="O611">
            <v>0</v>
          </cell>
          <cell r="P611" t="str">
            <v>IDO NP Sky+ 800874</v>
          </cell>
          <cell r="Q611">
            <v>14852</v>
          </cell>
          <cell r="R611">
            <v>0</v>
          </cell>
          <cell r="S611">
            <v>0</v>
          </cell>
          <cell r="T611">
            <v>0</v>
          </cell>
          <cell r="U611">
            <v>121</v>
          </cell>
        </row>
        <row r="612">
          <cell r="D612">
            <v>77643</v>
          </cell>
          <cell r="E612">
            <v>20</v>
          </cell>
          <cell r="F612" t="str">
            <v>X</v>
          </cell>
          <cell r="G612">
            <v>20</v>
          </cell>
          <cell r="H612">
            <v>20</v>
          </cell>
          <cell r="I612" t="str">
            <v>X</v>
          </cell>
          <cell r="J612" t="str">
            <v>X</v>
          </cell>
          <cell r="K612" t="str">
            <v>X</v>
          </cell>
          <cell r="L612" t="str">
            <v>X</v>
          </cell>
          <cell r="M612" t="str">
            <v>X</v>
          </cell>
          <cell r="N612" t="str">
            <v>X</v>
          </cell>
          <cell r="O612">
            <v>0</v>
          </cell>
          <cell r="P612" t="str">
            <v>IDO NP SSTB 800874</v>
          </cell>
          <cell r="Q612">
            <v>5287</v>
          </cell>
          <cell r="R612">
            <v>0</v>
          </cell>
          <cell r="S612">
            <v>0</v>
          </cell>
          <cell r="T612">
            <v>0</v>
          </cell>
          <cell r="U612">
            <v>44</v>
          </cell>
        </row>
        <row r="613">
          <cell r="D613">
            <v>77644</v>
          </cell>
          <cell r="E613">
            <v>35</v>
          </cell>
          <cell r="F613" t="str">
            <v>X</v>
          </cell>
          <cell r="G613">
            <v>34</v>
          </cell>
          <cell r="H613">
            <v>33</v>
          </cell>
          <cell r="I613" t="str">
            <v>X</v>
          </cell>
          <cell r="J613" t="str">
            <v>X</v>
          </cell>
          <cell r="K613" t="str">
            <v>X</v>
          </cell>
          <cell r="L613" t="str">
            <v>X</v>
          </cell>
          <cell r="M613" t="str">
            <v>X</v>
          </cell>
          <cell r="N613" t="str">
            <v>X</v>
          </cell>
          <cell r="O613">
            <v>1</v>
          </cell>
          <cell r="P613" t="str">
            <v>Door Drop 060808</v>
          </cell>
          <cell r="Q613">
            <v>16898</v>
          </cell>
          <cell r="R613">
            <v>0</v>
          </cell>
          <cell r="S613">
            <v>0</v>
          </cell>
          <cell r="T613">
            <v>0</v>
          </cell>
          <cell r="U613">
            <v>165</v>
          </cell>
        </row>
        <row r="614">
          <cell r="D614">
            <v>77644</v>
          </cell>
          <cell r="E614">
            <v>25</v>
          </cell>
          <cell r="F614" t="str">
            <v>x</v>
          </cell>
          <cell r="G614">
            <v>25</v>
          </cell>
          <cell r="H614">
            <v>23</v>
          </cell>
          <cell r="I614" t="str">
            <v>x</v>
          </cell>
          <cell r="J614" t="str">
            <v>x</v>
          </cell>
          <cell r="K614" t="str">
            <v>x</v>
          </cell>
          <cell r="L614" t="str">
            <v>x</v>
          </cell>
          <cell r="M614" t="str">
            <v>x</v>
          </cell>
          <cell r="N614" t="str">
            <v>x</v>
          </cell>
          <cell r="O614">
            <v>0</v>
          </cell>
          <cell r="P614" t="str">
            <v>Door Drop 060808</v>
          </cell>
          <cell r="Q614">
            <v>12391</v>
          </cell>
          <cell r="R614">
            <v>0</v>
          </cell>
          <cell r="S614">
            <v>0</v>
          </cell>
          <cell r="T614">
            <v>0</v>
          </cell>
          <cell r="U614">
            <v>215</v>
          </cell>
        </row>
        <row r="615">
          <cell r="D615">
            <v>77645</v>
          </cell>
          <cell r="E615">
            <v>24</v>
          </cell>
          <cell r="F615" t="str">
            <v>X</v>
          </cell>
          <cell r="G615">
            <v>23</v>
          </cell>
          <cell r="H615">
            <v>21</v>
          </cell>
          <cell r="I615" t="str">
            <v>X</v>
          </cell>
          <cell r="J615" t="str">
            <v>X</v>
          </cell>
          <cell r="K615" t="str">
            <v>X</v>
          </cell>
          <cell r="L615" t="str">
            <v>X</v>
          </cell>
          <cell r="M615" t="str">
            <v>X</v>
          </cell>
          <cell r="N615" t="str">
            <v>X</v>
          </cell>
          <cell r="O615">
            <v>1</v>
          </cell>
          <cell r="P615" t="str">
            <v>Regional Press</v>
          </cell>
          <cell r="Q615">
            <v>13669</v>
          </cell>
          <cell r="R615">
            <v>0</v>
          </cell>
          <cell r="S615">
            <v>0</v>
          </cell>
          <cell r="T615">
            <v>0</v>
          </cell>
          <cell r="U615">
            <v>161</v>
          </cell>
        </row>
        <row r="616">
          <cell r="D616">
            <v>77645</v>
          </cell>
          <cell r="E616">
            <v>12</v>
          </cell>
          <cell r="F616" t="str">
            <v>x</v>
          </cell>
          <cell r="G616">
            <v>12</v>
          </cell>
          <cell r="H616">
            <v>11</v>
          </cell>
          <cell r="I616" t="str">
            <v>x</v>
          </cell>
          <cell r="J616" t="str">
            <v>x</v>
          </cell>
          <cell r="K616" t="str">
            <v>x</v>
          </cell>
          <cell r="L616" t="str">
            <v>x</v>
          </cell>
          <cell r="M616" t="str">
            <v>x</v>
          </cell>
          <cell r="N616" t="str">
            <v>x</v>
          </cell>
          <cell r="O616">
            <v>0</v>
          </cell>
          <cell r="P616" t="str">
            <v>Regional Press</v>
          </cell>
          <cell r="Q616">
            <v>5123</v>
          </cell>
          <cell r="R616">
            <v>0</v>
          </cell>
          <cell r="S616">
            <v>0</v>
          </cell>
          <cell r="T616">
            <v>0</v>
          </cell>
          <cell r="U616">
            <v>65</v>
          </cell>
        </row>
        <row r="617">
          <cell r="D617">
            <v>77647</v>
          </cell>
          <cell r="E617">
            <v>2</v>
          </cell>
          <cell r="F617" t="str">
            <v>X</v>
          </cell>
          <cell r="G617">
            <v>2</v>
          </cell>
          <cell r="H617">
            <v>1</v>
          </cell>
          <cell r="I617" t="str">
            <v>X</v>
          </cell>
          <cell r="J617" t="str">
            <v>X</v>
          </cell>
          <cell r="K617" t="str">
            <v>X</v>
          </cell>
          <cell r="L617" t="str">
            <v>X</v>
          </cell>
          <cell r="M617" t="str">
            <v>X</v>
          </cell>
          <cell r="N617" t="str">
            <v>X</v>
          </cell>
          <cell r="O617">
            <v>0</v>
          </cell>
          <cell r="P617" t="str">
            <v>Info Pack UK</v>
          </cell>
          <cell r="Q617">
            <v>1396</v>
          </cell>
          <cell r="R617">
            <v>0</v>
          </cell>
          <cell r="S617">
            <v>0</v>
          </cell>
          <cell r="T617">
            <v>0</v>
          </cell>
          <cell r="U617">
            <v>64</v>
          </cell>
        </row>
        <row r="618">
          <cell r="D618">
            <v>77647</v>
          </cell>
          <cell r="E618">
            <v>2</v>
          </cell>
          <cell r="F618" t="str">
            <v>x</v>
          </cell>
          <cell r="G618">
            <v>2</v>
          </cell>
          <cell r="H618">
            <v>2</v>
          </cell>
          <cell r="I618" t="str">
            <v>x</v>
          </cell>
          <cell r="J618" t="str">
            <v>x</v>
          </cell>
          <cell r="K618" t="str">
            <v>x</v>
          </cell>
          <cell r="L618" t="str">
            <v>x</v>
          </cell>
          <cell r="M618" t="str">
            <v>x</v>
          </cell>
          <cell r="N618" t="str">
            <v>x</v>
          </cell>
          <cell r="O618">
            <v>0</v>
          </cell>
          <cell r="P618" t="str">
            <v>Info Pack</v>
          </cell>
          <cell r="Q618">
            <v>106</v>
          </cell>
          <cell r="R618">
            <v>0</v>
          </cell>
          <cell r="S618">
            <v>0</v>
          </cell>
          <cell r="T618">
            <v>0</v>
          </cell>
          <cell r="U618">
            <v>4</v>
          </cell>
        </row>
        <row r="619">
          <cell r="D619">
            <v>77648</v>
          </cell>
          <cell r="E619">
            <v>30</v>
          </cell>
          <cell r="F619" t="str">
            <v>X</v>
          </cell>
          <cell r="G619">
            <v>30</v>
          </cell>
          <cell r="H619">
            <v>30</v>
          </cell>
          <cell r="I619" t="str">
            <v>X</v>
          </cell>
          <cell r="J619" t="str">
            <v>X</v>
          </cell>
          <cell r="K619" t="str">
            <v>X</v>
          </cell>
          <cell r="L619" t="str">
            <v>X</v>
          </cell>
          <cell r="M619" t="str">
            <v>X</v>
          </cell>
          <cell r="N619" t="str">
            <v>X</v>
          </cell>
          <cell r="O619">
            <v>0</v>
          </cell>
          <cell r="P619" t="str">
            <v>IDO NP SSTB 501607</v>
          </cell>
          <cell r="Q619">
            <v>12891</v>
          </cell>
          <cell r="R619">
            <v>0</v>
          </cell>
          <cell r="S619">
            <v>0</v>
          </cell>
          <cell r="T619">
            <v>0</v>
          </cell>
          <cell r="U619">
            <v>68</v>
          </cell>
        </row>
        <row r="620">
          <cell r="D620">
            <v>77649</v>
          </cell>
          <cell r="E620">
            <v>40</v>
          </cell>
          <cell r="F620" t="str">
            <v>X</v>
          </cell>
          <cell r="G620">
            <v>39</v>
          </cell>
          <cell r="H620">
            <v>39</v>
          </cell>
          <cell r="I620" t="str">
            <v>X</v>
          </cell>
          <cell r="J620" t="str">
            <v>X</v>
          </cell>
          <cell r="K620" t="str">
            <v>X</v>
          </cell>
          <cell r="L620" t="str">
            <v>X</v>
          </cell>
          <cell r="M620" t="str">
            <v>X</v>
          </cell>
          <cell r="N620" t="str">
            <v>X</v>
          </cell>
          <cell r="O620">
            <v>1</v>
          </cell>
          <cell r="P620" t="str">
            <v>IDO NP Sky+ 501607</v>
          </cell>
          <cell r="Q620">
            <v>17321</v>
          </cell>
          <cell r="R620">
            <v>0</v>
          </cell>
          <cell r="S620">
            <v>0</v>
          </cell>
          <cell r="T620">
            <v>0</v>
          </cell>
          <cell r="U620">
            <v>81</v>
          </cell>
        </row>
        <row r="621">
          <cell r="D621">
            <v>77651</v>
          </cell>
          <cell r="E621">
            <v>1</v>
          </cell>
          <cell r="F621" t="str">
            <v>X</v>
          </cell>
          <cell r="G621">
            <v>1</v>
          </cell>
          <cell r="H621">
            <v>1</v>
          </cell>
          <cell r="I621" t="str">
            <v>X</v>
          </cell>
          <cell r="J621" t="str">
            <v>X</v>
          </cell>
          <cell r="K621" t="str">
            <v>X</v>
          </cell>
          <cell r="L621" t="str">
            <v>X</v>
          </cell>
          <cell r="M621" t="str">
            <v>X</v>
          </cell>
          <cell r="N621" t="str">
            <v>X</v>
          </cell>
          <cell r="O621">
            <v>0</v>
          </cell>
          <cell r="P621" t="str">
            <v>IDO NB Sky+ 501607</v>
          </cell>
          <cell r="Q621">
            <v>648</v>
          </cell>
          <cell r="R621">
            <v>0</v>
          </cell>
          <cell r="S621">
            <v>0</v>
          </cell>
          <cell r="T621">
            <v>0</v>
          </cell>
          <cell r="U621">
            <v>2</v>
          </cell>
        </row>
        <row r="622">
          <cell r="D622">
            <v>77652</v>
          </cell>
          <cell r="E622">
            <v>81</v>
          </cell>
          <cell r="F622" t="str">
            <v>X</v>
          </cell>
          <cell r="G622">
            <v>80</v>
          </cell>
          <cell r="H622">
            <v>74</v>
          </cell>
          <cell r="I622" t="str">
            <v>X</v>
          </cell>
          <cell r="J622" t="str">
            <v>X</v>
          </cell>
          <cell r="K622" t="str">
            <v>X</v>
          </cell>
          <cell r="L622" t="str">
            <v>X</v>
          </cell>
          <cell r="M622" t="str">
            <v>X</v>
          </cell>
          <cell r="N622" t="str">
            <v>X</v>
          </cell>
          <cell r="O622">
            <v>1</v>
          </cell>
          <cell r="P622" t="str">
            <v>ARU Referal</v>
          </cell>
          <cell r="Q622">
            <v>35600</v>
          </cell>
          <cell r="R622">
            <v>0</v>
          </cell>
          <cell r="S622">
            <v>0</v>
          </cell>
          <cell r="T622">
            <v>0</v>
          </cell>
          <cell r="U622">
            <v>441</v>
          </cell>
        </row>
        <row r="623">
          <cell r="D623">
            <v>77652</v>
          </cell>
          <cell r="E623">
            <v>84</v>
          </cell>
          <cell r="F623" t="str">
            <v>x</v>
          </cell>
          <cell r="G623">
            <v>84</v>
          </cell>
          <cell r="H623">
            <v>81</v>
          </cell>
          <cell r="I623" t="str">
            <v>x</v>
          </cell>
          <cell r="J623" t="str">
            <v>x</v>
          </cell>
          <cell r="K623" t="str">
            <v>x</v>
          </cell>
          <cell r="L623" t="str">
            <v>x</v>
          </cell>
          <cell r="M623" t="str">
            <v>x</v>
          </cell>
          <cell r="N623" t="str">
            <v>x</v>
          </cell>
          <cell r="O623">
            <v>0</v>
          </cell>
          <cell r="P623" t="str">
            <v>ARU Referal</v>
          </cell>
          <cell r="Q623">
            <v>44202</v>
          </cell>
          <cell r="R623">
            <v>0</v>
          </cell>
          <cell r="S623">
            <v>0</v>
          </cell>
          <cell r="T623">
            <v>0</v>
          </cell>
          <cell r="U623">
            <v>299</v>
          </cell>
        </row>
        <row r="624">
          <cell r="D624">
            <v>77653</v>
          </cell>
          <cell r="E624">
            <v>1</v>
          </cell>
          <cell r="F624" t="str">
            <v>x</v>
          </cell>
          <cell r="G624">
            <v>1</v>
          </cell>
          <cell r="H624">
            <v>1</v>
          </cell>
          <cell r="I624" t="str">
            <v>x</v>
          </cell>
          <cell r="J624" t="str">
            <v>x</v>
          </cell>
          <cell r="K624" t="str">
            <v>x</v>
          </cell>
          <cell r="L624" t="str">
            <v>x</v>
          </cell>
          <cell r="M624" t="str">
            <v>x</v>
          </cell>
          <cell r="N624" t="str">
            <v>x</v>
          </cell>
          <cell r="O624">
            <v>0</v>
          </cell>
          <cell r="P624" t="str">
            <v>TP Inserts 2</v>
          </cell>
          <cell r="Q624">
            <v>285</v>
          </cell>
          <cell r="R624">
            <v>0</v>
          </cell>
          <cell r="S624">
            <v>0</v>
          </cell>
          <cell r="T624">
            <v>0</v>
          </cell>
          <cell r="U624">
            <v>2</v>
          </cell>
        </row>
        <row r="625">
          <cell r="D625">
            <v>77654</v>
          </cell>
          <cell r="E625">
            <v>5</v>
          </cell>
          <cell r="F625" t="str">
            <v>X</v>
          </cell>
          <cell r="G625">
            <v>5</v>
          </cell>
          <cell r="H625">
            <v>5</v>
          </cell>
          <cell r="I625" t="str">
            <v>X</v>
          </cell>
          <cell r="J625" t="str">
            <v>X</v>
          </cell>
          <cell r="K625" t="str">
            <v>X</v>
          </cell>
          <cell r="L625" t="str">
            <v>X</v>
          </cell>
          <cell r="M625" t="str">
            <v>X</v>
          </cell>
          <cell r="N625" t="str">
            <v>X</v>
          </cell>
          <cell r="O625">
            <v>0</v>
          </cell>
          <cell r="P625" t="str">
            <v>Sky+ NB Exist Cust</v>
          </cell>
          <cell r="Q625">
            <v>1974</v>
          </cell>
          <cell r="R625">
            <v>0</v>
          </cell>
          <cell r="S625">
            <v>0</v>
          </cell>
          <cell r="T625">
            <v>0</v>
          </cell>
          <cell r="U625">
            <v>10</v>
          </cell>
        </row>
        <row r="626">
          <cell r="D626">
            <v>77655</v>
          </cell>
          <cell r="E626">
            <v>150</v>
          </cell>
          <cell r="F626" t="str">
            <v>X</v>
          </cell>
          <cell r="G626">
            <v>149</v>
          </cell>
          <cell r="H626">
            <v>148</v>
          </cell>
          <cell r="I626" t="str">
            <v>X</v>
          </cell>
          <cell r="J626" t="str">
            <v>X</v>
          </cell>
          <cell r="K626" t="str">
            <v>X</v>
          </cell>
          <cell r="L626" t="str">
            <v>X</v>
          </cell>
          <cell r="M626" t="str">
            <v>X</v>
          </cell>
          <cell r="N626" t="str">
            <v>X</v>
          </cell>
          <cell r="O626">
            <v>1</v>
          </cell>
          <cell r="P626" t="str">
            <v>Sky+ Xfer Exist Cust</v>
          </cell>
          <cell r="Q626">
            <v>78122</v>
          </cell>
          <cell r="R626">
            <v>0</v>
          </cell>
          <cell r="S626">
            <v>0</v>
          </cell>
          <cell r="T626">
            <v>0</v>
          </cell>
          <cell r="U626">
            <v>347</v>
          </cell>
        </row>
        <row r="627">
          <cell r="D627">
            <v>77657</v>
          </cell>
          <cell r="E627">
            <v>2</v>
          </cell>
          <cell r="F627" t="str">
            <v>X</v>
          </cell>
          <cell r="G627">
            <v>2</v>
          </cell>
          <cell r="H627">
            <v>2</v>
          </cell>
          <cell r="I627" t="str">
            <v>X</v>
          </cell>
          <cell r="J627" t="str">
            <v>X</v>
          </cell>
          <cell r="K627" t="str">
            <v>X</v>
          </cell>
          <cell r="L627" t="str">
            <v>X</v>
          </cell>
          <cell r="M627" t="str">
            <v>X</v>
          </cell>
          <cell r="N627" t="str">
            <v>X</v>
          </cell>
          <cell r="O627">
            <v>0</v>
          </cell>
          <cell r="P627" t="str">
            <v>ROI Info Pack 719803</v>
          </cell>
          <cell r="Q627">
            <v>688</v>
          </cell>
          <cell r="R627">
            <v>0</v>
          </cell>
          <cell r="S627">
            <v>0</v>
          </cell>
          <cell r="T627">
            <v>0</v>
          </cell>
          <cell r="U627">
            <v>4</v>
          </cell>
        </row>
        <row r="628">
          <cell r="D628">
            <v>77658</v>
          </cell>
          <cell r="E628">
            <v>35</v>
          </cell>
          <cell r="F628" t="str">
            <v>X</v>
          </cell>
          <cell r="G628">
            <v>32</v>
          </cell>
          <cell r="H628">
            <v>32</v>
          </cell>
          <cell r="I628" t="str">
            <v>X</v>
          </cell>
          <cell r="J628" t="str">
            <v>X</v>
          </cell>
          <cell r="K628" t="str">
            <v>X</v>
          </cell>
          <cell r="L628" t="str">
            <v>X</v>
          </cell>
          <cell r="M628" t="str">
            <v>X</v>
          </cell>
          <cell r="N628" t="str">
            <v>X</v>
          </cell>
          <cell r="O628">
            <v>3</v>
          </cell>
          <cell r="P628" t="str">
            <v>£50 Low Tier Offer</v>
          </cell>
          <cell r="Q628">
            <v>15839</v>
          </cell>
          <cell r="R628">
            <v>0</v>
          </cell>
          <cell r="S628">
            <v>0</v>
          </cell>
          <cell r="T628">
            <v>0</v>
          </cell>
          <cell r="U628">
            <v>92</v>
          </cell>
        </row>
        <row r="629">
          <cell r="D629">
            <v>77658</v>
          </cell>
          <cell r="E629">
            <v>37</v>
          </cell>
          <cell r="F629" t="str">
            <v>x</v>
          </cell>
          <cell r="G629">
            <v>37</v>
          </cell>
          <cell r="H629">
            <v>35</v>
          </cell>
          <cell r="I629" t="str">
            <v>x</v>
          </cell>
          <cell r="J629" t="str">
            <v>x</v>
          </cell>
          <cell r="K629" t="str">
            <v>x</v>
          </cell>
          <cell r="L629" t="str">
            <v>x</v>
          </cell>
          <cell r="M629" t="str">
            <v>x</v>
          </cell>
          <cell r="N629" t="str">
            <v>x</v>
          </cell>
          <cell r="O629">
            <v>0</v>
          </cell>
          <cell r="P629" t="str">
            <v>£50 Low Tier Offer</v>
          </cell>
          <cell r="Q629">
            <v>15033</v>
          </cell>
          <cell r="R629">
            <v>0</v>
          </cell>
          <cell r="S629">
            <v>0</v>
          </cell>
          <cell r="T629">
            <v>0</v>
          </cell>
          <cell r="U629">
            <v>137</v>
          </cell>
        </row>
        <row r="630">
          <cell r="D630">
            <v>77659</v>
          </cell>
          <cell r="E630">
            <v>4</v>
          </cell>
          <cell r="F630" t="str">
            <v>X</v>
          </cell>
          <cell r="G630">
            <v>4</v>
          </cell>
          <cell r="H630">
            <v>4</v>
          </cell>
          <cell r="I630" t="str">
            <v>X</v>
          </cell>
          <cell r="J630" t="str">
            <v>X</v>
          </cell>
          <cell r="K630" t="str">
            <v>X</v>
          </cell>
          <cell r="L630" t="str">
            <v>X</v>
          </cell>
          <cell r="M630" t="str">
            <v>X</v>
          </cell>
          <cell r="N630" t="str">
            <v>X</v>
          </cell>
          <cell r="O630">
            <v>0</v>
          </cell>
          <cell r="P630" t="str">
            <v>Comf Suburbia DM</v>
          </cell>
          <cell r="Q630">
            <v>988</v>
          </cell>
          <cell r="R630">
            <v>0</v>
          </cell>
          <cell r="S630">
            <v>0</v>
          </cell>
          <cell r="T630">
            <v>0</v>
          </cell>
          <cell r="U630">
            <v>8</v>
          </cell>
        </row>
        <row r="631">
          <cell r="D631">
            <v>77662</v>
          </cell>
          <cell r="E631">
            <v>4</v>
          </cell>
          <cell r="F631" t="str">
            <v>X</v>
          </cell>
          <cell r="G631">
            <v>4</v>
          </cell>
          <cell r="H631">
            <v>4</v>
          </cell>
          <cell r="I631" t="str">
            <v>X</v>
          </cell>
          <cell r="J631" t="str">
            <v>X</v>
          </cell>
          <cell r="K631" t="str">
            <v>X</v>
          </cell>
          <cell r="L631" t="str">
            <v>X</v>
          </cell>
          <cell r="M631" t="str">
            <v>X</v>
          </cell>
          <cell r="N631" t="str">
            <v>X</v>
          </cell>
          <cell r="O631">
            <v>0</v>
          </cell>
          <cell r="P631" t="str">
            <v>ROI SSTB 2</v>
          </cell>
          <cell r="Q631">
            <v>2740</v>
          </cell>
          <cell r="R631">
            <v>0</v>
          </cell>
          <cell r="S631">
            <v>0</v>
          </cell>
          <cell r="T631">
            <v>0</v>
          </cell>
          <cell r="U631">
            <v>9</v>
          </cell>
        </row>
        <row r="632">
          <cell r="D632">
            <v>77665</v>
          </cell>
          <cell r="E632">
            <v>2</v>
          </cell>
          <cell r="F632" t="str">
            <v>X</v>
          </cell>
          <cell r="G632">
            <v>2</v>
          </cell>
          <cell r="H632">
            <v>2</v>
          </cell>
          <cell r="I632" t="str">
            <v>X</v>
          </cell>
          <cell r="J632" t="str">
            <v>X</v>
          </cell>
          <cell r="K632" t="str">
            <v>X</v>
          </cell>
          <cell r="L632" t="str">
            <v>X</v>
          </cell>
          <cell r="M632" t="str">
            <v>X</v>
          </cell>
          <cell r="N632" t="str">
            <v>X</v>
          </cell>
          <cell r="O632">
            <v>0</v>
          </cell>
          <cell r="P632" t="str">
            <v>Chelsea New Business</v>
          </cell>
          <cell r="Q632">
            <v>514</v>
          </cell>
          <cell r="R632">
            <v>0</v>
          </cell>
          <cell r="S632">
            <v>0</v>
          </cell>
          <cell r="T632">
            <v>0</v>
          </cell>
          <cell r="U632">
            <v>5</v>
          </cell>
        </row>
        <row r="633">
          <cell r="D633">
            <v>77665</v>
          </cell>
          <cell r="E633">
            <v>2</v>
          </cell>
          <cell r="F633" t="str">
            <v>x</v>
          </cell>
          <cell r="G633">
            <v>0</v>
          </cell>
          <cell r="H633">
            <v>0</v>
          </cell>
          <cell r="I633" t="str">
            <v>x</v>
          </cell>
          <cell r="J633" t="str">
            <v>x</v>
          </cell>
          <cell r="K633" t="str">
            <v>x</v>
          </cell>
          <cell r="L633" t="str">
            <v>x</v>
          </cell>
          <cell r="M633" t="str">
            <v>x</v>
          </cell>
          <cell r="N633" t="str">
            <v>x</v>
          </cell>
          <cell r="O633">
            <v>0</v>
          </cell>
          <cell r="P633">
            <v>77665</v>
          </cell>
          <cell r="Q633">
            <v>0</v>
          </cell>
          <cell r="R633">
            <v>0</v>
          </cell>
          <cell r="S633">
            <v>2</v>
          </cell>
          <cell r="T633">
            <v>0</v>
          </cell>
          <cell r="U633">
            <v>0</v>
          </cell>
        </row>
        <row r="634">
          <cell r="D634">
            <v>77667</v>
          </cell>
          <cell r="E634">
            <v>1</v>
          </cell>
          <cell r="F634" t="str">
            <v>X</v>
          </cell>
          <cell r="G634">
            <v>1</v>
          </cell>
          <cell r="H634">
            <v>1</v>
          </cell>
          <cell r="I634" t="str">
            <v>X</v>
          </cell>
          <cell r="J634" t="str">
            <v>X</v>
          </cell>
          <cell r="K634" t="str">
            <v>X</v>
          </cell>
          <cell r="L634" t="str">
            <v>X</v>
          </cell>
          <cell r="M634" t="str">
            <v>X</v>
          </cell>
          <cell r="N634" t="str">
            <v>X</v>
          </cell>
          <cell r="O634">
            <v>0</v>
          </cell>
          <cell r="P634" t="str">
            <v>IDO NB 501607</v>
          </cell>
          <cell r="Q634">
            <v>74</v>
          </cell>
          <cell r="R634">
            <v>0</v>
          </cell>
          <cell r="S634">
            <v>0</v>
          </cell>
          <cell r="T634">
            <v>0</v>
          </cell>
          <cell r="U634">
            <v>2</v>
          </cell>
        </row>
        <row r="635">
          <cell r="D635">
            <v>77668</v>
          </cell>
          <cell r="E635">
            <v>86</v>
          </cell>
          <cell r="F635" t="str">
            <v>X</v>
          </cell>
          <cell r="G635">
            <v>59</v>
          </cell>
          <cell r="H635">
            <v>79</v>
          </cell>
          <cell r="I635" t="str">
            <v>X</v>
          </cell>
          <cell r="J635" t="str">
            <v>X</v>
          </cell>
          <cell r="K635" t="str">
            <v>X</v>
          </cell>
          <cell r="L635" t="str">
            <v>X</v>
          </cell>
          <cell r="M635" t="str">
            <v>X</v>
          </cell>
          <cell r="N635" t="str">
            <v>X</v>
          </cell>
          <cell r="O635">
            <v>4</v>
          </cell>
          <cell r="P635" t="str">
            <v>V/C Processing XFER</v>
          </cell>
          <cell r="Q635">
            <v>4920</v>
          </cell>
          <cell r="R635">
            <v>36</v>
          </cell>
          <cell r="S635">
            <v>0</v>
          </cell>
          <cell r="T635">
            <v>0</v>
          </cell>
          <cell r="U635">
            <v>455</v>
          </cell>
        </row>
        <row r="636">
          <cell r="D636">
            <v>77673</v>
          </cell>
          <cell r="E636">
            <v>120</v>
          </cell>
          <cell r="F636" t="str">
            <v>X</v>
          </cell>
          <cell r="G636">
            <v>119</v>
          </cell>
          <cell r="H636">
            <v>116</v>
          </cell>
          <cell r="I636" t="str">
            <v>X</v>
          </cell>
          <cell r="J636" t="str">
            <v>X</v>
          </cell>
          <cell r="K636" t="str">
            <v>X</v>
          </cell>
          <cell r="L636" t="str">
            <v>X</v>
          </cell>
          <cell r="M636" t="str">
            <v>X</v>
          </cell>
          <cell r="N636" t="str">
            <v>X</v>
          </cell>
          <cell r="O636">
            <v>1</v>
          </cell>
          <cell r="P636" t="str">
            <v>Cancelled Install</v>
          </cell>
          <cell r="Q636">
            <v>22591</v>
          </cell>
          <cell r="R636">
            <v>0</v>
          </cell>
          <cell r="S636">
            <v>0</v>
          </cell>
          <cell r="T636">
            <v>0</v>
          </cell>
          <cell r="U636">
            <v>458</v>
          </cell>
        </row>
        <row r="637">
          <cell r="D637">
            <v>77674</v>
          </cell>
          <cell r="E637">
            <v>141</v>
          </cell>
          <cell r="F637" t="str">
            <v>X</v>
          </cell>
          <cell r="G637">
            <v>119</v>
          </cell>
          <cell r="H637">
            <v>111</v>
          </cell>
          <cell r="I637" t="str">
            <v>X</v>
          </cell>
          <cell r="J637" t="str">
            <v>X</v>
          </cell>
          <cell r="K637" t="str">
            <v>X</v>
          </cell>
          <cell r="L637" t="str">
            <v>X</v>
          </cell>
          <cell r="M637" t="str">
            <v>X</v>
          </cell>
          <cell r="N637" t="str">
            <v>X</v>
          </cell>
          <cell r="O637">
            <v>0</v>
          </cell>
          <cell r="P637" t="str">
            <v>Turnaround 404040</v>
          </cell>
          <cell r="Q637">
            <v>26597</v>
          </cell>
          <cell r="R637">
            <v>0</v>
          </cell>
          <cell r="S637">
            <v>22</v>
          </cell>
          <cell r="T637">
            <v>22</v>
          </cell>
          <cell r="U637">
            <v>791</v>
          </cell>
        </row>
        <row r="638">
          <cell r="D638">
            <v>77674</v>
          </cell>
          <cell r="E638">
            <v>1699</v>
          </cell>
          <cell r="F638" t="str">
            <v>x</v>
          </cell>
          <cell r="G638">
            <v>1634</v>
          </cell>
          <cell r="H638">
            <v>1619</v>
          </cell>
          <cell r="I638" t="str">
            <v>x</v>
          </cell>
          <cell r="J638" t="str">
            <v>x</v>
          </cell>
          <cell r="K638" t="str">
            <v>x</v>
          </cell>
          <cell r="L638" t="str">
            <v>x</v>
          </cell>
          <cell r="M638" t="str">
            <v>x</v>
          </cell>
          <cell r="N638" t="str">
            <v>x</v>
          </cell>
          <cell r="O638">
            <v>9</v>
          </cell>
          <cell r="P638" t="str">
            <v>Turnaround 404040</v>
          </cell>
          <cell r="Q638">
            <v>324525</v>
          </cell>
          <cell r="R638">
            <v>56</v>
          </cell>
          <cell r="S638">
            <v>0</v>
          </cell>
          <cell r="T638">
            <v>0</v>
          </cell>
          <cell r="U638">
            <v>5252</v>
          </cell>
        </row>
        <row r="639">
          <cell r="D639">
            <v>77675</v>
          </cell>
          <cell r="E639">
            <v>46</v>
          </cell>
          <cell r="F639" t="str">
            <v>X</v>
          </cell>
          <cell r="G639">
            <v>40</v>
          </cell>
          <cell r="H639">
            <v>40</v>
          </cell>
          <cell r="I639" t="str">
            <v>X</v>
          </cell>
          <cell r="J639" t="str">
            <v>X</v>
          </cell>
          <cell r="K639" t="str">
            <v>X</v>
          </cell>
          <cell r="L639" t="str">
            <v>X</v>
          </cell>
          <cell r="M639" t="str">
            <v>X</v>
          </cell>
          <cell r="N639" t="str">
            <v>X</v>
          </cell>
          <cell r="O639">
            <v>1</v>
          </cell>
          <cell r="P639" t="str">
            <v>New Bus Xfer Dunf Ag</v>
          </cell>
          <cell r="Q639">
            <v>22330</v>
          </cell>
          <cell r="R639">
            <v>0</v>
          </cell>
          <cell r="S639">
            <v>0</v>
          </cell>
          <cell r="T639">
            <v>0</v>
          </cell>
          <cell r="U639">
            <v>951</v>
          </cell>
        </row>
        <row r="640">
          <cell r="D640">
            <v>77675</v>
          </cell>
          <cell r="E640">
            <v>131</v>
          </cell>
          <cell r="F640" t="str">
            <v>x</v>
          </cell>
          <cell r="G640">
            <v>82</v>
          </cell>
          <cell r="H640">
            <v>79</v>
          </cell>
          <cell r="I640" t="str">
            <v>x</v>
          </cell>
          <cell r="J640" t="str">
            <v>x</v>
          </cell>
          <cell r="K640" t="str">
            <v>x</v>
          </cell>
          <cell r="L640" t="str">
            <v>x</v>
          </cell>
          <cell r="M640" t="str">
            <v>x</v>
          </cell>
          <cell r="N640" t="str">
            <v>x</v>
          </cell>
          <cell r="O640">
            <v>7</v>
          </cell>
          <cell r="P640" t="str">
            <v>New Bus Xfer Dunf Ag</v>
          </cell>
          <cell r="Q640">
            <v>48436</v>
          </cell>
          <cell r="R640">
            <v>1</v>
          </cell>
          <cell r="S640">
            <v>41</v>
          </cell>
          <cell r="T640">
            <v>0</v>
          </cell>
          <cell r="U640">
            <v>2082</v>
          </cell>
        </row>
        <row r="641">
          <cell r="D641">
            <v>77676</v>
          </cell>
          <cell r="E641">
            <v>22</v>
          </cell>
          <cell r="F641" t="str">
            <v>X</v>
          </cell>
          <cell r="G641">
            <v>22</v>
          </cell>
          <cell r="H641">
            <v>21</v>
          </cell>
          <cell r="I641" t="str">
            <v>X</v>
          </cell>
          <cell r="J641" t="str">
            <v>X</v>
          </cell>
          <cell r="K641" t="str">
            <v>X</v>
          </cell>
          <cell r="L641" t="str">
            <v>X</v>
          </cell>
          <cell r="M641" t="str">
            <v>X</v>
          </cell>
          <cell r="N641" t="str">
            <v>X</v>
          </cell>
          <cell r="O641">
            <v>0</v>
          </cell>
          <cell r="P641" t="str">
            <v>Media Inserts</v>
          </cell>
          <cell r="Q641">
            <v>10735</v>
          </cell>
          <cell r="R641">
            <v>0</v>
          </cell>
          <cell r="S641">
            <v>0</v>
          </cell>
          <cell r="T641">
            <v>0</v>
          </cell>
          <cell r="U641">
            <v>69</v>
          </cell>
        </row>
        <row r="642">
          <cell r="D642">
            <v>77678</v>
          </cell>
          <cell r="E642">
            <v>17</v>
          </cell>
          <cell r="F642" t="str">
            <v>X</v>
          </cell>
          <cell r="G642">
            <v>17</v>
          </cell>
          <cell r="H642">
            <v>16</v>
          </cell>
          <cell r="I642" t="str">
            <v>X</v>
          </cell>
          <cell r="J642" t="str">
            <v>X</v>
          </cell>
          <cell r="K642" t="str">
            <v>X</v>
          </cell>
          <cell r="L642" t="str">
            <v>X</v>
          </cell>
          <cell r="M642" t="str">
            <v>X</v>
          </cell>
          <cell r="N642" t="str">
            <v>X</v>
          </cell>
          <cell r="O642">
            <v>0</v>
          </cell>
          <cell r="P642" t="str">
            <v>ROI Cust Mag 719801</v>
          </cell>
          <cell r="Q642">
            <v>8513</v>
          </cell>
          <cell r="R642">
            <v>0</v>
          </cell>
          <cell r="S642">
            <v>0</v>
          </cell>
          <cell r="T642">
            <v>0</v>
          </cell>
          <cell r="U642">
            <v>112</v>
          </cell>
        </row>
        <row r="643">
          <cell r="D643">
            <v>77681</v>
          </cell>
          <cell r="E643">
            <v>81</v>
          </cell>
          <cell r="F643" t="str">
            <v>X</v>
          </cell>
          <cell r="G643">
            <v>13</v>
          </cell>
          <cell r="H643">
            <v>13</v>
          </cell>
          <cell r="I643" t="str">
            <v>X</v>
          </cell>
          <cell r="J643" t="str">
            <v>X</v>
          </cell>
          <cell r="K643" t="str">
            <v>X</v>
          </cell>
          <cell r="L643" t="str">
            <v>X</v>
          </cell>
          <cell r="M643" t="str">
            <v>X</v>
          </cell>
          <cell r="N643" t="str">
            <v>X</v>
          </cell>
          <cell r="O643">
            <v>1</v>
          </cell>
          <cell r="P643" t="str">
            <v>RHL/India New Bus</v>
          </cell>
          <cell r="Q643">
            <v>6783</v>
          </cell>
          <cell r="R643">
            <v>0</v>
          </cell>
          <cell r="S643">
            <v>67</v>
          </cell>
          <cell r="T643">
            <v>67</v>
          </cell>
          <cell r="U643">
            <v>312</v>
          </cell>
        </row>
        <row r="644">
          <cell r="D644">
            <v>77682</v>
          </cell>
          <cell r="E644">
            <v>16</v>
          </cell>
          <cell r="F644" t="str">
            <v>X</v>
          </cell>
          <cell r="G644">
            <v>15</v>
          </cell>
          <cell r="H644">
            <v>15</v>
          </cell>
          <cell r="I644" t="str">
            <v>X</v>
          </cell>
          <cell r="J644" t="str">
            <v>X</v>
          </cell>
          <cell r="K644" t="str">
            <v>X</v>
          </cell>
          <cell r="L644" t="str">
            <v>X</v>
          </cell>
          <cell r="M644" t="str">
            <v>X</v>
          </cell>
          <cell r="N644" t="str">
            <v>X</v>
          </cell>
          <cell r="O644">
            <v>1</v>
          </cell>
          <cell r="P644" t="str">
            <v>ROI New Bus Xfer</v>
          </cell>
          <cell r="Q644">
            <v>9110</v>
          </cell>
          <cell r="R644">
            <v>0</v>
          </cell>
          <cell r="S644">
            <v>0</v>
          </cell>
          <cell r="T644">
            <v>0</v>
          </cell>
          <cell r="U644">
            <v>33</v>
          </cell>
        </row>
        <row r="645">
          <cell r="D645">
            <v>77684</v>
          </cell>
          <cell r="E645">
            <v>57</v>
          </cell>
          <cell r="F645" t="str">
            <v>X</v>
          </cell>
          <cell r="G645">
            <v>54</v>
          </cell>
          <cell r="H645">
            <v>50</v>
          </cell>
          <cell r="I645" t="str">
            <v>X</v>
          </cell>
          <cell r="J645" t="str">
            <v>X</v>
          </cell>
          <cell r="K645" t="str">
            <v>X</v>
          </cell>
          <cell r="L645" t="str">
            <v>X</v>
          </cell>
          <cell r="M645" t="str">
            <v>X</v>
          </cell>
          <cell r="N645" t="str">
            <v>X</v>
          </cell>
          <cell r="O645">
            <v>3</v>
          </cell>
          <cell r="P645" t="str">
            <v>Sky Bus Install Xfer</v>
          </cell>
          <cell r="Q645">
            <v>8119</v>
          </cell>
          <cell r="R645">
            <v>0</v>
          </cell>
          <cell r="S645">
            <v>0</v>
          </cell>
          <cell r="T645">
            <v>0</v>
          </cell>
          <cell r="U645">
            <v>277</v>
          </cell>
        </row>
        <row r="646">
          <cell r="D646">
            <v>77685</v>
          </cell>
          <cell r="E646">
            <v>12</v>
          </cell>
          <cell r="F646" t="str">
            <v>X</v>
          </cell>
          <cell r="G646">
            <v>12</v>
          </cell>
          <cell r="H646">
            <v>11</v>
          </cell>
          <cell r="I646" t="str">
            <v>X</v>
          </cell>
          <cell r="J646" t="str">
            <v>X</v>
          </cell>
          <cell r="K646" t="str">
            <v>X</v>
          </cell>
          <cell r="L646" t="str">
            <v>X</v>
          </cell>
          <cell r="M646" t="str">
            <v>X</v>
          </cell>
          <cell r="N646" t="str">
            <v>X</v>
          </cell>
          <cell r="O646">
            <v>0</v>
          </cell>
          <cell r="P646" t="str">
            <v>Sky+ New 800800</v>
          </cell>
          <cell r="Q646">
            <v>4411</v>
          </cell>
          <cell r="R646">
            <v>0</v>
          </cell>
          <cell r="S646">
            <v>0</v>
          </cell>
          <cell r="T646">
            <v>0</v>
          </cell>
          <cell r="U646">
            <v>133</v>
          </cell>
        </row>
        <row r="647">
          <cell r="D647">
            <v>77686</v>
          </cell>
          <cell r="E647">
            <v>81</v>
          </cell>
          <cell r="F647" t="str">
            <v>X</v>
          </cell>
          <cell r="G647">
            <v>81</v>
          </cell>
          <cell r="H647">
            <v>81</v>
          </cell>
          <cell r="I647" t="str">
            <v>X</v>
          </cell>
          <cell r="J647" t="str">
            <v>X</v>
          </cell>
          <cell r="K647" t="str">
            <v>X</v>
          </cell>
          <cell r="L647" t="str">
            <v>X</v>
          </cell>
          <cell r="M647" t="str">
            <v>X</v>
          </cell>
          <cell r="N647" t="str">
            <v>X</v>
          </cell>
          <cell r="O647">
            <v>0</v>
          </cell>
          <cell r="P647" t="str">
            <v>Sky+ Exist 800800</v>
          </cell>
          <cell r="Q647">
            <v>30872</v>
          </cell>
          <cell r="R647">
            <v>0</v>
          </cell>
          <cell r="S647">
            <v>0</v>
          </cell>
          <cell r="T647">
            <v>0</v>
          </cell>
          <cell r="U647">
            <v>174</v>
          </cell>
        </row>
        <row r="648">
          <cell r="D648">
            <v>77689</v>
          </cell>
          <cell r="E648">
            <v>159</v>
          </cell>
          <cell r="F648" t="str">
            <v>X</v>
          </cell>
          <cell r="G648">
            <v>26</v>
          </cell>
          <cell r="H648">
            <v>25</v>
          </cell>
          <cell r="I648" t="str">
            <v>X</v>
          </cell>
          <cell r="J648" t="str">
            <v>X</v>
          </cell>
          <cell r="K648" t="str">
            <v>X</v>
          </cell>
          <cell r="L648" t="str">
            <v>X</v>
          </cell>
          <cell r="M648" t="str">
            <v>X</v>
          </cell>
          <cell r="N648" t="str">
            <v>X</v>
          </cell>
          <cell r="O648">
            <v>2</v>
          </cell>
          <cell r="P648" t="str">
            <v>New Business Xfer</v>
          </cell>
          <cell r="Q648">
            <v>19599</v>
          </cell>
          <cell r="R648">
            <v>0</v>
          </cell>
          <cell r="S648">
            <v>131</v>
          </cell>
          <cell r="T648">
            <v>131</v>
          </cell>
          <cell r="U648">
            <v>754</v>
          </cell>
        </row>
        <row r="649">
          <cell r="D649">
            <v>77689</v>
          </cell>
          <cell r="E649">
            <v>240</v>
          </cell>
          <cell r="F649" t="str">
            <v>x</v>
          </cell>
          <cell r="G649">
            <v>188</v>
          </cell>
          <cell r="H649">
            <v>179</v>
          </cell>
          <cell r="I649" t="str">
            <v>x</v>
          </cell>
          <cell r="J649" t="str">
            <v>x</v>
          </cell>
          <cell r="K649" t="str">
            <v>x</v>
          </cell>
          <cell r="L649" t="str">
            <v>x</v>
          </cell>
          <cell r="M649" t="str">
            <v>x</v>
          </cell>
          <cell r="N649" t="str">
            <v>x</v>
          </cell>
          <cell r="O649">
            <v>10</v>
          </cell>
          <cell r="P649" t="str">
            <v>New Bus xfer frm Liv</v>
          </cell>
          <cell r="Q649">
            <v>117083</v>
          </cell>
          <cell r="R649">
            <v>0</v>
          </cell>
          <cell r="S649">
            <v>0</v>
          </cell>
          <cell r="T649">
            <v>0</v>
          </cell>
          <cell r="U649">
            <v>4733</v>
          </cell>
        </row>
        <row r="650">
          <cell r="D650">
            <v>77690</v>
          </cell>
          <cell r="E650">
            <v>20</v>
          </cell>
          <cell r="F650" t="str">
            <v>X</v>
          </cell>
          <cell r="G650">
            <v>19</v>
          </cell>
          <cell r="H650">
            <v>19</v>
          </cell>
          <cell r="I650" t="str">
            <v>X</v>
          </cell>
          <cell r="J650" t="str">
            <v>X</v>
          </cell>
          <cell r="K650" t="str">
            <v>X</v>
          </cell>
          <cell r="L650" t="str">
            <v>X</v>
          </cell>
          <cell r="M650" t="str">
            <v>X</v>
          </cell>
          <cell r="N650" t="str">
            <v>X</v>
          </cell>
          <cell r="O650">
            <v>0</v>
          </cell>
          <cell r="P650" t="str">
            <v>Executive Xfer</v>
          </cell>
          <cell r="Q650">
            <v>1104</v>
          </cell>
          <cell r="R650">
            <v>15</v>
          </cell>
          <cell r="S650">
            <v>0</v>
          </cell>
          <cell r="T650">
            <v>0</v>
          </cell>
          <cell r="U650">
            <v>38</v>
          </cell>
        </row>
        <row r="651">
          <cell r="D651">
            <v>77691</v>
          </cell>
          <cell r="E651">
            <v>74</v>
          </cell>
          <cell r="F651" t="str">
            <v>X</v>
          </cell>
          <cell r="G651">
            <v>70</v>
          </cell>
          <cell r="H651">
            <v>68</v>
          </cell>
          <cell r="I651" t="str">
            <v>X</v>
          </cell>
          <cell r="J651" t="str">
            <v>X</v>
          </cell>
          <cell r="K651" t="str">
            <v>X</v>
          </cell>
          <cell r="L651" t="str">
            <v>X</v>
          </cell>
          <cell r="M651" t="str">
            <v>X</v>
          </cell>
          <cell r="N651" t="str">
            <v>X</v>
          </cell>
          <cell r="O651">
            <v>4</v>
          </cell>
          <cell r="P651" t="str">
            <v>Field Escalation</v>
          </cell>
          <cell r="Q651">
            <v>14490</v>
          </cell>
          <cell r="R651">
            <v>0</v>
          </cell>
          <cell r="S651">
            <v>0</v>
          </cell>
          <cell r="T651">
            <v>0</v>
          </cell>
          <cell r="U651">
            <v>357</v>
          </cell>
        </row>
        <row r="652">
          <cell r="D652">
            <v>77692</v>
          </cell>
          <cell r="E652">
            <v>80</v>
          </cell>
          <cell r="F652" t="str">
            <v>X</v>
          </cell>
          <cell r="G652">
            <v>72</v>
          </cell>
          <cell r="H652">
            <v>71</v>
          </cell>
          <cell r="I652" t="str">
            <v>X</v>
          </cell>
          <cell r="J652" t="str">
            <v>X</v>
          </cell>
          <cell r="K652" t="str">
            <v>X</v>
          </cell>
          <cell r="L652" t="str">
            <v>X</v>
          </cell>
          <cell r="M652" t="str">
            <v>X</v>
          </cell>
          <cell r="N652" t="str">
            <v>X</v>
          </cell>
          <cell r="O652">
            <v>1</v>
          </cell>
          <cell r="P652" t="str">
            <v>Moving Home Reject</v>
          </cell>
          <cell r="Q652">
            <v>25888</v>
          </cell>
          <cell r="R652">
            <v>30</v>
          </cell>
          <cell r="S652">
            <v>0</v>
          </cell>
          <cell r="T652">
            <v>0</v>
          </cell>
          <cell r="U652">
            <v>172</v>
          </cell>
        </row>
        <row r="653">
          <cell r="D653">
            <v>77693</v>
          </cell>
          <cell r="E653">
            <v>5</v>
          </cell>
          <cell r="F653" t="str">
            <v>X</v>
          </cell>
          <cell r="G653">
            <v>3</v>
          </cell>
          <cell r="H653">
            <v>2</v>
          </cell>
          <cell r="I653" t="str">
            <v>X</v>
          </cell>
          <cell r="J653" t="str">
            <v>X</v>
          </cell>
          <cell r="K653" t="str">
            <v>X</v>
          </cell>
          <cell r="L653" t="str">
            <v>X</v>
          </cell>
          <cell r="M653" t="str">
            <v>X</v>
          </cell>
          <cell r="N653" t="str">
            <v>X</v>
          </cell>
          <cell r="O653">
            <v>1</v>
          </cell>
          <cell r="P653" t="str">
            <v>Sky Bus Install Pro</v>
          </cell>
          <cell r="Q653">
            <v>64</v>
          </cell>
          <cell r="R653">
            <v>13</v>
          </cell>
          <cell r="S653">
            <v>0</v>
          </cell>
          <cell r="T653">
            <v>0</v>
          </cell>
          <cell r="U653">
            <v>36</v>
          </cell>
        </row>
        <row r="654">
          <cell r="D654">
            <v>77694</v>
          </cell>
          <cell r="E654">
            <v>240</v>
          </cell>
          <cell r="F654" t="str">
            <v>X</v>
          </cell>
          <cell r="G654">
            <v>234</v>
          </cell>
          <cell r="H654">
            <v>234</v>
          </cell>
          <cell r="I654" t="str">
            <v>X</v>
          </cell>
          <cell r="J654" t="str">
            <v>X</v>
          </cell>
          <cell r="K654" t="str">
            <v>X</v>
          </cell>
          <cell r="L654" t="str">
            <v>X</v>
          </cell>
          <cell r="M654" t="str">
            <v>X</v>
          </cell>
          <cell r="N654" t="str">
            <v>X</v>
          </cell>
          <cell r="O654">
            <v>2</v>
          </cell>
          <cell r="P654" t="str">
            <v>Executive T/fer Numb</v>
          </cell>
          <cell r="Q654">
            <v>54368</v>
          </cell>
          <cell r="R654">
            <v>46</v>
          </cell>
          <cell r="S654">
            <v>0</v>
          </cell>
          <cell r="T654">
            <v>0</v>
          </cell>
          <cell r="U654">
            <v>506</v>
          </cell>
        </row>
        <row r="655">
          <cell r="D655">
            <v>77695</v>
          </cell>
          <cell r="E655">
            <v>3036</v>
          </cell>
          <cell r="F655" t="str">
            <v>X</v>
          </cell>
          <cell r="G655">
            <v>3002</v>
          </cell>
          <cell r="H655">
            <v>2945</v>
          </cell>
          <cell r="I655" t="str">
            <v>X</v>
          </cell>
          <cell r="J655" t="str">
            <v>X</v>
          </cell>
          <cell r="K655" t="str">
            <v>X</v>
          </cell>
          <cell r="L655" t="str">
            <v>X</v>
          </cell>
          <cell r="M655" t="str">
            <v>X</v>
          </cell>
          <cell r="N655" t="str">
            <v>X</v>
          </cell>
          <cell r="O655">
            <v>11</v>
          </cell>
          <cell r="P655" t="str">
            <v>Turnaround Xfer</v>
          </cell>
          <cell r="Q655">
            <v>1139005</v>
          </cell>
          <cell r="R655">
            <v>272</v>
          </cell>
          <cell r="S655">
            <v>0</v>
          </cell>
          <cell r="T655">
            <v>0</v>
          </cell>
          <cell r="U655">
            <v>8718</v>
          </cell>
        </row>
        <row r="656">
          <cell r="D656">
            <v>77696</v>
          </cell>
          <cell r="E656">
            <v>76</v>
          </cell>
          <cell r="F656" t="str">
            <v>X</v>
          </cell>
          <cell r="G656">
            <v>41</v>
          </cell>
          <cell r="H656">
            <v>39</v>
          </cell>
          <cell r="I656" t="str">
            <v>X</v>
          </cell>
          <cell r="J656" t="str">
            <v>X</v>
          </cell>
          <cell r="K656" t="str">
            <v>X</v>
          </cell>
          <cell r="L656" t="str">
            <v>X</v>
          </cell>
          <cell r="M656" t="str">
            <v>X</v>
          </cell>
          <cell r="N656" t="str">
            <v>X</v>
          </cell>
          <cell r="O656">
            <v>13</v>
          </cell>
          <cell r="P656" t="str">
            <v>Cancell Install XFER</v>
          </cell>
          <cell r="Q656">
            <v>12193</v>
          </cell>
          <cell r="R656">
            <v>232</v>
          </cell>
          <cell r="S656">
            <v>0</v>
          </cell>
          <cell r="T656">
            <v>0</v>
          </cell>
          <cell r="U656">
            <v>881</v>
          </cell>
        </row>
        <row r="657">
          <cell r="D657">
            <v>77697</v>
          </cell>
          <cell r="E657">
            <v>4</v>
          </cell>
          <cell r="F657" t="str">
            <v>X</v>
          </cell>
          <cell r="G657">
            <v>4</v>
          </cell>
          <cell r="H657">
            <v>4</v>
          </cell>
          <cell r="I657" t="str">
            <v>X</v>
          </cell>
          <cell r="J657" t="str">
            <v>X</v>
          </cell>
          <cell r="K657" t="str">
            <v>X</v>
          </cell>
          <cell r="L657" t="str">
            <v>X</v>
          </cell>
          <cell r="M657" t="str">
            <v>X</v>
          </cell>
          <cell r="N657" t="str">
            <v>X</v>
          </cell>
          <cell r="O657">
            <v>0</v>
          </cell>
          <cell r="P657" t="str">
            <v>Refusals Mailer</v>
          </cell>
          <cell r="Q657">
            <v>966</v>
          </cell>
          <cell r="R657">
            <v>0</v>
          </cell>
          <cell r="S657">
            <v>0</v>
          </cell>
          <cell r="T657">
            <v>0</v>
          </cell>
          <cell r="U657">
            <v>8</v>
          </cell>
        </row>
        <row r="658">
          <cell r="D658">
            <v>77698</v>
          </cell>
          <cell r="E658">
            <v>5</v>
          </cell>
          <cell r="F658" t="str">
            <v>X</v>
          </cell>
          <cell r="G658">
            <v>4</v>
          </cell>
          <cell r="H658">
            <v>4</v>
          </cell>
          <cell r="I658" t="str">
            <v>X</v>
          </cell>
          <cell r="J658" t="str">
            <v>X</v>
          </cell>
          <cell r="K658" t="str">
            <v>X</v>
          </cell>
          <cell r="L658" t="str">
            <v>X</v>
          </cell>
          <cell r="M658" t="str">
            <v>X</v>
          </cell>
          <cell r="N658" t="str">
            <v>X</v>
          </cell>
          <cell r="O658">
            <v>1</v>
          </cell>
          <cell r="P658" t="str">
            <v>Reins Mailer Xfer</v>
          </cell>
          <cell r="Q658">
            <v>464</v>
          </cell>
          <cell r="R658">
            <v>0</v>
          </cell>
          <cell r="S658">
            <v>0</v>
          </cell>
          <cell r="T658">
            <v>0</v>
          </cell>
          <cell r="U658">
            <v>9</v>
          </cell>
        </row>
        <row r="659">
          <cell r="D659">
            <v>77699</v>
          </cell>
          <cell r="E659">
            <v>58</v>
          </cell>
          <cell r="F659" t="str">
            <v>X</v>
          </cell>
          <cell r="G659">
            <v>55</v>
          </cell>
          <cell r="H659">
            <v>54</v>
          </cell>
          <cell r="I659" t="str">
            <v>X</v>
          </cell>
          <cell r="J659" t="str">
            <v>X</v>
          </cell>
          <cell r="K659" t="str">
            <v>X</v>
          </cell>
          <cell r="L659" t="str">
            <v>X</v>
          </cell>
          <cell r="M659" t="str">
            <v>X</v>
          </cell>
          <cell r="N659" t="str">
            <v>X</v>
          </cell>
          <cell r="O659">
            <v>1</v>
          </cell>
          <cell r="P659" t="str">
            <v>Transfer to V/Rela</v>
          </cell>
          <cell r="Q659">
            <v>4008</v>
          </cell>
          <cell r="R659">
            <v>21</v>
          </cell>
          <cell r="S659">
            <v>0</v>
          </cell>
          <cell r="T659">
            <v>0</v>
          </cell>
          <cell r="U659">
            <v>172</v>
          </cell>
        </row>
        <row r="660">
          <cell r="D660">
            <v>77701</v>
          </cell>
          <cell r="E660">
            <v>41</v>
          </cell>
          <cell r="F660" t="str">
            <v>X</v>
          </cell>
          <cell r="G660">
            <v>40</v>
          </cell>
          <cell r="H660">
            <v>37</v>
          </cell>
          <cell r="I660" t="str">
            <v>X</v>
          </cell>
          <cell r="J660" t="str">
            <v>X</v>
          </cell>
          <cell r="K660" t="str">
            <v>X</v>
          </cell>
          <cell r="L660" t="str">
            <v>X</v>
          </cell>
          <cell r="M660" t="str">
            <v>X</v>
          </cell>
          <cell r="N660" t="str">
            <v>X</v>
          </cell>
          <cell r="O660">
            <v>1</v>
          </cell>
          <cell r="P660" t="str">
            <v>IVR T/O 77701</v>
          </cell>
          <cell r="Q660">
            <v>4071</v>
          </cell>
          <cell r="R660">
            <v>0</v>
          </cell>
          <cell r="S660">
            <v>0</v>
          </cell>
          <cell r="T660">
            <v>0</v>
          </cell>
          <cell r="U660">
            <v>206</v>
          </cell>
        </row>
        <row r="661">
          <cell r="D661">
            <v>77704</v>
          </cell>
          <cell r="E661">
            <v>228</v>
          </cell>
          <cell r="F661" t="str">
            <v>x</v>
          </cell>
          <cell r="G661">
            <v>227</v>
          </cell>
          <cell r="H661">
            <v>227</v>
          </cell>
          <cell r="I661" t="str">
            <v>x</v>
          </cell>
          <cell r="J661" t="str">
            <v>x</v>
          </cell>
          <cell r="K661" t="str">
            <v>x</v>
          </cell>
          <cell r="L661" t="str">
            <v>x</v>
          </cell>
          <cell r="M661" t="str">
            <v>x</v>
          </cell>
          <cell r="N661" t="str">
            <v>x</v>
          </cell>
          <cell r="O661">
            <v>1</v>
          </cell>
          <cell r="P661" t="str">
            <v>Spare.</v>
          </cell>
          <cell r="Q661">
            <v>58762</v>
          </cell>
          <cell r="R661">
            <v>0</v>
          </cell>
          <cell r="S661">
            <v>0</v>
          </cell>
          <cell r="T661">
            <v>0</v>
          </cell>
          <cell r="U661">
            <v>599</v>
          </cell>
        </row>
        <row r="662">
          <cell r="D662">
            <v>77705</v>
          </cell>
          <cell r="E662">
            <v>74</v>
          </cell>
          <cell r="F662" t="str">
            <v>x</v>
          </cell>
          <cell r="G662">
            <v>73</v>
          </cell>
          <cell r="H662">
            <v>72</v>
          </cell>
          <cell r="I662" t="str">
            <v>x</v>
          </cell>
          <cell r="J662" t="str">
            <v>x</v>
          </cell>
          <cell r="K662" t="str">
            <v>x</v>
          </cell>
          <cell r="L662" t="str">
            <v>x</v>
          </cell>
          <cell r="M662" t="str">
            <v>x</v>
          </cell>
          <cell r="N662" t="str">
            <v>x</v>
          </cell>
          <cell r="O662">
            <v>1</v>
          </cell>
          <cell r="P662" t="str">
            <v>IVR T/O 77705</v>
          </cell>
          <cell r="Q662">
            <v>13060</v>
          </cell>
          <cell r="R662">
            <v>0</v>
          </cell>
          <cell r="S662">
            <v>0</v>
          </cell>
          <cell r="T662">
            <v>0</v>
          </cell>
          <cell r="U662">
            <v>227</v>
          </cell>
        </row>
        <row r="663">
          <cell r="D663">
            <v>77707</v>
          </cell>
          <cell r="E663">
            <v>10</v>
          </cell>
          <cell r="F663" t="str">
            <v>x</v>
          </cell>
          <cell r="G663">
            <v>10</v>
          </cell>
          <cell r="H663">
            <v>10</v>
          </cell>
          <cell r="I663" t="str">
            <v>x</v>
          </cell>
          <cell r="J663" t="str">
            <v>x</v>
          </cell>
          <cell r="K663" t="str">
            <v>x</v>
          </cell>
          <cell r="L663" t="str">
            <v>x</v>
          </cell>
          <cell r="M663" t="str">
            <v>x</v>
          </cell>
          <cell r="N663" t="str">
            <v>x</v>
          </cell>
          <cell r="O663">
            <v>0</v>
          </cell>
          <cell r="P663">
            <v>77707</v>
          </cell>
          <cell r="Q663">
            <v>1550</v>
          </cell>
          <cell r="R663">
            <v>0</v>
          </cell>
          <cell r="S663">
            <v>0</v>
          </cell>
          <cell r="T663">
            <v>0</v>
          </cell>
          <cell r="U663">
            <v>26</v>
          </cell>
        </row>
        <row r="664">
          <cell r="D664">
            <v>77708</v>
          </cell>
          <cell r="E664">
            <v>5</v>
          </cell>
          <cell r="F664" t="str">
            <v>X</v>
          </cell>
          <cell r="G664">
            <v>5</v>
          </cell>
          <cell r="H664">
            <v>5</v>
          </cell>
          <cell r="I664" t="str">
            <v>X</v>
          </cell>
          <cell r="J664" t="str">
            <v>X</v>
          </cell>
          <cell r="K664" t="str">
            <v>X</v>
          </cell>
          <cell r="L664" t="str">
            <v>X</v>
          </cell>
          <cell r="M664" t="str">
            <v>X</v>
          </cell>
          <cell r="N664" t="str">
            <v>X</v>
          </cell>
          <cell r="O664">
            <v>0</v>
          </cell>
          <cell r="P664" t="str">
            <v>MI 08705800822</v>
          </cell>
          <cell r="Q664">
            <v>518</v>
          </cell>
          <cell r="R664">
            <v>0</v>
          </cell>
          <cell r="S664">
            <v>0</v>
          </cell>
          <cell r="T664">
            <v>0</v>
          </cell>
          <cell r="U664">
            <v>13</v>
          </cell>
        </row>
        <row r="665">
          <cell r="D665">
            <v>77709</v>
          </cell>
          <cell r="E665">
            <v>3129</v>
          </cell>
          <cell r="F665" t="str">
            <v>X</v>
          </cell>
          <cell r="G665">
            <v>0</v>
          </cell>
          <cell r="H665">
            <v>2674</v>
          </cell>
          <cell r="I665" t="str">
            <v>X</v>
          </cell>
          <cell r="J665" t="str">
            <v>X</v>
          </cell>
          <cell r="K665" t="str">
            <v>X</v>
          </cell>
          <cell r="L665" t="str">
            <v>X</v>
          </cell>
          <cell r="M665" t="str">
            <v>X</v>
          </cell>
          <cell r="N665" t="str">
            <v>X</v>
          </cell>
          <cell r="O665">
            <v>455</v>
          </cell>
          <cell r="P665" t="str">
            <v>Davox</v>
          </cell>
          <cell r="Q665">
            <v>0</v>
          </cell>
          <cell r="R665">
            <v>0</v>
          </cell>
          <cell r="S665">
            <v>0</v>
          </cell>
          <cell r="T665">
            <v>0</v>
          </cell>
          <cell r="U665">
            <v>0</v>
          </cell>
        </row>
        <row r="666">
          <cell r="D666">
            <v>77756</v>
          </cell>
          <cell r="E666">
            <v>33952</v>
          </cell>
          <cell r="F666" t="str">
            <v>X</v>
          </cell>
          <cell r="G666">
            <v>33927</v>
          </cell>
          <cell r="H666">
            <v>33927</v>
          </cell>
          <cell r="I666" t="str">
            <v>X</v>
          </cell>
          <cell r="J666" t="str">
            <v>X</v>
          </cell>
          <cell r="K666" t="str">
            <v>X</v>
          </cell>
          <cell r="L666" t="str">
            <v>X</v>
          </cell>
          <cell r="M666" t="str">
            <v>X</v>
          </cell>
          <cell r="N666" t="str">
            <v>X</v>
          </cell>
          <cell r="O666">
            <v>25</v>
          </cell>
          <cell r="P666">
            <v>77756</v>
          </cell>
          <cell r="Q666">
            <v>1416856</v>
          </cell>
          <cell r="R666">
            <v>0</v>
          </cell>
          <cell r="S666">
            <v>0</v>
          </cell>
          <cell r="T666">
            <v>0</v>
          </cell>
          <cell r="U666">
            <v>19470</v>
          </cell>
        </row>
        <row r="667">
          <cell r="D667">
            <v>77756</v>
          </cell>
          <cell r="E667">
            <v>32011</v>
          </cell>
          <cell r="F667" t="str">
            <v>x</v>
          </cell>
          <cell r="G667">
            <v>31895</v>
          </cell>
          <cell r="H667">
            <v>31895</v>
          </cell>
          <cell r="I667" t="str">
            <v>x</v>
          </cell>
          <cell r="J667" t="str">
            <v>x</v>
          </cell>
          <cell r="K667" t="str">
            <v>x</v>
          </cell>
          <cell r="L667" t="str">
            <v>x</v>
          </cell>
          <cell r="M667" t="str">
            <v>x</v>
          </cell>
          <cell r="N667" t="str">
            <v>x</v>
          </cell>
          <cell r="O667">
            <v>116</v>
          </cell>
          <cell r="P667" t="str">
            <v>ASAI IVR</v>
          </cell>
          <cell r="Q667">
            <v>1265049</v>
          </cell>
          <cell r="R667">
            <v>0</v>
          </cell>
          <cell r="S667">
            <v>0</v>
          </cell>
          <cell r="T667">
            <v>32011</v>
          </cell>
          <cell r="U667">
            <v>77480</v>
          </cell>
        </row>
        <row r="668">
          <cell r="D668">
            <v>77757</v>
          </cell>
          <cell r="E668">
            <v>4844</v>
          </cell>
          <cell r="F668" t="str">
            <v>X</v>
          </cell>
          <cell r="G668">
            <v>4842</v>
          </cell>
          <cell r="H668">
            <v>4842</v>
          </cell>
          <cell r="I668" t="str">
            <v>X</v>
          </cell>
          <cell r="J668" t="str">
            <v>X</v>
          </cell>
          <cell r="K668" t="str">
            <v>X</v>
          </cell>
          <cell r="L668" t="str">
            <v>X</v>
          </cell>
          <cell r="M668" t="str">
            <v>X</v>
          </cell>
          <cell r="N668" t="str">
            <v>X</v>
          </cell>
          <cell r="O668">
            <v>2</v>
          </cell>
          <cell r="P668" t="str">
            <v>Test Liv IVR Sky 1</v>
          </cell>
          <cell r="Q668">
            <v>331478</v>
          </cell>
          <cell r="R668">
            <v>0</v>
          </cell>
          <cell r="S668">
            <v>0</v>
          </cell>
          <cell r="T668">
            <v>0</v>
          </cell>
          <cell r="U668">
            <v>1067</v>
          </cell>
        </row>
      </sheetData>
      <sheetData sheetId="4" refreshError="1">
        <row r="2">
          <cell r="D2">
            <v>4015</v>
          </cell>
          <cell r="E2">
            <v>1</v>
          </cell>
          <cell r="F2" t="str">
            <v>X</v>
          </cell>
          <cell r="G2">
            <v>0</v>
          </cell>
          <cell r="H2">
            <v>0</v>
          </cell>
          <cell r="I2" t="str">
            <v>X</v>
          </cell>
          <cell r="J2" t="str">
            <v>X</v>
          </cell>
          <cell r="K2" t="str">
            <v>X</v>
          </cell>
          <cell r="L2" t="str">
            <v>X</v>
          </cell>
          <cell r="M2" t="str">
            <v>X</v>
          </cell>
          <cell r="N2" t="str">
            <v>X</v>
          </cell>
          <cell r="O2">
            <v>1</v>
          </cell>
          <cell r="P2">
            <v>4015</v>
          </cell>
          <cell r="Q2">
            <v>0</v>
          </cell>
          <cell r="R2">
            <v>0</v>
          </cell>
          <cell r="S2">
            <v>0</v>
          </cell>
          <cell r="T2">
            <v>0</v>
          </cell>
          <cell r="U2">
            <v>0</v>
          </cell>
        </row>
        <row r="3">
          <cell r="D3">
            <v>4108</v>
          </cell>
          <cell r="E3">
            <v>89</v>
          </cell>
          <cell r="F3" t="str">
            <v>X</v>
          </cell>
          <cell r="G3">
            <v>85</v>
          </cell>
          <cell r="H3">
            <v>43</v>
          </cell>
          <cell r="I3" t="str">
            <v>X</v>
          </cell>
          <cell r="J3" t="str">
            <v>X</v>
          </cell>
          <cell r="K3" t="str">
            <v>X</v>
          </cell>
          <cell r="L3" t="str">
            <v>X</v>
          </cell>
          <cell r="M3" t="str">
            <v>X</v>
          </cell>
          <cell r="N3" t="str">
            <v>X</v>
          </cell>
          <cell r="O3">
            <v>4</v>
          </cell>
          <cell r="P3" t="str">
            <v>DTH Coll 800805</v>
          </cell>
          <cell r="Q3">
            <v>14393</v>
          </cell>
          <cell r="R3">
            <v>0</v>
          </cell>
          <cell r="S3">
            <v>0</v>
          </cell>
          <cell r="T3">
            <v>0</v>
          </cell>
          <cell r="U3">
            <v>2782</v>
          </cell>
        </row>
        <row r="4">
          <cell r="D4">
            <v>34012</v>
          </cell>
        </row>
        <row r="5">
          <cell r="D5">
            <v>34020</v>
          </cell>
        </row>
        <row r="6">
          <cell r="D6">
            <v>34053</v>
          </cell>
        </row>
        <row r="7">
          <cell r="D7">
            <v>36000</v>
          </cell>
        </row>
        <row r="8">
          <cell r="D8">
            <v>46000</v>
          </cell>
        </row>
        <row r="9">
          <cell r="D9">
            <v>46500</v>
          </cell>
        </row>
        <row r="10">
          <cell r="D10">
            <v>4209</v>
          </cell>
          <cell r="E10">
            <v>5</v>
          </cell>
          <cell r="F10" t="str">
            <v>X</v>
          </cell>
          <cell r="G10">
            <v>4</v>
          </cell>
          <cell r="H10">
            <v>2</v>
          </cell>
          <cell r="I10" t="str">
            <v>X</v>
          </cell>
          <cell r="J10" t="str">
            <v>X</v>
          </cell>
          <cell r="K10" t="str">
            <v>X</v>
          </cell>
          <cell r="L10" t="str">
            <v>X</v>
          </cell>
          <cell r="M10" t="str">
            <v>X</v>
          </cell>
          <cell r="N10" t="str">
            <v>X</v>
          </cell>
          <cell r="O10">
            <v>0</v>
          </cell>
          <cell r="P10" t="str">
            <v>Cable Head Ends</v>
          </cell>
          <cell r="Q10">
            <v>362</v>
          </cell>
          <cell r="R10">
            <v>0</v>
          </cell>
          <cell r="S10">
            <v>0</v>
          </cell>
          <cell r="T10">
            <v>0</v>
          </cell>
          <cell r="U10">
            <v>85</v>
          </cell>
        </row>
        <row r="11">
          <cell r="D11">
            <v>4235</v>
          </cell>
          <cell r="E11">
            <v>197</v>
          </cell>
          <cell r="F11" t="str">
            <v>X</v>
          </cell>
          <cell r="G11">
            <v>176</v>
          </cell>
          <cell r="H11">
            <v>154</v>
          </cell>
          <cell r="I11" t="str">
            <v>X</v>
          </cell>
          <cell r="J11" t="str">
            <v>X</v>
          </cell>
          <cell r="K11" t="str">
            <v>X</v>
          </cell>
          <cell r="L11" t="str">
            <v>X</v>
          </cell>
          <cell r="M11" t="str">
            <v>X</v>
          </cell>
          <cell r="N11" t="str">
            <v>X</v>
          </cell>
          <cell r="O11">
            <v>16</v>
          </cell>
          <cell r="P11" t="str">
            <v>IT Helpdesk</v>
          </cell>
          <cell r="Q11">
            <v>25508</v>
          </cell>
          <cell r="R11">
            <v>0</v>
          </cell>
          <cell r="S11">
            <v>0</v>
          </cell>
          <cell r="T11">
            <v>0</v>
          </cell>
          <cell r="U11">
            <v>3090</v>
          </cell>
        </row>
        <row r="12">
          <cell r="D12">
            <v>4873</v>
          </cell>
          <cell r="E12">
            <v>6</v>
          </cell>
          <cell r="F12" t="str">
            <v>X</v>
          </cell>
          <cell r="G12">
            <v>0</v>
          </cell>
          <cell r="H12">
            <v>0</v>
          </cell>
          <cell r="I12" t="str">
            <v>X</v>
          </cell>
          <cell r="J12" t="str">
            <v>X</v>
          </cell>
          <cell r="K12" t="str">
            <v>X</v>
          </cell>
          <cell r="L12" t="str">
            <v>X</v>
          </cell>
          <cell r="M12" t="str">
            <v>X</v>
          </cell>
          <cell r="N12" t="str">
            <v>X</v>
          </cell>
          <cell r="O12">
            <v>0</v>
          </cell>
          <cell r="P12" t="str">
            <v>Sky Bus Install Ext</v>
          </cell>
          <cell r="Q12">
            <v>0</v>
          </cell>
          <cell r="R12">
            <v>0</v>
          </cell>
          <cell r="S12">
            <v>6</v>
          </cell>
          <cell r="T12">
            <v>6</v>
          </cell>
          <cell r="U12">
            <v>0</v>
          </cell>
        </row>
        <row r="13">
          <cell r="D13">
            <v>5544</v>
          </cell>
          <cell r="E13">
            <v>81</v>
          </cell>
          <cell r="F13" t="str">
            <v>X</v>
          </cell>
          <cell r="G13">
            <v>48</v>
          </cell>
          <cell r="H13">
            <v>45</v>
          </cell>
          <cell r="I13" t="str">
            <v>X</v>
          </cell>
          <cell r="J13" t="str">
            <v>X</v>
          </cell>
          <cell r="K13" t="str">
            <v>X</v>
          </cell>
          <cell r="L13" t="str">
            <v>X</v>
          </cell>
          <cell r="M13" t="str">
            <v>X</v>
          </cell>
          <cell r="N13" t="str">
            <v>X</v>
          </cell>
          <cell r="O13">
            <v>6</v>
          </cell>
          <cell r="P13" t="str">
            <v>Response Management</v>
          </cell>
          <cell r="Q13">
            <v>3798</v>
          </cell>
          <cell r="R13">
            <v>24</v>
          </cell>
          <cell r="S13">
            <v>13</v>
          </cell>
          <cell r="T13">
            <v>13</v>
          </cell>
          <cell r="U13">
            <v>688</v>
          </cell>
        </row>
        <row r="14">
          <cell r="D14">
            <v>5544</v>
          </cell>
          <cell r="E14">
            <v>19</v>
          </cell>
          <cell r="F14" t="str">
            <v>x</v>
          </cell>
          <cell r="G14">
            <v>0</v>
          </cell>
          <cell r="H14">
            <v>0</v>
          </cell>
          <cell r="I14" t="str">
            <v>x</v>
          </cell>
          <cell r="J14" t="str">
            <v>x</v>
          </cell>
          <cell r="K14" t="str">
            <v>x</v>
          </cell>
          <cell r="L14" t="str">
            <v>x</v>
          </cell>
          <cell r="M14" t="str">
            <v>x</v>
          </cell>
          <cell r="N14" t="str">
            <v>x</v>
          </cell>
          <cell r="O14">
            <v>0</v>
          </cell>
          <cell r="P14" t="str">
            <v>Response Management</v>
          </cell>
          <cell r="Q14">
            <v>0</v>
          </cell>
          <cell r="R14">
            <v>0</v>
          </cell>
          <cell r="S14">
            <v>19</v>
          </cell>
          <cell r="T14">
            <v>0</v>
          </cell>
          <cell r="U14">
            <v>0</v>
          </cell>
        </row>
        <row r="15">
          <cell r="D15">
            <v>5552</v>
          </cell>
          <cell r="E15">
            <v>129</v>
          </cell>
          <cell r="F15" t="str">
            <v>X</v>
          </cell>
          <cell r="G15">
            <v>88</v>
          </cell>
          <cell r="H15">
            <v>0</v>
          </cell>
          <cell r="I15" t="str">
            <v>X</v>
          </cell>
          <cell r="J15" t="str">
            <v>X</v>
          </cell>
          <cell r="K15" t="str">
            <v>X</v>
          </cell>
          <cell r="L15" t="str">
            <v>X</v>
          </cell>
          <cell r="M15" t="str">
            <v>X</v>
          </cell>
          <cell r="N15" t="str">
            <v>X</v>
          </cell>
          <cell r="O15">
            <v>9</v>
          </cell>
          <cell r="P15" t="str">
            <v>VIP Transfer</v>
          </cell>
          <cell r="Q15">
            <v>14791</v>
          </cell>
          <cell r="R15">
            <v>0</v>
          </cell>
          <cell r="S15">
            <v>3</v>
          </cell>
          <cell r="T15">
            <v>3</v>
          </cell>
          <cell r="U15">
            <v>1463</v>
          </cell>
        </row>
        <row r="16">
          <cell r="D16">
            <v>5562</v>
          </cell>
          <cell r="E16">
            <v>4</v>
          </cell>
          <cell r="F16" t="str">
            <v>X</v>
          </cell>
          <cell r="G16">
            <v>3</v>
          </cell>
          <cell r="H16">
            <v>0</v>
          </cell>
          <cell r="I16" t="str">
            <v>X</v>
          </cell>
          <cell r="J16" t="str">
            <v>X</v>
          </cell>
          <cell r="K16" t="str">
            <v>X</v>
          </cell>
          <cell r="L16" t="str">
            <v>X</v>
          </cell>
          <cell r="M16" t="str">
            <v>X</v>
          </cell>
          <cell r="N16" t="str">
            <v>X</v>
          </cell>
          <cell r="O16">
            <v>1</v>
          </cell>
          <cell r="P16">
            <v>5562</v>
          </cell>
          <cell r="Q16">
            <v>773</v>
          </cell>
          <cell r="R16">
            <v>0</v>
          </cell>
          <cell r="S16">
            <v>0</v>
          </cell>
          <cell r="T16">
            <v>0</v>
          </cell>
          <cell r="U16">
            <v>23</v>
          </cell>
        </row>
        <row r="17">
          <cell r="D17">
            <v>21004</v>
          </cell>
          <cell r="E17">
            <v>146</v>
          </cell>
          <cell r="F17" t="str">
            <v>X</v>
          </cell>
          <cell r="G17">
            <v>0</v>
          </cell>
          <cell r="H17">
            <v>0</v>
          </cell>
          <cell r="I17" t="str">
            <v>X</v>
          </cell>
          <cell r="J17" t="str">
            <v>X</v>
          </cell>
          <cell r="K17" t="str">
            <v>X</v>
          </cell>
          <cell r="L17" t="str">
            <v>X</v>
          </cell>
          <cell r="M17" t="str">
            <v>X</v>
          </cell>
          <cell r="N17" t="str">
            <v>X</v>
          </cell>
          <cell r="O17">
            <v>42</v>
          </cell>
          <cell r="P17" t="str">
            <v>Livs4 404070</v>
          </cell>
          <cell r="Q17">
            <v>0</v>
          </cell>
          <cell r="R17">
            <v>8</v>
          </cell>
          <cell r="S17">
            <v>103</v>
          </cell>
          <cell r="T17">
            <v>0</v>
          </cell>
          <cell r="U17">
            <v>0</v>
          </cell>
        </row>
        <row r="18">
          <cell r="D18">
            <v>21006</v>
          </cell>
          <cell r="E18">
            <v>7</v>
          </cell>
          <cell r="F18" t="str">
            <v>X</v>
          </cell>
          <cell r="G18">
            <v>0</v>
          </cell>
          <cell r="H18">
            <v>0</v>
          </cell>
          <cell r="I18" t="str">
            <v>X</v>
          </cell>
          <cell r="J18" t="str">
            <v>X</v>
          </cell>
          <cell r="K18" t="str">
            <v>X</v>
          </cell>
          <cell r="L18" t="str">
            <v>X</v>
          </cell>
          <cell r="M18" t="str">
            <v>X</v>
          </cell>
          <cell r="N18" t="str">
            <v>X</v>
          </cell>
          <cell r="O18">
            <v>0</v>
          </cell>
          <cell r="P18" t="str">
            <v>Livs4 404048</v>
          </cell>
          <cell r="Q18">
            <v>0</v>
          </cell>
          <cell r="R18">
            <v>81</v>
          </cell>
          <cell r="S18">
            <v>0</v>
          </cell>
          <cell r="T18">
            <v>0</v>
          </cell>
          <cell r="U18">
            <v>0</v>
          </cell>
        </row>
        <row r="19">
          <cell r="D19">
            <v>21008</v>
          </cell>
          <cell r="E19">
            <v>5</v>
          </cell>
          <cell r="F19" t="str">
            <v>X</v>
          </cell>
          <cell r="G19">
            <v>0</v>
          </cell>
          <cell r="H19">
            <v>0</v>
          </cell>
          <cell r="I19" t="str">
            <v>X</v>
          </cell>
          <cell r="J19" t="str">
            <v>X</v>
          </cell>
          <cell r="K19" t="str">
            <v>X</v>
          </cell>
          <cell r="L19" t="str">
            <v>X</v>
          </cell>
          <cell r="M19" t="str">
            <v>X</v>
          </cell>
          <cell r="N19" t="str">
            <v>X</v>
          </cell>
          <cell r="O19">
            <v>0</v>
          </cell>
          <cell r="P19" t="str">
            <v>Livs4 424200</v>
          </cell>
          <cell r="Q19">
            <v>0</v>
          </cell>
          <cell r="R19">
            <v>0</v>
          </cell>
          <cell r="S19">
            <v>5</v>
          </cell>
          <cell r="T19">
            <v>0</v>
          </cell>
          <cell r="U19">
            <v>0</v>
          </cell>
        </row>
        <row r="20">
          <cell r="D20">
            <v>21009</v>
          </cell>
          <cell r="E20">
            <v>86</v>
          </cell>
          <cell r="F20" t="str">
            <v>X</v>
          </cell>
          <cell r="G20">
            <v>0</v>
          </cell>
          <cell r="H20">
            <v>0</v>
          </cell>
          <cell r="I20" t="str">
            <v>X</v>
          </cell>
          <cell r="J20" t="str">
            <v>X</v>
          </cell>
          <cell r="K20" t="str">
            <v>X</v>
          </cell>
          <cell r="L20" t="str">
            <v>X</v>
          </cell>
          <cell r="M20" t="str">
            <v>X</v>
          </cell>
          <cell r="N20" t="str">
            <v>X</v>
          </cell>
          <cell r="O20">
            <v>0</v>
          </cell>
          <cell r="P20" t="str">
            <v>Livs4 424242</v>
          </cell>
          <cell r="Q20">
            <v>0</v>
          </cell>
          <cell r="R20">
            <v>100</v>
          </cell>
          <cell r="S20">
            <v>78</v>
          </cell>
          <cell r="T20">
            <v>0</v>
          </cell>
          <cell r="U20">
            <v>0</v>
          </cell>
        </row>
        <row r="21">
          <cell r="D21">
            <v>21010</v>
          </cell>
          <cell r="E21">
            <v>1</v>
          </cell>
          <cell r="F21" t="str">
            <v>X</v>
          </cell>
          <cell r="G21">
            <v>0</v>
          </cell>
          <cell r="H21">
            <v>0</v>
          </cell>
          <cell r="I21" t="str">
            <v>X</v>
          </cell>
          <cell r="J21" t="str">
            <v>X</v>
          </cell>
          <cell r="K21" t="str">
            <v>X</v>
          </cell>
          <cell r="L21" t="str">
            <v>X</v>
          </cell>
          <cell r="M21" t="str">
            <v>X</v>
          </cell>
          <cell r="N21" t="str">
            <v>X</v>
          </cell>
          <cell r="O21">
            <v>0</v>
          </cell>
          <cell r="P21" t="str">
            <v>Livs4 6060808</v>
          </cell>
          <cell r="Q21">
            <v>0</v>
          </cell>
          <cell r="R21">
            <v>0</v>
          </cell>
          <cell r="S21">
            <v>1</v>
          </cell>
          <cell r="T21">
            <v>0</v>
          </cell>
          <cell r="U21">
            <v>0</v>
          </cell>
        </row>
        <row r="22">
          <cell r="D22">
            <v>21012</v>
          </cell>
          <cell r="E22">
            <v>10</v>
          </cell>
          <cell r="F22" t="str">
            <v>X</v>
          </cell>
          <cell r="G22">
            <v>0</v>
          </cell>
          <cell r="H22">
            <v>0</v>
          </cell>
          <cell r="I22" t="str">
            <v>X</v>
          </cell>
          <cell r="J22" t="str">
            <v>X</v>
          </cell>
          <cell r="K22" t="str">
            <v>X</v>
          </cell>
          <cell r="L22" t="str">
            <v>X</v>
          </cell>
          <cell r="M22" t="str">
            <v>X</v>
          </cell>
          <cell r="N22" t="str">
            <v>X</v>
          </cell>
          <cell r="O22">
            <v>0</v>
          </cell>
          <cell r="P22" t="str">
            <v>Livs4 064499</v>
          </cell>
          <cell r="Q22">
            <v>0</v>
          </cell>
          <cell r="R22">
            <v>0</v>
          </cell>
          <cell r="S22">
            <v>10</v>
          </cell>
          <cell r="T22">
            <v>0</v>
          </cell>
          <cell r="U22">
            <v>0</v>
          </cell>
        </row>
        <row r="23">
          <cell r="D23">
            <v>21024</v>
          </cell>
          <cell r="E23">
            <v>8</v>
          </cell>
          <cell r="F23" t="str">
            <v>X</v>
          </cell>
          <cell r="G23">
            <v>0</v>
          </cell>
          <cell r="H23">
            <v>0</v>
          </cell>
          <cell r="I23" t="str">
            <v>X</v>
          </cell>
          <cell r="J23" t="str">
            <v>X</v>
          </cell>
          <cell r="K23" t="str">
            <v>X</v>
          </cell>
          <cell r="L23" t="str">
            <v>X</v>
          </cell>
          <cell r="M23" t="str">
            <v>X</v>
          </cell>
          <cell r="N23" t="str">
            <v>X</v>
          </cell>
          <cell r="O23">
            <v>1</v>
          </cell>
          <cell r="P23" t="str">
            <v>Livs4 800875</v>
          </cell>
          <cell r="Q23">
            <v>0</v>
          </cell>
          <cell r="R23">
            <v>0</v>
          </cell>
          <cell r="S23">
            <v>7</v>
          </cell>
          <cell r="T23">
            <v>0</v>
          </cell>
          <cell r="U23">
            <v>0</v>
          </cell>
        </row>
        <row r="24">
          <cell r="D24">
            <v>21027</v>
          </cell>
          <cell r="E24">
            <v>4</v>
          </cell>
          <cell r="F24" t="str">
            <v>X</v>
          </cell>
          <cell r="G24">
            <v>0</v>
          </cell>
          <cell r="H24">
            <v>0</v>
          </cell>
          <cell r="I24" t="str">
            <v>X</v>
          </cell>
          <cell r="J24" t="str">
            <v>X</v>
          </cell>
          <cell r="K24" t="str">
            <v>X</v>
          </cell>
          <cell r="L24" t="str">
            <v>X</v>
          </cell>
          <cell r="M24" t="str">
            <v>X</v>
          </cell>
          <cell r="N24" t="str">
            <v>X</v>
          </cell>
          <cell r="O24">
            <v>0</v>
          </cell>
          <cell r="P24" t="str">
            <v>Livs4 719803</v>
          </cell>
          <cell r="Q24">
            <v>0</v>
          </cell>
          <cell r="R24">
            <v>18</v>
          </cell>
          <cell r="S24">
            <v>3</v>
          </cell>
          <cell r="T24">
            <v>0</v>
          </cell>
          <cell r="U24">
            <v>0</v>
          </cell>
        </row>
        <row r="25">
          <cell r="D25">
            <v>21028</v>
          </cell>
          <cell r="E25">
            <v>1</v>
          </cell>
          <cell r="F25" t="str">
            <v>X</v>
          </cell>
          <cell r="G25">
            <v>0</v>
          </cell>
          <cell r="H25">
            <v>0</v>
          </cell>
          <cell r="I25" t="str">
            <v>X</v>
          </cell>
          <cell r="J25" t="str">
            <v>X</v>
          </cell>
          <cell r="K25" t="str">
            <v>X</v>
          </cell>
          <cell r="L25" t="str">
            <v>X</v>
          </cell>
          <cell r="M25" t="str">
            <v>X</v>
          </cell>
          <cell r="N25" t="str">
            <v>X</v>
          </cell>
          <cell r="O25">
            <v>0</v>
          </cell>
          <cell r="P25" t="str">
            <v>Livs4 979797</v>
          </cell>
          <cell r="Q25">
            <v>0</v>
          </cell>
          <cell r="R25">
            <v>0</v>
          </cell>
          <cell r="S25">
            <v>1</v>
          </cell>
          <cell r="T25">
            <v>0</v>
          </cell>
          <cell r="U25">
            <v>0</v>
          </cell>
        </row>
        <row r="26">
          <cell r="D26">
            <v>21036</v>
          </cell>
          <cell r="E26">
            <v>3780</v>
          </cell>
          <cell r="F26" t="str">
            <v>X</v>
          </cell>
          <cell r="G26">
            <v>0</v>
          </cell>
          <cell r="H26">
            <v>0</v>
          </cell>
          <cell r="I26" t="str">
            <v>X</v>
          </cell>
          <cell r="J26" t="str">
            <v>X</v>
          </cell>
          <cell r="K26" t="str">
            <v>X</v>
          </cell>
          <cell r="L26" t="str">
            <v>X</v>
          </cell>
          <cell r="M26" t="str">
            <v>X</v>
          </cell>
          <cell r="N26" t="str">
            <v>X</v>
          </cell>
          <cell r="O26">
            <v>0</v>
          </cell>
          <cell r="P26" t="str">
            <v>c Cus LIVS4 404040</v>
          </cell>
          <cell r="Q26">
            <v>0</v>
          </cell>
          <cell r="R26">
            <v>0</v>
          </cell>
          <cell r="S26">
            <v>3632</v>
          </cell>
          <cell r="T26">
            <v>0</v>
          </cell>
          <cell r="U26">
            <v>0</v>
          </cell>
        </row>
        <row r="27">
          <cell r="D27">
            <v>21038</v>
          </cell>
          <cell r="E27">
            <v>32</v>
          </cell>
          <cell r="F27" t="str">
            <v>X</v>
          </cell>
          <cell r="G27">
            <v>0</v>
          </cell>
          <cell r="H27">
            <v>0</v>
          </cell>
          <cell r="I27" t="str">
            <v>X</v>
          </cell>
          <cell r="J27" t="str">
            <v>X</v>
          </cell>
          <cell r="K27" t="str">
            <v>X</v>
          </cell>
          <cell r="L27" t="str">
            <v>X</v>
          </cell>
          <cell r="M27" t="str">
            <v>X</v>
          </cell>
          <cell r="N27" t="str">
            <v>X</v>
          </cell>
          <cell r="O27">
            <v>0</v>
          </cell>
          <cell r="P27" t="str">
            <v>Livs4 800876</v>
          </cell>
          <cell r="Q27">
            <v>0</v>
          </cell>
          <cell r="R27">
            <v>17</v>
          </cell>
          <cell r="S27">
            <v>31</v>
          </cell>
          <cell r="T27">
            <v>0</v>
          </cell>
          <cell r="U27">
            <v>0</v>
          </cell>
        </row>
        <row r="28">
          <cell r="D28">
            <v>21054</v>
          </cell>
          <cell r="E28">
            <v>1</v>
          </cell>
          <cell r="F28" t="str">
            <v>X</v>
          </cell>
          <cell r="G28">
            <v>0</v>
          </cell>
          <cell r="H28">
            <v>0</v>
          </cell>
          <cell r="I28" t="str">
            <v>X</v>
          </cell>
          <cell r="J28" t="str">
            <v>X</v>
          </cell>
          <cell r="K28" t="str">
            <v>X</v>
          </cell>
          <cell r="L28" t="str">
            <v>X</v>
          </cell>
          <cell r="M28" t="str">
            <v>X</v>
          </cell>
          <cell r="N28" t="str">
            <v>X</v>
          </cell>
          <cell r="O28">
            <v>0</v>
          </cell>
          <cell r="P28" t="str">
            <v>Livs4 660011</v>
          </cell>
          <cell r="Q28">
            <v>0</v>
          </cell>
          <cell r="R28">
            <v>0</v>
          </cell>
          <cell r="S28">
            <v>1</v>
          </cell>
          <cell r="T28">
            <v>0</v>
          </cell>
          <cell r="U28">
            <v>0</v>
          </cell>
        </row>
        <row r="29">
          <cell r="D29">
            <v>21062</v>
          </cell>
          <cell r="E29">
            <v>4</v>
          </cell>
          <cell r="F29" t="str">
            <v>X</v>
          </cell>
          <cell r="G29">
            <v>0</v>
          </cell>
          <cell r="H29">
            <v>0</v>
          </cell>
          <cell r="I29" t="str">
            <v>X</v>
          </cell>
          <cell r="J29" t="str">
            <v>X</v>
          </cell>
          <cell r="K29" t="str">
            <v>X</v>
          </cell>
          <cell r="L29" t="str">
            <v>X</v>
          </cell>
          <cell r="M29" t="str">
            <v>X</v>
          </cell>
          <cell r="N29" t="str">
            <v>X</v>
          </cell>
          <cell r="O29">
            <v>0</v>
          </cell>
          <cell r="P29" t="str">
            <v>Livs4 800860</v>
          </cell>
          <cell r="Q29">
            <v>0</v>
          </cell>
          <cell r="R29">
            <v>18</v>
          </cell>
          <cell r="S29">
            <v>3</v>
          </cell>
          <cell r="T29">
            <v>0</v>
          </cell>
          <cell r="U29">
            <v>0</v>
          </cell>
        </row>
        <row r="30">
          <cell r="D30">
            <v>21063</v>
          </cell>
          <cell r="E30">
            <v>8</v>
          </cell>
          <cell r="F30" t="str">
            <v>X</v>
          </cell>
          <cell r="G30">
            <v>0</v>
          </cell>
          <cell r="H30">
            <v>0</v>
          </cell>
          <cell r="I30" t="str">
            <v>X</v>
          </cell>
          <cell r="J30" t="str">
            <v>X</v>
          </cell>
          <cell r="K30" t="str">
            <v>X</v>
          </cell>
          <cell r="L30" t="str">
            <v>X</v>
          </cell>
          <cell r="M30" t="str">
            <v>X</v>
          </cell>
          <cell r="N30" t="str">
            <v>X</v>
          </cell>
          <cell r="O30">
            <v>0</v>
          </cell>
          <cell r="P30" t="str">
            <v>Livs4 800777</v>
          </cell>
          <cell r="Q30">
            <v>0</v>
          </cell>
          <cell r="R30">
            <v>16</v>
          </cell>
          <cell r="S30">
            <v>7</v>
          </cell>
          <cell r="T30">
            <v>0</v>
          </cell>
          <cell r="U30">
            <v>0</v>
          </cell>
        </row>
        <row r="31">
          <cell r="D31">
            <v>21065</v>
          </cell>
          <cell r="E31">
            <v>6</v>
          </cell>
          <cell r="F31" t="str">
            <v>X</v>
          </cell>
          <cell r="G31">
            <v>0</v>
          </cell>
          <cell r="H31">
            <v>0</v>
          </cell>
          <cell r="I31" t="str">
            <v>X</v>
          </cell>
          <cell r="J31" t="str">
            <v>X</v>
          </cell>
          <cell r="K31" t="str">
            <v>X</v>
          </cell>
          <cell r="L31" t="str">
            <v>X</v>
          </cell>
          <cell r="M31" t="str">
            <v>X</v>
          </cell>
          <cell r="N31" t="str">
            <v>X</v>
          </cell>
          <cell r="O31">
            <v>0</v>
          </cell>
          <cell r="P31" t="str">
            <v>Livs4 719801</v>
          </cell>
          <cell r="Q31">
            <v>0</v>
          </cell>
          <cell r="R31">
            <v>0</v>
          </cell>
          <cell r="S31">
            <v>6</v>
          </cell>
          <cell r="T31">
            <v>0</v>
          </cell>
          <cell r="U31">
            <v>0</v>
          </cell>
        </row>
        <row r="32">
          <cell r="D32">
            <v>21071</v>
          </cell>
          <cell r="E32">
            <v>1</v>
          </cell>
          <cell r="F32" t="str">
            <v>X</v>
          </cell>
          <cell r="G32">
            <v>0</v>
          </cell>
          <cell r="H32">
            <v>0</v>
          </cell>
          <cell r="I32" t="str">
            <v>X</v>
          </cell>
          <cell r="J32" t="str">
            <v>X</v>
          </cell>
          <cell r="K32" t="str">
            <v>X</v>
          </cell>
          <cell r="L32" t="str">
            <v>X</v>
          </cell>
          <cell r="M32" t="str">
            <v>X</v>
          </cell>
          <cell r="N32" t="str">
            <v>X</v>
          </cell>
          <cell r="O32">
            <v>0</v>
          </cell>
          <cell r="P32" t="str">
            <v>Livs4 400208</v>
          </cell>
          <cell r="Q32">
            <v>0</v>
          </cell>
          <cell r="R32">
            <v>0</v>
          </cell>
          <cell r="S32">
            <v>1</v>
          </cell>
          <cell r="T32">
            <v>0</v>
          </cell>
          <cell r="U32">
            <v>0</v>
          </cell>
        </row>
        <row r="33">
          <cell r="D33">
            <v>21073</v>
          </cell>
          <cell r="E33">
            <v>2</v>
          </cell>
          <cell r="F33" t="str">
            <v>X</v>
          </cell>
          <cell r="G33">
            <v>0</v>
          </cell>
          <cell r="H33">
            <v>0</v>
          </cell>
          <cell r="I33" t="str">
            <v>X</v>
          </cell>
          <cell r="J33" t="str">
            <v>X</v>
          </cell>
          <cell r="K33" t="str">
            <v>X</v>
          </cell>
          <cell r="L33" t="str">
            <v>X</v>
          </cell>
          <cell r="M33" t="str">
            <v>X</v>
          </cell>
          <cell r="N33" t="str">
            <v>X</v>
          </cell>
          <cell r="O33">
            <v>0</v>
          </cell>
          <cell r="P33" t="str">
            <v>Livs4 432494</v>
          </cell>
          <cell r="Q33">
            <v>0</v>
          </cell>
          <cell r="R33">
            <v>0</v>
          </cell>
          <cell r="S33">
            <v>2</v>
          </cell>
          <cell r="T33">
            <v>0</v>
          </cell>
          <cell r="U33">
            <v>0</v>
          </cell>
        </row>
        <row r="34">
          <cell r="D34">
            <v>21085</v>
          </cell>
          <cell r="E34">
            <v>1</v>
          </cell>
          <cell r="F34" t="str">
            <v>X</v>
          </cell>
          <cell r="G34">
            <v>0</v>
          </cell>
          <cell r="H34">
            <v>0</v>
          </cell>
          <cell r="I34" t="str">
            <v>X</v>
          </cell>
          <cell r="J34" t="str">
            <v>X</v>
          </cell>
          <cell r="K34" t="str">
            <v>X</v>
          </cell>
          <cell r="L34" t="str">
            <v>X</v>
          </cell>
          <cell r="M34" t="str">
            <v>X</v>
          </cell>
          <cell r="N34" t="str">
            <v>X</v>
          </cell>
          <cell r="O34">
            <v>0</v>
          </cell>
          <cell r="P34" t="str">
            <v>Livs4 501603</v>
          </cell>
          <cell r="Q34">
            <v>0</v>
          </cell>
          <cell r="R34">
            <v>0</v>
          </cell>
          <cell r="S34">
            <v>1</v>
          </cell>
          <cell r="T34">
            <v>0</v>
          </cell>
          <cell r="U34">
            <v>0</v>
          </cell>
        </row>
        <row r="35">
          <cell r="D35">
            <v>21091</v>
          </cell>
          <cell r="E35">
            <v>5</v>
          </cell>
          <cell r="F35" t="str">
            <v>X</v>
          </cell>
          <cell r="G35">
            <v>0</v>
          </cell>
          <cell r="H35">
            <v>0</v>
          </cell>
          <cell r="I35" t="str">
            <v>X</v>
          </cell>
          <cell r="J35" t="str">
            <v>X</v>
          </cell>
          <cell r="K35" t="str">
            <v>X</v>
          </cell>
          <cell r="L35" t="str">
            <v>X</v>
          </cell>
          <cell r="M35" t="str">
            <v>X</v>
          </cell>
          <cell r="N35" t="str">
            <v>X</v>
          </cell>
          <cell r="O35">
            <v>0</v>
          </cell>
          <cell r="P35" t="str">
            <v>Livs4 005641</v>
          </cell>
          <cell r="Q35">
            <v>0</v>
          </cell>
          <cell r="R35">
            <v>0</v>
          </cell>
          <cell r="S35">
            <v>5</v>
          </cell>
          <cell r="T35">
            <v>0</v>
          </cell>
          <cell r="U35">
            <v>0</v>
          </cell>
        </row>
        <row r="36">
          <cell r="D36">
            <v>21099</v>
          </cell>
          <cell r="E36">
            <v>2</v>
          </cell>
          <cell r="F36" t="str">
            <v>X</v>
          </cell>
          <cell r="G36">
            <v>0</v>
          </cell>
          <cell r="H36">
            <v>0</v>
          </cell>
          <cell r="I36" t="str">
            <v>X</v>
          </cell>
          <cell r="J36" t="str">
            <v>X</v>
          </cell>
          <cell r="K36" t="str">
            <v>X</v>
          </cell>
          <cell r="L36" t="str">
            <v>X</v>
          </cell>
          <cell r="M36" t="str">
            <v>X</v>
          </cell>
          <cell r="N36" t="str">
            <v>X</v>
          </cell>
          <cell r="O36">
            <v>0</v>
          </cell>
          <cell r="P36" t="str">
            <v>Livs4 400881</v>
          </cell>
          <cell r="Q36">
            <v>0</v>
          </cell>
          <cell r="R36">
            <v>9</v>
          </cell>
          <cell r="S36">
            <v>1</v>
          </cell>
          <cell r="T36">
            <v>0</v>
          </cell>
          <cell r="U36">
            <v>0</v>
          </cell>
        </row>
        <row r="37">
          <cell r="D37">
            <v>21100</v>
          </cell>
          <cell r="E37">
            <v>15</v>
          </cell>
          <cell r="F37" t="str">
            <v>X</v>
          </cell>
          <cell r="G37">
            <v>0</v>
          </cell>
          <cell r="H37">
            <v>0</v>
          </cell>
          <cell r="I37" t="str">
            <v>X</v>
          </cell>
          <cell r="J37" t="str">
            <v>X</v>
          </cell>
          <cell r="K37" t="str">
            <v>X</v>
          </cell>
          <cell r="L37" t="str">
            <v>X</v>
          </cell>
          <cell r="M37" t="str">
            <v>X</v>
          </cell>
          <cell r="N37" t="str">
            <v>X</v>
          </cell>
          <cell r="O37">
            <v>0</v>
          </cell>
          <cell r="P37" t="str">
            <v>Livs4 400878</v>
          </cell>
          <cell r="Q37">
            <v>0</v>
          </cell>
          <cell r="R37">
            <v>0</v>
          </cell>
          <cell r="S37">
            <v>15</v>
          </cell>
          <cell r="T37">
            <v>0</v>
          </cell>
          <cell r="U37">
            <v>0</v>
          </cell>
        </row>
        <row r="38">
          <cell r="D38">
            <v>21101</v>
          </cell>
          <cell r="E38">
            <v>32</v>
          </cell>
          <cell r="F38" t="str">
            <v>X</v>
          </cell>
          <cell r="G38">
            <v>0</v>
          </cell>
          <cell r="H38">
            <v>0</v>
          </cell>
          <cell r="I38" t="str">
            <v>X</v>
          </cell>
          <cell r="J38" t="str">
            <v>X</v>
          </cell>
          <cell r="K38" t="str">
            <v>X</v>
          </cell>
          <cell r="L38" t="str">
            <v>X</v>
          </cell>
          <cell r="M38" t="str">
            <v>X</v>
          </cell>
          <cell r="N38" t="str">
            <v>X</v>
          </cell>
          <cell r="O38">
            <v>0</v>
          </cell>
          <cell r="P38" t="str">
            <v>Livs4 400879</v>
          </cell>
          <cell r="Q38">
            <v>0</v>
          </cell>
          <cell r="R38">
            <v>0</v>
          </cell>
          <cell r="S38">
            <v>32</v>
          </cell>
          <cell r="T38">
            <v>0</v>
          </cell>
          <cell r="U38">
            <v>0</v>
          </cell>
        </row>
        <row r="39">
          <cell r="D39">
            <v>21105</v>
          </cell>
          <cell r="E39">
            <v>2</v>
          </cell>
          <cell r="F39" t="str">
            <v>X</v>
          </cell>
          <cell r="G39">
            <v>0</v>
          </cell>
          <cell r="H39">
            <v>0</v>
          </cell>
          <cell r="I39" t="str">
            <v>X</v>
          </cell>
          <cell r="J39" t="str">
            <v>X</v>
          </cell>
          <cell r="K39" t="str">
            <v>X</v>
          </cell>
          <cell r="L39" t="str">
            <v>X</v>
          </cell>
          <cell r="M39" t="str">
            <v>X</v>
          </cell>
          <cell r="N39" t="str">
            <v>X</v>
          </cell>
          <cell r="O39">
            <v>0</v>
          </cell>
          <cell r="P39" t="str">
            <v>Livs4 430784</v>
          </cell>
          <cell r="Q39">
            <v>0</v>
          </cell>
          <cell r="R39">
            <v>29</v>
          </cell>
          <cell r="S39">
            <v>0</v>
          </cell>
          <cell r="T39">
            <v>0</v>
          </cell>
          <cell r="U39">
            <v>0</v>
          </cell>
        </row>
        <row r="40">
          <cell r="D40">
            <v>21109</v>
          </cell>
          <cell r="E40">
            <v>2</v>
          </cell>
          <cell r="F40" t="str">
            <v>X</v>
          </cell>
          <cell r="G40">
            <v>0</v>
          </cell>
          <cell r="H40">
            <v>0</v>
          </cell>
          <cell r="I40" t="str">
            <v>X</v>
          </cell>
          <cell r="J40" t="str">
            <v>X</v>
          </cell>
          <cell r="K40" t="str">
            <v>X</v>
          </cell>
          <cell r="L40" t="str">
            <v>X</v>
          </cell>
          <cell r="M40" t="str">
            <v>X</v>
          </cell>
          <cell r="N40" t="str">
            <v>X</v>
          </cell>
          <cell r="O40">
            <v>0</v>
          </cell>
          <cell r="P40" t="str">
            <v>Livs4 719821</v>
          </cell>
          <cell r="Q40">
            <v>0</v>
          </cell>
          <cell r="R40">
            <v>0</v>
          </cell>
          <cell r="S40">
            <v>2</v>
          </cell>
          <cell r="T40">
            <v>0</v>
          </cell>
          <cell r="U40">
            <v>0</v>
          </cell>
        </row>
        <row r="41">
          <cell r="D41">
            <v>21111</v>
          </cell>
          <cell r="E41">
            <v>4</v>
          </cell>
          <cell r="F41" t="str">
            <v>X</v>
          </cell>
          <cell r="G41">
            <v>0</v>
          </cell>
          <cell r="H41">
            <v>0</v>
          </cell>
          <cell r="I41" t="str">
            <v>X</v>
          </cell>
          <cell r="J41" t="str">
            <v>X</v>
          </cell>
          <cell r="K41" t="str">
            <v>X</v>
          </cell>
          <cell r="L41" t="str">
            <v>X</v>
          </cell>
          <cell r="M41" t="str">
            <v>X</v>
          </cell>
          <cell r="N41" t="str">
            <v>X</v>
          </cell>
          <cell r="O41">
            <v>0</v>
          </cell>
          <cell r="P41" t="str">
            <v>Livs4 719823</v>
          </cell>
          <cell r="Q41">
            <v>0</v>
          </cell>
          <cell r="R41">
            <v>0</v>
          </cell>
          <cell r="S41">
            <v>4</v>
          </cell>
          <cell r="T41">
            <v>0</v>
          </cell>
          <cell r="U41">
            <v>0</v>
          </cell>
        </row>
        <row r="42">
          <cell r="D42">
            <v>21112</v>
          </cell>
          <cell r="E42">
            <v>11</v>
          </cell>
          <cell r="F42" t="str">
            <v>X</v>
          </cell>
          <cell r="G42">
            <v>0</v>
          </cell>
          <cell r="H42">
            <v>0</v>
          </cell>
          <cell r="I42" t="str">
            <v>X</v>
          </cell>
          <cell r="J42" t="str">
            <v>X</v>
          </cell>
          <cell r="K42" t="str">
            <v>X</v>
          </cell>
          <cell r="L42" t="str">
            <v>X</v>
          </cell>
          <cell r="M42" t="str">
            <v>X</v>
          </cell>
          <cell r="N42" t="str">
            <v>X</v>
          </cell>
          <cell r="O42">
            <v>1</v>
          </cell>
          <cell r="P42" t="str">
            <v>Livs4 719824</v>
          </cell>
          <cell r="Q42">
            <v>0</v>
          </cell>
          <cell r="R42">
            <v>0</v>
          </cell>
          <cell r="S42">
            <v>10</v>
          </cell>
          <cell r="T42">
            <v>0</v>
          </cell>
          <cell r="U42">
            <v>0</v>
          </cell>
        </row>
        <row r="43">
          <cell r="D43">
            <v>21114</v>
          </cell>
          <cell r="E43">
            <v>1</v>
          </cell>
          <cell r="F43" t="str">
            <v>X</v>
          </cell>
          <cell r="G43">
            <v>0</v>
          </cell>
          <cell r="H43">
            <v>0</v>
          </cell>
          <cell r="I43" t="str">
            <v>X</v>
          </cell>
          <cell r="J43" t="str">
            <v>X</v>
          </cell>
          <cell r="K43" t="str">
            <v>X</v>
          </cell>
          <cell r="L43" t="str">
            <v>X</v>
          </cell>
          <cell r="M43" t="str">
            <v>X</v>
          </cell>
          <cell r="N43" t="str">
            <v>X</v>
          </cell>
          <cell r="O43">
            <v>0</v>
          </cell>
          <cell r="P43" t="str">
            <v>Livs4 719826</v>
          </cell>
          <cell r="Q43">
            <v>0</v>
          </cell>
          <cell r="R43">
            <v>0</v>
          </cell>
          <cell r="S43">
            <v>1</v>
          </cell>
          <cell r="T43">
            <v>0</v>
          </cell>
          <cell r="U43">
            <v>0</v>
          </cell>
        </row>
        <row r="44">
          <cell r="D44">
            <v>21122</v>
          </cell>
          <cell r="E44">
            <v>4</v>
          </cell>
          <cell r="F44" t="str">
            <v>X</v>
          </cell>
          <cell r="G44">
            <v>0</v>
          </cell>
          <cell r="H44">
            <v>0</v>
          </cell>
          <cell r="I44" t="str">
            <v>X</v>
          </cell>
          <cell r="J44" t="str">
            <v>X</v>
          </cell>
          <cell r="K44" t="str">
            <v>X</v>
          </cell>
          <cell r="L44" t="str">
            <v>X</v>
          </cell>
          <cell r="M44" t="str">
            <v>X</v>
          </cell>
          <cell r="N44" t="str">
            <v>X</v>
          </cell>
          <cell r="O44">
            <v>0</v>
          </cell>
          <cell r="P44" t="str">
            <v>Livs4 408850</v>
          </cell>
          <cell r="Q44">
            <v>0</v>
          </cell>
          <cell r="R44">
            <v>0</v>
          </cell>
          <cell r="S44">
            <v>4</v>
          </cell>
          <cell r="T44">
            <v>0</v>
          </cell>
          <cell r="U44">
            <v>0</v>
          </cell>
        </row>
        <row r="45">
          <cell r="D45">
            <v>21123</v>
          </cell>
          <cell r="E45">
            <v>14</v>
          </cell>
          <cell r="F45" t="str">
            <v>X</v>
          </cell>
          <cell r="G45">
            <v>0</v>
          </cell>
          <cell r="H45">
            <v>0</v>
          </cell>
          <cell r="I45" t="str">
            <v>X</v>
          </cell>
          <cell r="J45" t="str">
            <v>X</v>
          </cell>
          <cell r="K45" t="str">
            <v>X</v>
          </cell>
          <cell r="L45" t="str">
            <v>X</v>
          </cell>
          <cell r="M45" t="str">
            <v>X</v>
          </cell>
          <cell r="N45" t="str">
            <v>X</v>
          </cell>
          <cell r="O45">
            <v>0</v>
          </cell>
          <cell r="P45" t="str">
            <v>Livs4 001071</v>
          </cell>
          <cell r="Q45">
            <v>0</v>
          </cell>
          <cell r="R45">
            <v>219</v>
          </cell>
          <cell r="S45">
            <v>0</v>
          </cell>
          <cell r="T45">
            <v>0</v>
          </cell>
          <cell r="U45">
            <v>0</v>
          </cell>
        </row>
        <row r="46">
          <cell r="D46">
            <v>21124</v>
          </cell>
          <cell r="E46">
            <v>4</v>
          </cell>
          <cell r="F46" t="str">
            <v>X</v>
          </cell>
          <cell r="G46">
            <v>0</v>
          </cell>
          <cell r="H46">
            <v>0</v>
          </cell>
          <cell r="I46" t="str">
            <v>X</v>
          </cell>
          <cell r="J46" t="str">
            <v>X</v>
          </cell>
          <cell r="K46" t="str">
            <v>X</v>
          </cell>
          <cell r="L46" t="str">
            <v>X</v>
          </cell>
          <cell r="M46" t="str">
            <v>X</v>
          </cell>
          <cell r="N46" t="str">
            <v>X</v>
          </cell>
          <cell r="O46">
            <v>0</v>
          </cell>
          <cell r="P46" t="str">
            <v>Livs4 500605</v>
          </cell>
          <cell r="Q46">
            <v>0</v>
          </cell>
          <cell r="R46">
            <v>63</v>
          </cell>
          <cell r="S46">
            <v>0</v>
          </cell>
          <cell r="T46">
            <v>0</v>
          </cell>
          <cell r="U46">
            <v>0</v>
          </cell>
        </row>
        <row r="47">
          <cell r="D47">
            <v>21132</v>
          </cell>
          <cell r="E47">
            <v>1</v>
          </cell>
          <cell r="F47" t="str">
            <v>X</v>
          </cell>
          <cell r="G47">
            <v>0</v>
          </cell>
          <cell r="H47">
            <v>0</v>
          </cell>
          <cell r="I47" t="str">
            <v>X</v>
          </cell>
          <cell r="J47" t="str">
            <v>X</v>
          </cell>
          <cell r="K47" t="str">
            <v>X</v>
          </cell>
          <cell r="L47" t="str">
            <v>X</v>
          </cell>
          <cell r="M47" t="str">
            <v>X</v>
          </cell>
          <cell r="N47" t="str">
            <v>X</v>
          </cell>
          <cell r="O47">
            <v>0</v>
          </cell>
          <cell r="P47" t="str">
            <v>Livs4 21132</v>
          </cell>
          <cell r="Q47">
            <v>0</v>
          </cell>
          <cell r="R47">
            <v>0</v>
          </cell>
          <cell r="S47">
            <v>1</v>
          </cell>
          <cell r="T47">
            <v>0</v>
          </cell>
          <cell r="U47">
            <v>0</v>
          </cell>
        </row>
        <row r="48">
          <cell r="D48">
            <v>21135</v>
          </cell>
          <cell r="E48">
            <v>5</v>
          </cell>
          <cell r="F48" t="str">
            <v>X</v>
          </cell>
          <cell r="G48">
            <v>0</v>
          </cell>
          <cell r="H48">
            <v>0</v>
          </cell>
          <cell r="I48" t="str">
            <v>X</v>
          </cell>
          <cell r="J48" t="str">
            <v>X</v>
          </cell>
          <cell r="K48" t="str">
            <v>X</v>
          </cell>
          <cell r="L48" t="str">
            <v>X</v>
          </cell>
          <cell r="M48" t="str">
            <v>X</v>
          </cell>
          <cell r="N48" t="str">
            <v>X</v>
          </cell>
          <cell r="O48">
            <v>0</v>
          </cell>
          <cell r="P48" t="str">
            <v>Livs4 719843</v>
          </cell>
          <cell r="Q48">
            <v>0</v>
          </cell>
          <cell r="R48">
            <v>0</v>
          </cell>
          <cell r="S48">
            <v>5</v>
          </cell>
          <cell r="T48">
            <v>0</v>
          </cell>
          <cell r="U48">
            <v>0</v>
          </cell>
        </row>
        <row r="49">
          <cell r="D49">
            <v>21136</v>
          </cell>
          <cell r="E49">
            <v>3</v>
          </cell>
          <cell r="F49" t="str">
            <v>X</v>
          </cell>
          <cell r="G49">
            <v>0</v>
          </cell>
          <cell r="H49">
            <v>0</v>
          </cell>
          <cell r="I49" t="str">
            <v>X</v>
          </cell>
          <cell r="J49" t="str">
            <v>X</v>
          </cell>
          <cell r="K49" t="str">
            <v>X</v>
          </cell>
          <cell r="L49" t="str">
            <v>X</v>
          </cell>
          <cell r="M49" t="str">
            <v>X</v>
          </cell>
          <cell r="N49" t="str">
            <v>X</v>
          </cell>
          <cell r="O49">
            <v>0</v>
          </cell>
          <cell r="P49" t="str">
            <v>Livs4 719844</v>
          </cell>
          <cell r="Q49">
            <v>0</v>
          </cell>
          <cell r="R49">
            <v>0</v>
          </cell>
          <cell r="S49">
            <v>3</v>
          </cell>
          <cell r="T49">
            <v>0</v>
          </cell>
          <cell r="U49">
            <v>0</v>
          </cell>
        </row>
        <row r="50">
          <cell r="D50">
            <v>21137</v>
          </cell>
          <cell r="E50">
            <v>4</v>
          </cell>
          <cell r="F50" t="str">
            <v>X</v>
          </cell>
          <cell r="G50">
            <v>0</v>
          </cell>
          <cell r="H50">
            <v>0</v>
          </cell>
          <cell r="I50" t="str">
            <v>X</v>
          </cell>
          <cell r="J50" t="str">
            <v>X</v>
          </cell>
          <cell r="K50" t="str">
            <v>X</v>
          </cell>
          <cell r="L50" t="str">
            <v>X</v>
          </cell>
          <cell r="M50" t="str">
            <v>X</v>
          </cell>
          <cell r="N50" t="str">
            <v>X</v>
          </cell>
          <cell r="O50">
            <v>0</v>
          </cell>
          <cell r="P50" t="str">
            <v>Livs4 719845</v>
          </cell>
          <cell r="Q50">
            <v>0</v>
          </cell>
          <cell r="R50">
            <v>0</v>
          </cell>
          <cell r="S50">
            <v>4</v>
          </cell>
          <cell r="T50">
            <v>0</v>
          </cell>
          <cell r="U50">
            <v>0</v>
          </cell>
        </row>
        <row r="51">
          <cell r="D51">
            <v>21138</v>
          </cell>
          <cell r="E51">
            <v>8</v>
          </cell>
          <cell r="F51" t="str">
            <v>X</v>
          </cell>
          <cell r="G51">
            <v>0</v>
          </cell>
          <cell r="H51">
            <v>0</v>
          </cell>
          <cell r="I51" t="str">
            <v>X</v>
          </cell>
          <cell r="J51" t="str">
            <v>X</v>
          </cell>
          <cell r="K51" t="str">
            <v>X</v>
          </cell>
          <cell r="L51" t="str">
            <v>X</v>
          </cell>
          <cell r="M51" t="str">
            <v>X</v>
          </cell>
          <cell r="N51" t="str">
            <v>X</v>
          </cell>
          <cell r="O51">
            <v>0</v>
          </cell>
          <cell r="P51" t="str">
            <v>Livs4 719846</v>
          </cell>
          <cell r="Q51">
            <v>0</v>
          </cell>
          <cell r="R51">
            <v>0</v>
          </cell>
          <cell r="S51">
            <v>8</v>
          </cell>
          <cell r="T51">
            <v>0</v>
          </cell>
          <cell r="U51">
            <v>0</v>
          </cell>
        </row>
        <row r="52">
          <cell r="D52">
            <v>21170</v>
          </cell>
          <cell r="E52">
            <v>2</v>
          </cell>
          <cell r="F52" t="str">
            <v>X</v>
          </cell>
          <cell r="G52">
            <v>0</v>
          </cell>
          <cell r="H52">
            <v>0</v>
          </cell>
          <cell r="I52" t="str">
            <v>X</v>
          </cell>
          <cell r="J52" t="str">
            <v>X</v>
          </cell>
          <cell r="K52" t="str">
            <v>X</v>
          </cell>
          <cell r="L52" t="str">
            <v>X</v>
          </cell>
          <cell r="M52" t="str">
            <v>X</v>
          </cell>
          <cell r="N52" t="str">
            <v>X</v>
          </cell>
          <cell r="O52">
            <v>0</v>
          </cell>
          <cell r="P52" t="str">
            <v>Livs4 405020</v>
          </cell>
          <cell r="Q52">
            <v>0</v>
          </cell>
          <cell r="R52">
            <v>0</v>
          </cell>
          <cell r="S52">
            <v>2</v>
          </cell>
          <cell r="T52">
            <v>0</v>
          </cell>
          <cell r="U52">
            <v>0</v>
          </cell>
        </row>
        <row r="53">
          <cell r="D53">
            <v>21171</v>
          </cell>
          <cell r="E53">
            <v>201</v>
          </cell>
          <cell r="F53" t="str">
            <v>X</v>
          </cell>
          <cell r="G53">
            <v>0</v>
          </cell>
          <cell r="H53">
            <v>0</v>
          </cell>
          <cell r="I53" t="str">
            <v>X</v>
          </cell>
          <cell r="J53" t="str">
            <v>X</v>
          </cell>
          <cell r="K53" t="str">
            <v>X</v>
          </cell>
          <cell r="L53" t="str">
            <v>X</v>
          </cell>
          <cell r="M53" t="str">
            <v>X</v>
          </cell>
          <cell r="N53" t="str">
            <v>X</v>
          </cell>
          <cell r="O53">
            <v>2</v>
          </cell>
          <cell r="P53" t="str">
            <v>Livs4 420520</v>
          </cell>
          <cell r="Q53">
            <v>0</v>
          </cell>
          <cell r="R53">
            <v>69</v>
          </cell>
          <cell r="S53">
            <v>195</v>
          </cell>
          <cell r="T53">
            <v>0</v>
          </cell>
          <cell r="U53">
            <v>0</v>
          </cell>
        </row>
        <row r="54">
          <cell r="D54">
            <v>21188</v>
          </cell>
          <cell r="E54">
            <v>3</v>
          </cell>
          <cell r="F54" t="str">
            <v>X</v>
          </cell>
          <cell r="G54">
            <v>0</v>
          </cell>
          <cell r="H54">
            <v>0</v>
          </cell>
          <cell r="I54" t="str">
            <v>X</v>
          </cell>
          <cell r="J54" t="str">
            <v>X</v>
          </cell>
          <cell r="K54" t="str">
            <v>X</v>
          </cell>
          <cell r="L54" t="str">
            <v>X</v>
          </cell>
          <cell r="M54" t="str">
            <v>X</v>
          </cell>
          <cell r="N54" t="str">
            <v>X</v>
          </cell>
          <cell r="O54">
            <v>0</v>
          </cell>
          <cell r="P54" t="str">
            <v>Livs4 719800</v>
          </cell>
          <cell r="Q54">
            <v>0</v>
          </cell>
          <cell r="R54">
            <v>9</v>
          </cell>
          <cell r="S54">
            <v>2</v>
          </cell>
          <cell r="T54">
            <v>0</v>
          </cell>
          <cell r="U54">
            <v>0</v>
          </cell>
        </row>
        <row r="55">
          <cell r="D55">
            <v>21189</v>
          </cell>
          <cell r="E55">
            <v>2</v>
          </cell>
          <cell r="F55" t="str">
            <v>X</v>
          </cell>
          <cell r="G55">
            <v>0</v>
          </cell>
          <cell r="H55">
            <v>0</v>
          </cell>
          <cell r="I55" t="str">
            <v>X</v>
          </cell>
          <cell r="J55" t="str">
            <v>X</v>
          </cell>
          <cell r="K55" t="str">
            <v>X</v>
          </cell>
          <cell r="L55" t="str">
            <v>X</v>
          </cell>
          <cell r="M55" t="str">
            <v>X</v>
          </cell>
          <cell r="N55" t="str">
            <v>X</v>
          </cell>
          <cell r="O55">
            <v>0</v>
          </cell>
          <cell r="P55" t="str">
            <v>Livs4 405438</v>
          </cell>
          <cell r="Q55">
            <v>0</v>
          </cell>
          <cell r="R55">
            <v>1</v>
          </cell>
          <cell r="S55">
            <v>1</v>
          </cell>
          <cell r="T55">
            <v>0</v>
          </cell>
          <cell r="U55">
            <v>0</v>
          </cell>
        </row>
        <row r="56">
          <cell r="D56">
            <v>21193</v>
          </cell>
          <cell r="E56">
            <v>2</v>
          </cell>
          <cell r="F56" t="str">
            <v>X</v>
          </cell>
          <cell r="G56">
            <v>0</v>
          </cell>
          <cell r="H56">
            <v>0</v>
          </cell>
          <cell r="I56" t="str">
            <v>X</v>
          </cell>
          <cell r="J56" t="str">
            <v>X</v>
          </cell>
          <cell r="K56" t="str">
            <v>X</v>
          </cell>
          <cell r="L56" t="str">
            <v>X</v>
          </cell>
          <cell r="M56" t="str">
            <v>X</v>
          </cell>
          <cell r="N56" t="str">
            <v>X</v>
          </cell>
          <cell r="O56">
            <v>0</v>
          </cell>
          <cell r="P56" t="str">
            <v>Livs4 434550</v>
          </cell>
          <cell r="Q56">
            <v>0</v>
          </cell>
          <cell r="R56">
            <v>0</v>
          </cell>
          <cell r="S56">
            <v>2</v>
          </cell>
          <cell r="T56">
            <v>0</v>
          </cell>
          <cell r="U56">
            <v>0</v>
          </cell>
        </row>
        <row r="57">
          <cell r="D57">
            <v>21196</v>
          </cell>
          <cell r="E57">
            <v>1</v>
          </cell>
          <cell r="F57" t="str">
            <v>X</v>
          </cell>
          <cell r="G57">
            <v>0</v>
          </cell>
          <cell r="H57">
            <v>0</v>
          </cell>
          <cell r="I57" t="str">
            <v>X</v>
          </cell>
          <cell r="J57" t="str">
            <v>X</v>
          </cell>
          <cell r="K57" t="str">
            <v>X</v>
          </cell>
          <cell r="L57" t="str">
            <v>X</v>
          </cell>
          <cell r="M57" t="str">
            <v>X</v>
          </cell>
          <cell r="N57" t="str">
            <v>X</v>
          </cell>
          <cell r="O57">
            <v>0</v>
          </cell>
          <cell r="P57" t="str">
            <v>Livs4 404007</v>
          </cell>
          <cell r="Q57">
            <v>0</v>
          </cell>
          <cell r="R57">
            <v>0</v>
          </cell>
          <cell r="S57">
            <v>1</v>
          </cell>
          <cell r="T57">
            <v>0</v>
          </cell>
          <cell r="U57">
            <v>0</v>
          </cell>
        </row>
        <row r="58">
          <cell r="D58">
            <v>21197</v>
          </cell>
          <cell r="E58">
            <v>63</v>
          </cell>
          <cell r="F58" t="str">
            <v>X</v>
          </cell>
          <cell r="G58">
            <v>0</v>
          </cell>
          <cell r="H58">
            <v>0</v>
          </cell>
          <cell r="I58" t="str">
            <v>X</v>
          </cell>
          <cell r="J58" t="str">
            <v>X</v>
          </cell>
          <cell r="K58" t="str">
            <v>X</v>
          </cell>
          <cell r="L58" t="str">
            <v>X</v>
          </cell>
          <cell r="M58" t="str">
            <v>X</v>
          </cell>
          <cell r="N58" t="str">
            <v>X</v>
          </cell>
          <cell r="O58">
            <v>0</v>
          </cell>
          <cell r="P58" t="str">
            <v>Livs4 434548</v>
          </cell>
          <cell r="Q58">
            <v>0</v>
          </cell>
          <cell r="R58">
            <v>55</v>
          </cell>
          <cell r="S58">
            <v>59</v>
          </cell>
          <cell r="T58">
            <v>0</v>
          </cell>
          <cell r="U58">
            <v>0</v>
          </cell>
        </row>
        <row r="59">
          <cell r="D59">
            <v>21200</v>
          </cell>
          <cell r="E59">
            <v>26</v>
          </cell>
          <cell r="F59" t="str">
            <v>X</v>
          </cell>
          <cell r="G59">
            <v>0</v>
          </cell>
          <cell r="H59">
            <v>0</v>
          </cell>
          <cell r="I59" t="str">
            <v>X</v>
          </cell>
          <cell r="J59" t="str">
            <v>X</v>
          </cell>
          <cell r="K59" t="str">
            <v>X</v>
          </cell>
          <cell r="L59" t="str">
            <v>X</v>
          </cell>
          <cell r="M59" t="str">
            <v>X</v>
          </cell>
          <cell r="N59" t="str">
            <v>X</v>
          </cell>
          <cell r="O59">
            <v>0</v>
          </cell>
          <cell r="P59" t="str">
            <v>Livs4 434540</v>
          </cell>
          <cell r="Q59">
            <v>0</v>
          </cell>
          <cell r="R59">
            <v>0</v>
          </cell>
          <cell r="S59">
            <v>26</v>
          </cell>
          <cell r="T59">
            <v>0</v>
          </cell>
          <cell r="U59">
            <v>0</v>
          </cell>
        </row>
        <row r="60">
          <cell r="D60">
            <v>21201</v>
          </cell>
          <cell r="E60">
            <v>5</v>
          </cell>
          <cell r="F60" t="str">
            <v>X</v>
          </cell>
          <cell r="G60">
            <v>0</v>
          </cell>
          <cell r="H60">
            <v>0</v>
          </cell>
          <cell r="I60" t="str">
            <v>X</v>
          </cell>
          <cell r="J60" t="str">
            <v>X</v>
          </cell>
          <cell r="K60" t="str">
            <v>X</v>
          </cell>
          <cell r="L60" t="str">
            <v>X</v>
          </cell>
          <cell r="M60" t="str">
            <v>X</v>
          </cell>
          <cell r="N60" t="str">
            <v>X</v>
          </cell>
          <cell r="O60">
            <v>0</v>
          </cell>
          <cell r="P60" t="str">
            <v>Livs4 424030</v>
          </cell>
          <cell r="Q60">
            <v>0</v>
          </cell>
          <cell r="R60">
            <v>0</v>
          </cell>
          <cell r="S60">
            <v>5</v>
          </cell>
          <cell r="T60">
            <v>0</v>
          </cell>
          <cell r="U60">
            <v>0</v>
          </cell>
        </row>
        <row r="61">
          <cell r="D61">
            <v>21203</v>
          </cell>
          <cell r="E61">
            <v>1</v>
          </cell>
          <cell r="F61" t="str">
            <v>X</v>
          </cell>
          <cell r="G61">
            <v>0</v>
          </cell>
          <cell r="H61">
            <v>0</v>
          </cell>
          <cell r="I61" t="str">
            <v>X</v>
          </cell>
          <cell r="J61" t="str">
            <v>X</v>
          </cell>
          <cell r="K61" t="str">
            <v>X</v>
          </cell>
          <cell r="L61" t="str">
            <v>X</v>
          </cell>
          <cell r="M61" t="str">
            <v>X</v>
          </cell>
          <cell r="N61" t="str">
            <v>X</v>
          </cell>
          <cell r="O61">
            <v>0</v>
          </cell>
          <cell r="P61" t="str">
            <v>Livs4 500308</v>
          </cell>
          <cell r="Q61">
            <v>0</v>
          </cell>
          <cell r="R61">
            <v>0</v>
          </cell>
          <cell r="S61">
            <v>1</v>
          </cell>
          <cell r="T61">
            <v>0</v>
          </cell>
          <cell r="U61">
            <v>0</v>
          </cell>
        </row>
        <row r="62">
          <cell r="D62">
            <v>21204</v>
          </cell>
          <cell r="E62">
            <v>13</v>
          </cell>
          <cell r="F62" t="str">
            <v>X</v>
          </cell>
          <cell r="G62">
            <v>0</v>
          </cell>
          <cell r="H62">
            <v>0</v>
          </cell>
          <cell r="I62" t="str">
            <v>X</v>
          </cell>
          <cell r="J62" t="str">
            <v>X</v>
          </cell>
          <cell r="K62" t="str">
            <v>X</v>
          </cell>
          <cell r="L62" t="str">
            <v>X</v>
          </cell>
          <cell r="M62" t="str">
            <v>X</v>
          </cell>
          <cell r="N62" t="str">
            <v>X</v>
          </cell>
          <cell r="O62">
            <v>0</v>
          </cell>
          <cell r="P62" t="str">
            <v>Livs4 403481</v>
          </cell>
          <cell r="Q62">
            <v>0</v>
          </cell>
          <cell r="R62">
            <v>0</v>
          </cell>
          <cell r="S62">
            <v>13</v>
          </cell>
          <cell r="T62">
            <v>0</v>
          </cell>
          <cell r="U62">
            <v>0</v>
          </cell>
        </row>
        <row r="63">
          <cell r="D63">
            <v>21206</v>
          </cell>
          <cell r="E63">
            <v>1</v>
          </cell>
          <cell r="F63" t="str">
            <v>X</v>
          </cell>
          <cell r="G63">
            <v>0</v>
          </cell>
          <cell r="H63">
            <v>0</v>
          </cell>
          <cell r="I63" t="str">
            <v>X</v>
          </cell>
          <cell r="J63" t="str">
            <v>X</v>
          </cell>
          <cell r="K63" t="str">
            <v>X</v>
          </cell>
          <cell r="L63" t="str">
            <v>X</v>
          </cell>
          <cell r="M63" t="str">
            <v>X</v>
          </cell>
          <cell r="N63" t="str">
            <v>X</v>
          </cell>
          <cell r="O63">
            <v>0</v>
          </cell>
          <cell r="P63" t="str">
            <v>Livs4 719815</v>
          </cell>
          <cell r="Q63">
            <v>0</v>
          </cell>
          <cell r="R63">
            <v>12</v>
          </cell>
          <cell r="S63">
            <v>0</v>
          </cell>
          <cell r="T63">
            <v>0</v>
          </cell>
          <cell r="U63">
            <v>0</v>
          </cell>
        </row>
        <row r="64">
          <cell r="D64">
            <v>21207</v>
          </cell>
          <cell r="E64">
            <v>1</v>
          </cell>
          <cell r="F64" t="str">
            <v>X</v>
          </cell>
          <cell r="G64">
            <v>0</v>
          </cell>
          <cell r="H64">
            <v>0</v>
          </cell>
          <cell r="I64" t="str">
            <v>X</v>
          </cell>
          <cell r="J64" t="str">
            <v>X</v>
          </cell>
          <cell r="K64" t="str">
            <v>X</v>
          </cell>
          <cell r="L64" t="str">
            <v>X</v>
          </cell>
          <cell r="M64" t="str">
            <v>X</v>
          </cell>
          <cell r="N64" t="str">
            <v>X</v>
          </cell>
          <cell r="O64">
            <v>0</v>
          </cell>
          <cell r="P64" t="str">
            <v>Livs4 405038</v>
          </cell>
          <cell r="Q64">
            <v>0</v>
          </cell>
          <cell r="R64">
            <v>18</v>
          </cell>
          <cell r="S64">
            <v>0</v>
          </cell>
          <cell r="T64">
            <v>0</v>
          </cell>
          <cell r="U64">
            <v>0</v>
          </cell>
        </row>
        <row r="65">
          <cell r="D65">
            <v>21209</v>
          </cell>
          <cell r="E65">
            <v>2</v>
          </cell>
          <cell r="F65" t="str">
            <v>X</v>
          </cell>
          <cell r="G65">
            <v>0</v>
          </cell>
          <cell r="H65">
            <v>0</v>
          </cell>
          <cell r="I65" t="str">
            <v>X</v>
          </cell>
          <cell r="J65" t="str">
            <v>X</v>
          </cell>
          <cell r="K65" t="str">
            <v>X</v>
          </cell>
          <cell r="L65" t="str">
            <v>X</v>
          </cell>
          <cell r="M65" t="str">
            <v>X</v>
          </cell>
          <cell r="N65" t="str">
            <v>X</v>
          </cell>
          <cell r="O65">
            <v>0</v>
          </cell>
          <cell r="P65" t="str">
            <v>Livs4 405041</v>
          </cell>
          <cell r="Q65">
            <v>0</v>
          </cell>
          <cell r="R65">
            <v>0</v>
          </cell>
          <cell r="S65">
            <v>2</v>
          </cell>
          <cell r="T65">
            <v>0</v>
          </cell>
          <cell r="U65">
            <v>0</v>
          </cell>
        </row>
        <row r="66">
          <cell r="D66">
            <v>21212</v>
          </cell>
          <cell r="E66">
            <v>6</v>
          </cell>
          <cell r="F66" t="str">
            <v>X</v>
          </cell>
          <cell r="G66">
            <v>0</v>
          </cell>
          <cell r="H66">
            <v>0</v>
          </cell>
          <cell r="I66" t="str">
            <v>X</v>
          </cell>
          <cell r="J66" t="str">
            <v>X</v>
          </cell>
          <cell r="K66" t="str">
            <v>X</v>
          </cell>
          <cell r="L66" t="str">
            <v>X</v>
          </cell>
          <cell r="M66" t="str">
            <v>X</v>
          </cell>
          <cell r="N66" t="str">
            <v>X</v>
          </cell>
          <cell r="O66">
            <v>0</v>
          </cell>
          <cell r="P66" t="str">
            <v>Livs4 405045</v>
          </cell>
          <cell r="Q66">
            <v>0</v>
          </cell>
          <cell r="R66">
            <v>0</v>
          </cell>
          <cell r="S66">
            <v>6</v>
          </cell>
          <cell r="T66">
            <v>0</v>
          </cell>
          <cell r="U66">
            <v>0</v>
          </cell>
        </row>
        <row r="67">
          <cell r="D67">
            <v>21214</v>
          </cell>
          <cell r="E67">
            <v>1</v>
          </cell>
          <cell r="F67" t="str">
            <v>X</v>
          </cell>
          <cell r="G67">
            <v>0</v>
          </cell>
          <cell r="H67">
            <v>0</v>
          </cell>
          <cell r="I67" t="str">
            <v>X</v>
          </cell>
          <cell r="J67" t="str">
            <v>X</v>
          </cell>
          <cell r="K67" t="str">
            <v>X</v>
          </cell>
          <cell r="L67" t="str">
            <v>X</v>
          </cell>
          <cell r="M67" t="str">
            <v>X</v>
          </cell>
          <cell r="N67" t="str">
            <v>X</v>
          </cell>
          <cell r="O67">
            <v>0</v>
          </cell>
          <cell r="P67" t="str">
            <v>Livs4 405047</v>
          </cell>
          <cell r="Q67">
            <v>0</v>
          </cell>
          <cell r="R67">
            <v>0</v>
          </cell>
          <cell r="S67">
            <v>1</v>
          </cell>
          <cell r="T67">
            <v>0</v>
          </cell>
          <cell r="U67">
            <v>0</v>
          </cell>
        </row>
        <row r="68">
          <cell r="D68">
            <v>21215</v>
          </cell>
          <cell r="E68">
            <v>6</v>
          </cell>
          <cell r="F68" t="str">
            <v>X</v>
          </cell>
          <cell r="G68">
            <v>0</v>
          </cell>
          <cell r="H68">
            <v>0</v>
          </cell>
          <cell r="I68" t="str">
            <v>X</v>
          </cell>
          <cell r="J68" t="str">
            <v>X</v>
          </cell>
          <cell r="K68" t="str">
            <v>X</v>
          </cell>
          <cell r="L68" t="str">
            <v>X</v>
          </cell>
          <cell r="M68" t="str">
            <v>X</v>
          </cell>
          <cell r="N68" t="str">
            <v>X</v>
          </cell>
          <cell r="O68">
            <v>0</v>
          </cell>
          <cell r="P68" t="str">
            <v>Livs4 405048</v>
          </cell>
          <cell r="Q68">
            <v>0</v>
          </cell>
          <cell r="R68">
            <v>0</v>
          </cell>
          <cell r="S68">
            <v>6</v>
          </cell>
          <cell r="T68">
            <v>0</v>
          </cell>
          <cell r="U68">
            <v>0</v>
          </cell>
        </row>
        <row r="69">
          <cell r="D69">
            <v>21216</v>
          </cell>
          <cell r="E69">
            <v>1</v>
          </cell>
          <cell r="F69" t="str">
            <v>X</v>
          </cell>
          <cell r="G69">
            <v>0</v>
          </cell>
          <cell r="H69">
            <v>0</v>
          </cell>
          <cell r="I69" t="str">
            <v>X</v>
          </cell>
          <cell r="J69" t="str">
            <v>X</v>
          </cell>
          <cell r="K69" t="str">
            <v>X</v>
          </cell>
          <cell r="L69" t="str">
            <v>X</v>
          </cell>
          <cell r="M69" t="str">
            <v>X</v>
          </cell>
          <cell r="N69" t="str">
            <v>X</v>
          </cell>
          <cell r="O69">
            <v>0</v>
          </cell>
          <cell r="P69" t="str">
            <v>Livs4 405049</v>
          </cell>
          <cell r="Q69">
            <v>0</v>
          </cell>
          <cell r="R69">
            <v>0</v>
          </cell>
          <cell r="S69">
            <v>1</v>
          </cell>
          <cell r="T69">
            <v>0</v>
          </cell>
          <cell r="U69">
            <v>0</v>
          </cell>
        </row>
        <row r="70">
          <cell r="D70">
            <v>21217</v>
          </cell>
          <cell r="E70">
            <v>1</v>
          </cell>
          <cell r="F70" t="str">
            <v>X</v>
          </cell>
          <cell r="G70">
            <v>0</v>
          </cell>
          <cell r="H70">
            <v>0</v>
          </cell>
          <cell r="I70" t="str">
            <v>X</v>
          </cell>
          <cell r="J70" t="str">
            <v>X</v>
          </cell>
          <cell r="K70" t="str">
            <v>X</v>
          </cell>
          <cell r="L70" t="str">
            <v>X</v>
          </cell>
          <cell r="M70" t="str">
            <v>X</v>
          </cell>
          <cell r="N70" t="str">
            <v>X</v>
          </cell>
          <cell r="O70">
            <v>0</v>
          </cell>
          <cell r="P70" t="str">
            <v>Livs4 405052</v>
          </cell>
          <cell r="Q70">
            <v>0</v>
          </cell>
          <cell r="R70">
            <v>0</v>
          </cell>
          <cell r="S70">
            <v>1</v>
          </cell>
          <cell r="T70">
            <v>0</v>
          </cell>
          <cell r="U70">
            <v>0</v>
          </cell>
        </row>
        <row r="71">
          <cell r="D71">
            <v>21226</v>
          </cell>
          <cell r="E71">
            <v>458</v>
          </cell>
          <cell r="F71" t="str">
            <v>X</v>
          </cell>
          <cell r="G71">
            <v>0</v>
          </cell>
          <cell r="H71">
            <v>0</v>
          </cell>
          <cell r="I71" t="str">
            <v>X</v>
          </cell>
          <cell r="J71" t="str">
            <v>X</v>
          </cell>
          <cell r="K71" t="str">
            <v>X</v>
          </cell>
          <cell r="L71" t="str">
            <v>X</v>
          </cell>
          <cell r="M71" t="str">
            <v>X</v>
          </cell>
          <cell r="N71" t="str">
            <v>X</v>
          </cell>
          <cell r="O71">
            <v>0</v>
          </cell>
          <cell r="P71" t="str">
            <v>Livs4 404030 PPV</v>
          </cell>
          <cell r="Q71">
            <v>0</v>
          </cell>
          <cell r="R71">
            <v>526</v>
          </cell>
          <cell r="S71">
            <v>428</v>
          </cell>
          <cell r="T71">
            <v>0</v>
          </cell>
          <cell r="U71">
            <v>0</v>
          </cell>
        </row>
        <row r="72">
          <cell r="D72">
            <v>21297</v>
          </cell>
          <cell r="E72">
            <v>6</v>
          </cell>
          <cell r="F72" t="str">
            <v>X</v>
          </cell>
          <cell r="G72">
            <v>0</v>
          </cell>
          <cell r="H72">
            <v>0</v>
          </cell>
          <cell r="I72" t="str">
            <v>X</v>
          </cell>
          <cell r="J72" t="str">
            <v>X</v>
          </cell>
          <cell r="K72" t="str">
            <v>X</v>
          </cell>
          <cell r="L72" t="str">
            <v>X</v>
          </cell>
          <cell r="M72" t="str">
            <v>X</v>
          </cell>
          <cell r="N72" t="str">
            <v>X</v>
          </cell>
          <cell r="O72">
            <v>0</v>
          </cell>
          <cell r="P72" t="str">
            <v>Livs4 422112</v>
          </cell>
          <cell r="Q72">
            <v>0</v>
          </cell>
          <cell r="R72">
            <v>0</v>
          </cell>
          <cell r="S72">
            <v>6</v>
          </cell>
          <cell r="T72">
            <v>0</v>
          </cell>
          <cell r="U72">
            <v>0</v>
          </cell>
        </row>
        <row r="73">
          <cell r="D73">
            <v>21301</v>
          </cell>
          <cell r="E73">
            <v>4</v>
          </cell>
          <cell r="F73" t="str">
            <v>X</v>
          </cell>
          <cell r="G73">
            <v>0</v>
          </cell>
          <cell r="H73">
            <v>0</v>
          </cell>
          <cell r="I73" t="str">
            <v>X</v>
          </cell>
          <cell r="J73" t="str">
            <v>X</v>
          </cell>
          <cell r="K73" t="str">
            <v>X</v>
          </cell>
          <cell r="L73" t="str">
            <v>X</v>
          </cell>
          <cell r="M73" t="str">
            <v>X</v>
          </cell>
          <cell r="N73" t="str">
            <v>X</v>
          </cell>
          <cell r="O73">
            <v>0</v>
          </cell>
          <cell r="P73" t="str">
            <v>Livs1741147</v>
          </cell>
          <cell r="Q73">
            <v>0</v>
          </cell>
          <cell r="R73">
            <v>0</v>
          </cell>
          <cell r="S73">
            <v>4</v>
          </cell>
          <cell r="T73">
            <v>0</v>
          </cell>
          <cell r="U73">
            <v>0</v>
          </cell>
        </row>
        <row r="74">
          <cell r="D74">
            <v>21302</v>
          </cell>
          <cell r="E74">
            <v>7</v>
          </cell>
          <cell r="F74" t="str">
            <v>X</v>
          </cell>
          <cell r="G74">
            <v>0</v>
          </cell>
          <cell r="H74">
            <v>0</v>
          </cell>
          <cell r="I74" t="str">
            <v>X</v>
          </cell>
          <cell r="J74" t="str">
            <v>X</v>
          </cell>
          <cell r="K74" t="str">
            <v>X</v>
          </cell>
          <cell r="L74" t="str">
            <v>X</v>
          </cell>
          <cell r="M74" t="str">
            <v>X</v>
          </cell>
          <cell r="N74" t="str">
            <v>X</v>
          </cell>
          <cell r="O74">
            <v>0</v>
          </cell>
          <cell r="P74" t="str">
            <v>Livs1 404060</v>
          </cell>
          <cell r="Q74">
            <v>0</v>
          </cell>
          <cell r="R74">
            <v>0</v>
          </cell>
          <cell r="S74">
            <v>7</v>
          </cell>
          <cell r="T74">
            <v>0</v>
          </cell>
          <cell r="U74">
            <v>0</v>
          </cell>
        </row>
        <row r="75">
          <cell r="D75">
            <v>21303</v>
          </cell>
          <cell r="E75">
            <v>7</v>
          </cell>
          <cell r="F75" t="str">
            <v>X</v>
          </cell>
          <cell r="G75">
            <v>0</v>
          </cell>
          <cell r="H75">
            <v>0</v>
          </cell>
          <cell r="I75" t="str">
            <v>X</v>
          </cell>
          <cell r="J75" t="str">
            <v>X</v>
          </cell>
          <cell r="K75" t="str">
            <v>X</v>
          </cell>
          <cell r="L75" t="str">
            <v>X</v>
          </cell>
          <cell r="M75" t="str">
            <v>X</v>
          </cell>
          <cell r="N75" t="str">
            <v>X</v>
          </cell>
          <cell r="O75">
            <v>0</v>
          </cell>
          <cell r="P75" t="str">
            <v>Livs1 422112</v>
          </cell>
          <cell r="Q75">
            <v>0</v>
          </cell>
          <cell r="R75">
            <v>0</v>
          </cell>
          <cell r="S75">
            <v>7</v>
          </cell>
          <cell r="T75">
            <v>0</v>
          </cell>
          <cell r="U75">
            <v>0</v>
          </cell>
        </row>
        <row r="76">
          <cell r="D76">
            <v>21306</v>
          </cell>
          <cell r="E76">
            <v>186</v>
          </cell>
          <cell r="F76" t="str">
            <v>X</v>
          </cell>
          <cell r="G76">
            <v>0</v>
          </cell>
          <cell r="H76">
            <v>0</v>
          </cell>
          <cell r="I76" t="str">
            <v>X</v>
          </cell>
          <cell r="J76" t="str">
            <v>X</v>
          </cell>
          <cell r="K76" t="str">
            <v>X</v>
          </cell>
          <cell r="L76" t="str">
            <v>X</v>
          </cell>
          <cell r="M76" t="str">
            <v>X</v>
          </cell>
          <cell r="N76" t="str">
            <v>X</v>
          </cell>
          <cell r="O76">
            <v>1</v>
          </cell>
          <cell r="P76" t="str">
            <v>Livs1 616616</v>
          </cell>
          <cell r="Q76">
            <v>0</v>
          </cell>
          <cell r="R76">
            <v>0</v>
          </cell>
          <cell r="S76">
            <v>185</v>
          </cell>
          <cell r="T76">
            <v>0</v>
          </cell>
          <cell r="U76">
            <v>0</v>
          </cell>
        </row>
        <row r="77">
          <cell r="D77">
            <v>21308</v>
          </cell>
          <cell r="E77">
            <v>771</v>
          </cell>
          <cell r="F77" t="str">
            <v>X</v>
          </cell>
          <cell r="G77">
            <v>0</v>
          </cell>
          <cell r="H77">
            <v>0</v>
          </cell>
          <cell r="I77" t="str">
            <v>X</v>
          </cell>
          <cell r="J77" t="str">
            <v>X</v>
          </cell>
          <cell r="K77" t="str">
            <v>X</v>
          </cell>
          <cell r="L77" t="str">
            <v>X</v>
          </cell>
          <cell r="M77" t="str">
            <v>X</v>
          </cell>
          <cell r="N77" t="str">
            <v>X</v>
          </cell>
          <cell r="O77">
            <v>0</v>
          </cell>
          <cell r="P77" t="str">
            <v>Livs1 800822</v>
          </cell>
          <cell r="Q77">
            <v>0</v>
          </cell>
          <cell r="R77">
            <v>34</v>
          </cell>
          <cell r="S77">
            <v>769</v>
          </cell>
          <cell r="T77">
            <v>0</v>
          </cell>
          <cell r="U77">
            <v>0</v>
          </cell>
        </row>
        <row r="78">
          <cell r="D78">
            <v>21309</v>
          </cell>
          <cell r="E78">
            <v>73</v>
          </cell>
          <cell r="F78" t="str">
            <v>X</v>
          </cell>
          <cell r="G78">
            <v>0</v>
          </cell>
          <cell r="H78">
            <v>0</v>
          </cell>
          <cell r="I78" t="str">
            <v>X</v>
          </cell>
          <cell r="J78" t="str">
            <v>X</v>
          </cell>
          <cell r="K78" t="str">
            <v>X</v>
          </cell>
          <cell r="L78" t="str">
            <v>X</v>
          </cell>
          <cell r="M78" t="str">
            <v>X</v>
          </cell>
          <cell r="N78" t="str">
            <v>X</v>
          </cell>
          <cell r="O78">
            <v>2</v>
          </cell>
          <cell r="P78" t="str">
            <v>Livs1 822922</v>
          </cell>
          <cell r="Q78">
            <v>0</v>
          </cell>
          <cell r="R78">
            <v>11</v>
          </cell>
          <cell r="S78">
            <v>70</v>
          </cell>
          <cell r="T78">
            <v>0</v>
          </cell>
          <cell r="U78">
            <v>0</v>
          </cell>
        </row>
        <row r="79">
          <cell r="D79">
            <v>21313</v>
          </cell>
          <cell r="E79">
            <v>1</v>
          </cell>
          <cell r="F79" t="str">
            <v>X</v>
          </cell>
          <cell r="G79">
            <v>0</v>
          </cell>
          <cell r="H79">
            <v>0</v>
          </cell>
          <cell r="I79" t="str">
            <v>X</v>
          </cell>
          <cell r="J79" t="str">
            <v>X</v>
          </cell>
          <cell r="K79" t="str">
            <v>X</v>
          </cell>
          <cell r="L79" t="str">
            <v>X</v>
          </cell>
          <cell r="M79" t="str">
            <v>X</v>
          </cell>
          <cell r="N79" t="str">
            <v>X</v>
          </cell>
          <cell r="O79">
            <v>0</v>
          </cell>
          <cell r="P79" t="str">
            <v>Livs1 241242</v>
          </cell>
          <cell r="Q79">
            <v>0</v>
          </cell>
          <cell r="R79">
            <v>0</v>
          </cell>
          <cell r="S79">
            <v>1</v>
          </cell>
          <cell r="T79">
            <v>0</v>
          </cell>
          <cell r="U79">
            <v>0</v>
          </cell>
        </row>
        <row r="80">
          <cell r="D80">
            <v>21325</v>
          </cell>
          <cell r="E80">
            <v>1</v>
          </cell>
          <cell r="F80" t="str">
            <v>X</v>
          </cell>
          <cell r="G80">
            <v>0</v>
          </cell>
          <cell r="H80">
            <v>0</v>
          </cell>
          <cell r="I80" t="str">
            <v>X</v>
          </cell>
          <cell r="J80" t="str">
            <v>X</v>
          </cell>
          <cell r="K80" t="str">
            <v>X</v>
          </cell>
          <cell r="L80" t="str">
            <v>X</v>
          </cell>
          <cell r="M80" t="str">
            <v>X</v>
          </cell>
          <cell r="N80" t="str">
            <v>X</v>
          </cell>
          <cell r="O80">
            <v>0</v>
          </cell>
          <cell r="P80" t="str">
            <v>a Livs1 160160</v>
          </cell>
          <cell r="Q80">
            <v>0</v>
          </cell>
          <cell r="R80">
            <v>0</v>
          </cell>
          <cell r="S80">
            <v>1</v>
          </cell>
          <cell r="T80">
            <v>0</v>
          </cell>
          <cell r="U80">
            <v>0</v>
          </cell>
        </row>
        <row r="81">
          <cell r="D81">
            <v>21331</v>
          </cell>
          <cell r="E81">
            <v>10</v>
          </cell>
          <cell r="F81" t="str">
            <v>X</v>
          </cell>
          <cell r="G81">
            <v>0</v>
          </cell>
          <cell r="H81">
            <v>0</v>
          </cell>
          <cell r="I81" t="str">
            <v>X</v>
          </cell>
          <cell r="J81" t="str">
            <v>X</v>
          </cell>
          <cell r="K81" t="str">
            <v>X</v>
          </cell>
          <cell r="L81" t="str">
            <v>X</v>
          </cell>
          <cell r="M81" t="str">
            <v>X</v>
          </cell>
          <cell r="N81" t="str">
            <v>X</v>
          </cell>
          <cell r="O81">
            <v>0</v>
          </cell>
          <cell r="P81" t="str">
            <v>Livs1 414444</v>
          </cell>
          <cell r="Q81">
            <v>0</v>
          </cell>
          <cell r="R81">
            <v>139</v>
          </cell>
          <cell r="S81">
            <v>0</v>
          </cell>
          <cell r="T81">
            <v>0</v>
          </cell>
          <cell r="U81">
            <v>0</v>
          </cell>
        </row>
        <row r="82">
          <cell r="D82">
            <v>21352</v>
          </cell>
          <cell r="E82">
            <v>33</v>
          </cell>
          <cell r="F82" t="str">
            <v>X</v>
          </cell>
          <cell r="G82">
            <v>0</v>
          </cell>
          <cell r="H82">
            <v>0</v>
          </cell>
          <cell r="I82" t="str">
            <v>X</v>
          </cell>
          <cell r="J82" t="str">
            <v>X</v>
          </cell>
          <cell r="K82" t="str">
            <v>X</v>
          </cell>
          <cell r="L82" t="str">
            <v>X</v>
          </cell>
          <cell r="M82" t="str">
            <v>X</v>
          </cell>
          <cell r="N82" t="str">
            <v>X</v>
          </cell>
          <cell r="O82">
            <v>0</v>
          </cell>
          <cell r="P82" t="str">
            <v>Livs1 005647</v>
          </cell>
          <cell r="Q82">
            <v>0</v>
          </cell>
          <cell r="R82">
            <v>0</v>
          </cell>
          <cell r="S82">
            <v>33</v>
          </cell>
          <cell r="T82">
            <v>1</v>
          </cell>
          <cell r="U82">
            <v>0</v>
          </cell>
        </row>
        <row r="83">
          <cell r="D83">
            <v>21353</v>
          </cell>
          <cell r="E83">
            <v>2</v>
          </cell>
          <cell r="F83" t="str">
            <v>X</v>
          </cell>
          <cell r="G83">
            <v>0</v>
          </cell>
          <cell r="H83">
            <v>0</v>
          </cell>
          <cell r="I83" t="str">
            <v>X</v>
          </cell>
          <cell r="J83" t="str">
            <v>X</v>
          </cell>
          <cell r="K83" t="str">
            <v>X</v>
          </cell>
          <cell r="L83" t="str">
            <v>X</v>
          </cell>
          <cell r="M83" t="str">
            <v>X</v>
          </cell>
          <cell r="N83" t="str">
            <v>X</v>
          </cell>
          <cell r="O83">
            <v>0</v>
          </cell>
          <cell r="P83">
            <v>21353</v>
          </cell>
          <cell r="Q83">
            <v>0</v>
          </cell>
          <cell r="R83">
            <v>0</v>
          </cell>
          <cell r="S83">
            <v>2</v>
          </cell>
          <cell r="T83">
            <v>0</v>
          </cell>
          <cell r="U83">
            <v>0</v>
          </cell>
        </row>
        <row r="84">
          <cell r="D84">
            <v>21358</v>
          </cell>
          <cell r="E84">
            <v>1</v>
          </cell>
          <cell r="F84" t="str">
            <v>X</v>
          </cell>
          <cell r="G84">
            <v>0</v>
          </cell>
          <cell r="H84">
            <v>0</v>
          </cell>
          <cell r="I84" t="str">
            <v>X</v>
          </cell>
          <cell r="J84" t="str">
            <v>X</v>
          </cell>
          <cell r="K84" t="str">
            <v>X</v>
          </cell>
          <cell r="L84" t="str">
            <v>X</v>
          </cell>
          <cell r="M84" t="str">
            <v>X</v>
          </cell>
          <cell r="N84" t="str">
            <v>X</v>
          </cell>
          <cell r="O84">
            <v>0</v>
          </cell>
          <cell r="P84" t="str">
            <v>Livs1 509058</v>
          </cell>
          <cell r="Q84">
            <v>0</v>
          </cell>
          <cell r="R84">
            <v>0</v>
          </cell>
          <cell r="S84">
            <v>1</v>
          </cell>
          <cell r="T84">
            <v>0</v>
          </cell>
          <cell r="U84">
            <v>0</v>
          </cell>
        </row>
        <row r="85">
          <cell r="D85">
            <v>21359</v>
          </cell>
          <cell r="E85">
            <v>8</v>
          </cell>
          <cell r="F85" t="str">
            <v>X</v>
          </cell>
          <cell r="G85">
            <v>0</v>
          </cell>
          <cell r="H85">
            <v>0</v>
          </cell>
          <cell r="I85" t="str">
            <v>X</v>
          </cell>
          <cell r="J85" t="str">
            <v>X</v>
          </cell>
          <cell r="K85" t="str">
            <v>X</v>
          </cell>
          <cell r="L85" t="str">
            <v>X</v>
          </cell>
          <cell r="M85" t="str">
            <v>X</v>
          </cell>
          <cell r="N85" t="str">
            <v>X</v>
          </cell>
          <cell r="O85">
            <v>0</v>
          </cell>
          <cell r="P85" t="str">
            <v>Livs1001999</v>
          </cell>
          <cell r="Q85">
            <v>0</v>
          </cell>
          <cell r="R85">
            <v>0</v>
          </cell>
          <cell r="S85">
            <v>8</v>
          </cell>
          <cell r="T85">
            <v>0</v>
          </cell>
          <cell r="U85">
            <v>0</v>
          </cell>
        </row>
        <row r="86">
          <cell r="D86">
            <v>21394</v>
          </cell>
          <cell r="E86">
            <v>1</v>
          </cell>
          <cell r="F86" t="str">
            <v>X</v>
          </cell>
          <cell r="G86">
            <v>0</v>
          </cell>
          <cell r="H86">
            <v>0</v>
          </cell>
          <cell r="I86" t="str">
            <v>X</v>
          </cell>
          <cell r="J86" t="str">
            <v>X</v>
          </cell>
          <cell r="K86" t="str">
            <v>X</v>
          </cell>
          <cell r="L86" t="str">
            <v>X</v>
          </cell>
          <cell r="M86" t="str">
            <v>X</v>
          </cell>
          <cell r="N86" t="str">
            <v>X</v>
          </cell>
          <cell r="O86">
            <v>0</v>
          </cell>
          <cell r="P86" t="str">
            <v>Livs1 401910</v>
          </cell>
          <cell r="Q86">
            <v>0</v>
          </cell>
          <cell r="R86">
            <v>20</v>
          </cell>
          <cell r="S86">
            <v>0</v>
          </cell>
          <cell r="T86">
            <v>0</v>
          </cell>
          <cell r="U86">
            <v>0</v>
          </cell>
        </row>
        <row r="87">
          <cell r="D87">
            <v>21500</v>
          </cell>
          <cell r="E87">
            <v>21</v>
          </cell>
          <cell r="F87" t="str">
            <v>X</v>
          </cell>
          <cell r="G87">
            <v>0</v>
          </cell>
          <cell r="H87">
            <v>0</v>
          </cell>
          <cell r="I87" t="str">
            <v>X</v>
          </cell>
          <cell r="J87" t="str">
            <v>X</v>
          </cell>
          <cell r="K87" t="str">
            <v>X</v>
          </cell>
          <cell r="L87" t="str">
            <v>X</v>
          </cell>
          <cell r="M87" t="str">
            <v>X</v>
          </cell>
          <cell r="N87" t="str">
            <v>X</v>
          </cell>
          <cell r="O87">
            <v>0</v>
          </cell>
          <cell r="P87" t="str">
            <v>Livs2400000</v>
          </cell>
          <cell r="Q87">
            <v>0</v>
          </cell>
          <cell r="R87">
            <v>0</v>
          </cell>
          <cell r="S87">
            <v>21</v>
          </cell>
          <cell r="T87">
            <v>0</v>
          </cell>
          <cell r="U87">
            <v>0</v>
          </cell>
        </row>
        <row r="88">
          <cell r="D88">
            <v>21510</v>
          </cell>
          <cell r="E88">
            <v>14</v>
          </cell>
          <cell r="F88" t="str">
            <v>X</v>
          </cell>
          <cell r="G88">
            <v>0</v>
          </cell>
          <cell r="H88">
            <v>0</v>
          </cell>
          <cell r="I88" t="str">
            <v>X</v>
          </cell>
          <cell r="J88" t="str">
            <v>X</v>
          </cell>
          <cell r="K88" t="str">
            <v>X</v>
          </cell>
          <cell r="L88" t="str">
            <v>X</v>
          </cell>
          <cell r="M88" t="str">
            <v>X</v>
          </cell>
          <cell r="N88" t="str">
            <v>X</v>
          </cell>
          <cell r="O88">
            <v>0</v>
          </cell>
          <cell r="P88" t="str">
            <v>Livs2356595</v>
          </cell>
          <cell r="Q88">
            <v>0</v>
          </cell>
          <cell r="R88">
            <v>0</v>
          </cell>
          <cell r="S88">
            <v>14</v>
          </cell>
          <cell r="T88">
            <v>0</v>
          </cell>
          <cell r="U88">
            <v>0</v>
          </cell>
        </row>
        <row r="89">
          <cell r="D89">
            <v>21518</v>
          </cell>
          <cell r="E89">
            <v>4</v>
          </cell>
          <cell r="F89" t="str">
            <v>X</v>
          </cell>
          <cell r="G89">
            <v>0</v>
          </cell>
          <cell r="H89">
            <v>0</v>
          </cell>
          <cell r="I89" t="str">
            <v>X</v>
          </cell>
          <cell r="J89" t="str">
            <v>X</v>
          </cell>
          <cell r="K89" t="str">
            <v>X</v>
          </cell>
          <cell r="L89" t="str">
            <v>X</v>
          </cell>
          <cell r="M89" t="str">
            <v>X</v>
          </cell>
          <cell r="N89" t="str">
            <v>X</v>
          </cell>
          <cell r="O89">
            <v>0</v>
          </cell>
          <cell r="P89" t="str">
            <v>Livs2 800866</v>
          </cell>
          <cell r="Q89">
            <v>0</v>
          </cell>
          <cell r="R89">
            <v>0</v>
          </cell>
          <cell r="S89">
            <v>4</v>
          </cell>
          <cell r="T89">
            <v>0</v>
          </cell>
          <cell r="U89">
            <v>0</v>
          </cell>
        </row>
        <row r="90">
          <cell r="D90">
            <v>21520</v>
          </cell>
          <cell r="E90">
            <v>167</v>
          </cell>
          <cell r="F90" t="str">
            <v>X</v>
          </cell>
          <cell r="G90">
            <v>0</v>
          </cell>
          <cell r="H90">
            <v>0</v>
          </cell>
          <cell r="I90" t="str">
            <v>X</v>
          </cell>
          <cell r="J90" t="str">
            <v>X</v>
          </cell>
          <cell r="K90" t="str">
            <v>X</v>
          </cell>
          <cell r="L90" t="str">
            <v>X</v>
          </cell>
          <cell r="M90" t="str">
            <v>X</v>
          </cell>
          <cell r="N90" t="str">
            <v>X</v>
          </cell>
          <cell r="O90">
            <v>0</v>
          </cell>
          <cell r="P90" t="str">
            <v>Livs2 400024</v>
          </cell>
          <cell r="Q90">
            <v>0</v>
          </cell>
          <cell r="R90">
            <v>39</v>
          </cell>
          <cell r="S90">
            <v>163</v>
          </cell>
          <cell r="T90">
            <v>0</v>
          </cell>
          <cell r="U90">
            <v>0</v>
          </cell>
        </row>
        <row r="91">
          <cell r="D91">
            <v>21521</v>
          </cell>
          <cell r="E91">
            <v>1</v>
          </cell>
          <cell r="F91" t="str">
            <v>X</v>
          </cell>
          <cell r="G91">
            <v>0</v>
          </cell>
          <cell r="H91">
            <v>0</v>
          </cell>
          <cell r="I91" t="str">
            <v>X</v>
          </cell>
          <cell r="J91" t="str">
            <v>X</v>
          </cell>
          <cell r="K91" t="str">
            <v>X</v>
          </cell>
          <cell r="L91" t="str">
            <v>X</v>
          </cell>
          <cell r="M91" t="str">
            <v>X</v>
          </cell>
          <cell r="N91" t="str">
            <v>X</v>
          </cell>
          <cell r="O91">
            <v>0</v>
          </cell>
          <cell r="P91" t="str">
            <v>Livs2330333</v>
          </cell>
          <cell r="Q91">
            <v>0</v>
          </cell>
          <cell r="R91">
            <v>0</v>
          </cell>
          <cell r="S91">
            <v>1</v>
          </cell>
          <cell r="T91">
            <v>0</v>
          </cell>
          <cell r="U91">
            <v>0</v>
          </cell>
        </row>
        <row r="92">
          <cell r="D92">
            <v>21522</v>
          </cell>
          <cell r="E92">
            <v>15</v>
          </cell>
          <cell r="F92" t="str">
            <v>X</v>
          </cell>
          <cell r="G92">
            <v>0</v>
          </cell>
          <cell r="H92">
            <v>0</v>
          </cell>
          <cell r="I92" t="str">
            <v>X</v>
          </cell>
          <cell r="J92" t="str">
            <v>X</v>
          </cell>
          <cell r="K92" t="str">
            <v>X</v>
          </cell>
          <cell r="L92" t="str">
            <v>X</v>
          </cell>
          <cell r="M92" t="str">
            <v>X</v>
          </cell>
          <cell r="N92" t="str">
            <v>X</v>
          </cell>
          <cell r="O92">
            <v>0</v>
          </cell>
          <cell r="P92" t="str">
            <v>Livs2 838689</v>
          </cell>
          <cell r="Q92">
            <v>0</v>
          </cell>
          <cell r="R92">
            <v>123</v>
          </cell>
          <cell r="S92">
            <v>0</v>
          </cell>
          <cell r="T92">
            <v>0</v>
          </cell>
          <cell r="U92">
            <v>0</v>
          </cell>
        </row>
        <row r="93">
          <cell r="D93">
            <v>21527</v>
          </cell>
          <cell r="E93">
            <v>1</v>
          </cell>
          <cell r="F93" t="str">
            <v>X</v>
          </cell>
          <cell r="G93">
            <v>0</v>
          </cell>
          <cell r="H93">
            <v>0</v>
          </cell>
          <cell r="I93" t="str">
            <v>X</v>
          </cell>
          <cell r="J93" t="str">
            <v>X</v>
          </cell>
          <cell r="K93" t="str">
            <v>X</v>
          </cell>
          <cell r="L93" t="str">
            <v>X</v>
          </cell>
          <cell r="M93" t="str">
            <v>X</v>
          </cell>
          <cell r="N93" t="str">
            <v>X</v>
          </cell>
          <cell r="O93">
            <v>0</v>
          </cell>
          <cell r="P93" t="str">
            <v>Livs2434464</v>
          </cell>
          <cell r="Q93">
            <v>0</v>
          </cell>
          <cell r="R93">
            <v>16</v>
          </cell>
          <cell r="S93">
            <v>0</v>
          </cell>
          <cell r="T93">
            <v>0</v>
          </cell>
          <cell r="U93">
            <v>0</v>
          </cell>
        </row>
        <row r="94">
          <cell r="D94">
            <v>21531</v>
          </cell>
          <cell r="E94">
            <v>1049</v>
          </cell>
          <cell r="F94" t="str">
            <v>X</v>
          </cell>
          <cell r="G94">
            <v>0</v>
          </cell>
          <cell r="H94">
            <v>0</v>
          </cell>
          <cell r="I94" t="str">
            <v>X</v>
          </cell>
          <cell r="J94" t="str">
            <v>X</v>
          </cell>
          <cell r="K94" t="str">
            <v>X</v>
          </cell>
          <cell r="L94" t="str">
            <v>X</v>
          </cell>
          <cell r="M94" t="str">
            <v>X</v>
          </cell>
          <cell r="N94" t="str">
            <v>X</v>
          </cell>
          <cell r="O94">
            <v>0</v>
          </cell>
          <cell r="P94" t="str">
            <v>Install livs2</v>
          </cell>
          <cell r="Q94">
            <v>0</v>
          </cell>
          <cell r="R94">
            <v>271</v>
          </cell>
          <cell r="S94">
            <v>1031</v>
          </cell>
          <cell r="T94">
            <v>0</v>
          </cell>
          <cell r="U94">
            <v>0</v>
          </cell>
        </row>
        <row r="95">
          <cell r="D95">
            <v>21537</v>
          </cell>
          <cell r="E95">
            <v>219</v>
          </cell>
          <cell r="F95" t="str">
            <v>X</v>
          </cell>
          <cell r="G95">
            <v>213</v>
          </cell>
          <cell r="H95">
            <v>151</v>
          </cell>
          <cell r="I95" t="str">
            <v>X</v>
          </cell>
          <cell r="J95" t="str">
            <v>X</v>
          </cell>
          <cell r="K95" t="str">
            <v>X</v>
          </cell>
          <cell r="L95" t="str">
            <v>X</v>
          </cell>
          <cell r="M95" t="str">
            <v>X</v>
          </cell>
          <cell r="N95" t="str">
            <v>X</v>
          </cell>
          <cell r="O95">
            <v>2</v>
          </cell>
          <cell r="P95" t="str">
            <v>Livs2 7312079</v>
          </cell>
          <cell r="Q95">
            <v>84932</v>
          </cell>
          <cell r="R95">
            <v>56</v>
          </cell>
          <cell r="S95">
            <v>0</v>
          </cell>
          <cell r="T95">
            <v>0</v>
          </cell>
          <cell r="U95">
            <v>3877</v>
          </cell>
        </row>
        <row r="96">
          <cell r="D96">
            <v>21542</v>
          </cell>
          <cell r="E96">
            <v>91</v>
          </cell>
          <cell r="F96" t="str">
            <v>X</v>
          </cell>
          <cell r="G96">
            <v>0</v>
          </cell>
          <cell r="H96">
            <v>0</v>
          </cell>
          <cell r="I96" t="str">
            <v>X</v>
          </cell>
          <cell r="J96" t="str">
            <v>X</v>
          </cell>
          <cell r="K96" t="str">
            <v>X</v>
          </cell>
          <cell r="L96" t="str">
            <v>X</v>
          </cell>
          <cell r="M96" t="str">
            <v>X</v>
          </cell>
          <cell r="N96" t="str">
            <v>X</v>
          </cell>
          <cell r="O96">
            <v>2</v>
          </cell>
          <cell r="P96" t="str">
            <v>Livs2 800805 New</v>
          </cell>
          <cell r="Q96">
            <v>0</v>
          </cell>
          <cell r="R96">
            <v>156</v>
          </cell>
          <cell r="S96">
            <v>79</v>
          </cell>
          <cell r="T96">
            <v>0</v>
          </cell>
          <cell r="U96">
            <v>0</v>
          </cell>
        </row>
        <row r="97">
          <cell r="D97">
            <v>21642</v>
          </cell>
          <cell r="E97">
            <v>7454</v>
          </cell>
          <cell r="F97" t="str">
            <v>X</v>
          </cell>
          <cell r="G97">
            <v>0</v>
          </cell>
          <cell r="H97">
            <v>0</v>
          </cell>
          <cell r="I97" t="str">
            <v>X</v>
          </cell>
          <cell r="J97" t="str">
            <v>X</v>
          </cell>
          <cell r="K97" t="str">
            <v>X</v>
          </cell>
          <cell r="L97" t="str">
            <v>X</v>
          </cell>
          <cell r="M97" t="str">
            <v>X</v>
          </cell>
          <cell r="N97" t="str">
            <v>X</v>
          </cell>
          <cell r="O97">
            <v>11</v>
          </cell>
          <cell r="P97" t="str">
            <v>a Tech liv2 404040</v>
          </cell>
          <cell r="Q97">
            <v>0</v>
          </cell>
          <cell r="R97">
            <v>0</v>
          </cell>
          <cell r="S97">
            <v>7443</v>
          </cell>
          <cell r="T97">
            <v>0</v>
          </cell>
          <cell r="U97">
            <v>0</v>
          </cell>
        </row>
        <row r="98">
          <cell r="D98">
            <v>21704</v>
          </cell>
          <cell r="E98">
            <v>1</v>
          </cell>
          <cell r="F98" t="str">
            <v>X</v>
          </cell>
          <cell r="G98">
            <v>0</v>
          </cell>
          <cell r="H98">
            <v>0</v>
          </cell>
          <cell r="I98" t="str">
            <v>X</v>
          </cell>
          <cell r="J98" t="str">
            <v>X</v>
          </cell>
          <cell r="K98" t="str">
            <v>X</v>
          </cell>
          <cell r="L98" t="str">
            <v>X</v>
          </cell>
          <cell r="M98" t="str">
            <v>X</v>
          </cell>
          <cell r="N98" t="str">
            <v>X</v>
          </cell>
          <cell r="O98">
            <v>0</v>
          </cell>
          <cell r="P98" t="str">
            <v>b Livs3 435000</v>
          </cell>
          <cell r="Q98">
            <v>0</v>
          </cell>
          <cell r="R98">
            <v>0</v>
          </cell>
          <cell r="S98">
            <v>1</v>
          </cell>
          <cell r="T98">
            <v>0</v>
          </cell>
          <cell r="U98">
            <v>0</v>
          </cell>
        </row>
        <row r="99">
          <cell r="D99">
            <v>21705</v>
          </cell>
          <cell r="E99">
            <v>1180</v>
          </cell>
          <cell r="F99" t="str">
            <v>X</v>
          </cell>
          <cell r="G99">
            <v>0</v>
          </cell>
          <cell r="H99">
            <v>0</v>
          </cell>
          <cell r="I99" t="str">
            <v>X</v>
          </cell>
          <cell r="J99" t="str">
            <v>X</v>
          </cell>
          <cell r="K99" t="str">
            <v>X</v>
          </cell>
          <cell r="L99" t="str">
            <v>X</v>
          </cell>
          <cell r="M99" t="str">
            <v>X</v>
          </cell>
          <cell r="N99" t="str">
            <v>X</v>
          </cell>
          <cell r="O99">
            <v>0</v>
          </cell>
          <cell r="P99" t="str">
            <v>Livs3959595</v>
          </cell>
          <cell r="Q99">
            <v>0</v>
          </cell>
          <cell r="R99">
            <v>318</v>
          </cell>
          <cell r="S99">
            <v>1154</v>
          </cell>
          <cell r="T99">
            <v>0</v>
          </cell>
          <cell r="U99">
            <v>0</v>
          </cell>
        </row>
        <row r="100">
          <cell r="D100">
            <v>21710</v>
          </cell>
          <cell r="E100">
            <v>43</v>
          </cell>
          <cell r="F100" t="str">
            <v>X</v>
          </cell>
          <cell r="G100">
            <v>0</v>
          </cell>
          <cell r="H100">
            <v>0</v>
          </cell>
          <cell r="I100" t="str">
            <v>X</v>
          </cell>
          <cell r="J100" t="str">
            <v>X</v>
          </cell>
          <cell r="K100" t="str">
            <v>X</v>
          </cell>
          <cell r="L100" t="str">
            <v>X</v>
          </cell>
          <cell r="M100" t="str">
            <v>X</v>
          </cell>
          <cell r="N100" t="str">
            <v>X</v>
          </cell>
          <cell r="O100">
            <v>2</v>
          </cell>
          <cell r="P100" t="str">
            <v>Livs3 418486</v>
          </cell>
          <cell r="Q100">
            <v>0</v>
          </cell>
          <cell r="R100">
            <v>34</v>
          </cell>
          <cell r="S100">
            <v>39</v>
          </cell>
          <cell r="T100">
            <v>0</v>
          </cell>
          <cell r="U100">
            <v>0</v>
          </cell>
        </row>
        <row r="101">
          <cell r="D101">
            <v>21719</v>
          </cell>
          <cell r="E101">
            <v>2</v>
          </cell>
          <cell r="F101" t="str">
            <v>X</v>
          </cell>
          <cell r="G101">
            <v>0</v>
          </cell>
          <cell r="H101">
            <v>0</v>
          </cell>
          <cell r="I101" t="str">
            <v>X</v>
          </cell>
          <cell r="J101" t="str">
            <v>X</v>
          </cell>
          <cell r="K101" t="str">
            <v>X</v>
          </cell>
          <cell r="L101" t="str">
            <v>X</v>
          </cell>
          <cell r="M101" t="str">
            <v>X</v>
          </cell>
          <cell r="N101" t="str">
            <v>X</v>
          </cell>
          <cell r="O101">
            <v>0</v>
          </cell>
          <cell r="P101" t="str">
            <v>Livs3 800811</v>
          </cell>
          <cell r="Q101">
            <v>0</v>
          </cell>
          <cell r="R101">
            <v>0</v>
          </cell>
          <cell r="S101">
            <v>2</v>
          </cell>
          <cell r="T101">
            <v>0</v>
          </cell>
          <cell r="U101">
            <v>0</v>
          </cell>
        </row>
        <row r="102">
          <cell r="D102">
            <v>21727</v>
          </cell>
          <cell r="E102">
            <v>16</v>
          </cell>
          <cell r="F102" t="str">
            <v>X</v>
          </cell>
          <cell r="G102">
            <v>0</v>
          </cell>
          <cell r="H102">
            <v>0</v>
          </cell>
          <cell r="I102" t="str">
            <v>X</v>
          </cell>
          <cell r="J102" t="str">
            <v>X</v>
          </cell>
          <cell r="K102" t="str">
            <v>X</v>
          </cell>
          <cell r="L102" t="str">
            <v>X</v>
          </cell>
          <cell r="M102" t="str">
            <v>X</v>
          </cell>
          <cell r="N102" t="str">
            <v>X</v>
          </cell>
          <cell r="O102">
            <v>0</v>
          </cell>
          <cell r="P102" t="str">
            <v>Livs3 420958</v>
          </cell>
          <cell r="Q102">
            <v>0</v>
          </cell>
          <cell r="R102">
            <v>0</v>
          </cell>
          <cell r="S102">
            <v>16</v>
          </cell>
          <cell r="T102">
            <v>0</v>
          </cell>
          <cell r="U102">
            <v>0</v>
          </cell>
        </row>
        <row r="103">
          <cell r="D103">
            <v>21729</v>
          </cell>
          <cell r="E103">
            <v>1</v>
          </cell>
          <cell r="F103" t="str">
            <v>X</v>
          </cell>
          <cell r="G103">
            <v>0</v>
          </cell>
          <cell r="H103">
            <v>0</v>
          </cell>
          <cell r="I103" t="str">
            <v>X</v>
          </cell>
          <cell r="J103" t="str">
            <v>X</v>
          </cell>
          <cell r="K103" t="str">
            <v>X</v>
          </cell>
          <cell r="L103" t="str">
            <v>X</v>
          </cell>
          <cell r="M103" t="str">
            <v>X</v>
          </cell>
          <cell r="N103" t="str">
            <v>X</v>
          </cell>
          <cell r="O103">
            <v>0</v>
          </cell>
          <cell r="P103" t="str">
            <v>Livs3535767</v>
          </cell>
          <cell r="Q103">
            <v>0</v>
          </cell>
          <cell r="R103">
            <v>0</v>
          </cell>
          <cell r="S103">
            <v>1</v>
          </cell>
          <cell r="T103">
            <v>0</v>
          </cell>
          <cell r="U103">
            <v>0</v>
          </cell>
        </row>
        <row r="104">
          <cell r="D104">
            <v>21744</v>
          </cell>
          <cell r="E104">
            <v>1</v>
          </cell>
          <cell r="F104" t="str">
            <v>X</v>
          </cell>
          <cell r="G104">
            <v>0</v>
          </cell>
          <cell r="H104">
            <v>0</v>
          </cell>
          <cell r="I104" t="str">
            <v>X</v>
          </cell>
          <cell r="J104" t="str">
            <v>X</v>
          </cell>
          <cell r="K104" t="str">
            <v>X</v>
          </cell>
          <cell r="L104" t="str">
            <v>X</v>
          </cell>
          <cell r="M104" t="str">
            <v>X</v>
          </cell>
          <cell r="N104" t="str">
            <v>X</v>
          </cell>
          <cell r="O104">
            <v>0</v>
          </cell>
          <cell r="P104" t="str">
            <v>Livs3 5875078</v>
          </cell>
          <cell r="Q104">
            <v>0</v>
          </cell>
          <cell r="R104">
            <v>0</v>
          </cell>
          <cell r="S104">
            <v>1</v>
          </cell>
          <cell r="T104">
            <v>0</v>
          </cell>
          <cell r="U104">
            <v>0</v>
          </cell>
        </row>
        <row r="105">
          <cell r="D105">
            <v>21842</v>
          </cell>
          <cell r="E105">
            <v>1633</v>
          </cell>
          <cell r="F105" t="str">
            <v>X</v>
          </cell>
          <cell r="G105">
            <v>0</v>
          </cell>
          <cell r="H105">
            <v>0</v>
          </cell>
          <cell r="I105" t="str">
            <v>X</v>
          </cell>
          <cell r="J105" t="str">
            <v>X</v>
          </cell>
          <cell r="K105" t="str">
            <v>X</v>
          </cell>
          <cell r="L105" t="str">
            <v>X</v>
          </cell>
          <cell r="M105" t="str">
            <v>X</v>
          </cell>
          <cell r="N105" t="str">
            <v>X</v>
          </cell>
          <cell r="O105">
            <v>5</v>
          </cell>
          <cell r="P105" t="str">
            <v>b Tech Liv3 404040</v>
          </cell>
          <cell r="Q105">
            <v>0</v>
          </cell>
          <cell r="R105">
            <v>0</v>
          </cell>
          <cell r="S105">
            <v>1628</v>
          </cell>
          <cell r="T105">
            <v>0</v>
          </cell>
          <cell r="U105">
            <v>0</v>
          </cell>
        </row>
        <row r="106">
          <cell r="D106">
            <v>28698</v>
          </cell>
          <cell r="E106">
            <v>9</v>
          </cell>
          <cell r="F106" t="str">
            <v>X</v>
          </cell>
          <cell r="G106">
            <v>9</v>
          </cell>
          <cell r="H106">
            <v>9</v>
          </cell>
          <cell r="I106" t="str">
            <v>X</v>
          </cell>
          <cell r="J106" t="str">
            <v>X</v>
          </cell>
          <cell r="K106" t="str">
            <v>X</v>
          </cell>
          <cell r="L106" t="str">
            <v>X</v>
          </cell>
          <cell r="M106" t="str">
            <v>X</v>
          </cell>
          <cell r="N106" t="str">
            <v>X</v>
          </cell>
          <cell r="O106">
            <v>0</v>
          </cell>
          <cell r="P106" t="str">
            <v>RM Cust from Dunf</v>
          </cell>
          <cell r="Q106">
            <v>358</v>
          </cell>
          <cell r="R106">
            <v>0</v>
          </cell>
          <cell r="S106">
            <v>0</v>
          </cell>
          <cell r="T106">
            <v>0</v>
          </cell>
          <cell r="U106">
            <v>44</v>
          </cell>
        </row>
        <row r="107">
          <cell r="D107">
            <v>28699</v>
          </cell>
          <cell r="E107">
            <v>19</v>
          </cell>
          <cell r="F107" t="str">
            <v>X</v>
          </cell>
          <cell r="G107">
            <v>13</v>
          </cell>
          <cell r="H107">
            <v>14</v>
          </cell>
          <cell r="I107" t="str">
            <v>X</v>
          </cell>
          <cell r="J107" t="str">
            <v>X</v>
          </cell>
          <cell r="K107" t="str">
            <v>X</v>
          </cell>
          <cell r="L107" t="str">
            <v>X</v>
          </cell>
          <cell r="M107" t="str">
            <v>X</v>
          </cell>
          <cell r="N107" t="str">
            <v>X</v>
          </cell>
          <cell r="O107">
            <v>2</v>
          </cell>
          <cell r="P107" t="str">
            <v>RM Dunf No Staff</v>
          </cell>
          <cell r="Q107">
            <v>530</v>
          </cell>
          <cell r="R107">
            <v>26</v>
          </cell>
          <cell r="S107">
            <v>0</v>
          </cell>
          <cell r="T107">
            <v>0</v>
          </cell>
          <cell r="U107">
            <v>159</v>
          </cell>
        </row>
        <row r="108">
          <cell r="D108">
            <v>31000</v>
          </cell>
          <cell r="E108">
            <v>4</v>
          </cell>
          <cell r="F108" t="str">
            <v>X</v>
          </cell>
          <cell r="G108">
            <v>0</v>
          </cell>
          <cell r="H108">
            <v>0</v>
          </cell>
          <cell r="I108" t="str">
            <v>X</v>
          </cell>
          <cell r="J108" t="str">
            <v>X</v>
          </cell>
          <cell r="K108" t="str">
            <v>X</v>
          </cell>
          <cell r="L108" t="str">
            <v>X</v>
          </cell>
          <cell r="M108" t="str">
            <v>X</v>
          </cell>
          <cell r="N108" t="str">
            <v>X</v>
          </cell>
          <cell r="O108">
            <v>0</v>
          </cell>
          <cell r="P108" t="str">
            <v>Brdg4 402000</v>
          </cell>
          <cell r="Q108">
            <v>0</v>
          </cell>
          <cell r="R108">
            <v>16</v>
          </cell>
          <cell r="S108">
            <v>3</v>
          </cell>
          <cell r="T108">
            <v>0</v>
          </cell>
          <cell r="U108">
            <v>0</v>
          </cell>
        </row>
        <row r="109">
          <cell r="D109">
            <v>31001</v>
          </cell>
          <cell r="E109">
            <v>127</v>
          </cell>
          <cell r="F109" t="str">
            <v>X</v>
          </cell>
          <cell r="G109">
            <v>0</v>
          </cell>
          <cell r="H109">
            <v>0</v>
          </cell>
          <cell r="I109" t="str">
            <v>X</v>
          </cell>
          <cell r="J109" t="str">
            <v>X</v>
          </cell>
          <cell r="K109" t="str">
            <v>X</v>
          </cell>
          <cell r="L109" t="str">
            <v>X</v>
          </cell>
          <cell r="M109" t="str">
            <v>X</v>
          </cell>
          <cell r="N109" t="str">
            <v>X</v>
          </cell>
          <cell r="O109">
            <v>3</v>
          </cell>
          <cell r="P109" t="str">
            <v>Brdg4 404004</v>
          </cell>
          <cell r="Q109">
            <v>0</v>
          </cell>
          <cell r="R109">
            <v>94</v>
          </cell>
          <cell r="S109">
            <v>118</v>
          </cell>
          <cell r="T109">
            <v>0</v>
          </cell>
          <cell r="U109">
            <v>0</v>
          </cell>
        </row>
        <row r="110">
          <cell r="D110">
            <v>31003</v>
          </cell>
          <cell r="E110">
            <v>11</v>
          </cell>
          <cell r="F110" t="str">
            <v>X</v>
          </cell>
          <cell r="G110">
            <v>0</v>
          </cell>
          <cell r="H110">
            <v>0</v>
          </cell>
          <cell r="I110" t="str">
            <v>X</v>
          </cell>
          <cell r="J110" t="str">
            <v>X</v>
          </cell>
          <cell r="K110" t="str">
            <v>X</v>
          </cell>
          <cell r="L110" t="str">
            <v>X</v>
          </cell>
          <cell r="M110" t="str">
            <v>X</v>
          </cell>
          <cell r="N110" t="str">
            <v>X</v>
          </cell>
          <cell r="O110">
            <v>0</v>
          </cell>
          <cell r="P110" t="str">
            <v>Brdg4 404022</v>
          </cell>
          <cell r="Q110">
            <v>0</v>
          </cell>
          <cell r="R110">
            <v>0</v>
          </cell>
          <cell r="S110">
            <v>11</v>
          </cell>
          <cell r="T110">
            <v>0</v>
          </cell>
          <cell r="U110">
            <v>0</v>
          </cell>
        </row>
        <row r="111">
          <cell r="D111">
            <v>31004</v>
          </cell>
          <cell r="E111">
            <v>33</v>
          </cell>
          <cell r="F111" t="str">
            <v>X</v>
          </cell>
          <cell r="G111">
            <v>0</v>
          </cell>
          <cell r="H111">
            <v>0</v>
          </cell>
          <cell r="I111" t="str">
            <v>X</v>
          </cell>
          <cell r="J111" t="str">
            <v>X</v>
          </cell>
          <cell r="K111" t="str">
            <v>X</v>
          </cell>
          <cell r="L111" t="str">
            <v>X</v>
          </cell>
          <cell r="M111" t="str">
            <v>X</v>
          </cell>
          <cell r="N111" t="str">
            <v>X</v>
          </cell>
          <cell r="O111">
            <v>3</v>
          </cell>
          <cell r="P111" t="str">
            <v>Brdg4 404070</v>
          </cell>
          <cell r="Q111">
            <v>0</v>
          </cell>
          <cell r="R111">
            <v>39</v>
          </cell>
          <cell r="S111">
            <v>27</v>
          </cell>
          <cell r="T111">
            <v>0</v>
          </cell>
          <cell r="U111">
            <v>0</v>
          </cell>
        </row>
        <row r="112">
          <cell r="D112">
            <v>31005</v>
          </cell>
          <cell r="E112">
            <v>28</v>
          </cell>
          <cell r="F112" t="str">
            <v>X</v>
          </cell>
          <cell r="G112">
            <v>0</v>
          </cell>
          <cell r="H112">
            <v>0</v>
          </cell>
          <cell r="I112" t="str">
            <v>X</v>
          </cell>
          <cell r="J112" t="str">
            <v>X</v>
          </cell>
          <cell r="K112" t="str">
            <v>X</v>
          </cell>
          <cell r="L112" t="str">
            <v>X</v>
          </cell>
          <cell r="M112" t="str">
            <v>X</v>
          </cell>
          <cell r="N112" t="str">
            <v>X</v>
          </cell>
          <cell r="O112">
            <v>0</v>
          </cell>
          <cell r="P112">
            <v>31005</v>
          </cell>
          <cell r="Q112">
            <v>0</v>
          </cell>
          <cell r="R112">
            <v>0</v>
          </cell>
          <cell r="S112">
            <v>28</v>
          </cell>
          <cell r="T112">
            <v>0</v>
          </cell>
          <cell r="U112">
            <v>0</v>
          </cell>
        </row>
        <row r="113">
          <cell r="D113">
            <v>31010</v>
          </cell>
          <cell r="E113">
            <v>14</v>
          </cell>
          <cell r="F113" t="str">
            <v>X</v>
          </cell>
          <cell r="G113">
            <v>0</v>
          </cell>
          <cell r="H113">
            <v>0</v>
          </cell>
          <cell r="I113" t="str">
            <v>X</v>
          </cell>
          <cell r="J113" t="str">
            <v>X</v>
          </cell>
          <cell r="K113" t="str">
            <v>X</v>
          </cell>
          <cell r="L113" t="str">
            <v>X</v>
          </cell>
          <cell r="M113" t="str">
            <v>X</v>
          </cell>
          <cell r="N113" t="str">
            <v>X</v>
          </cell>
          <cell r="O113">
            <v>1</v>
          </cell>
          <cell r="P113" t="str">
            <v>Brdg4 060808</v>
          </cell>
          <cell r="Q113">
            <v>0</v>
          </cell>
          <cell r="R113">
            <v>0</v>
          </cell>
          <cell r="S113">
            <v>13</v>
          </cell>
          <cell r="T113">
            <v>0</v>
          </cell>
          <cell r="U113">
            <v>0</v>
          </cell>
        </row>
        <row r="114">
          <cell r="D114">
            <v>31015</v>
          </cell>
          <cell r="E114">
            <v>8</v>
          </cell>
          <cell r="F114" t="str">
            <v>X</v>
          </cell>
          <cell r="G114">
            <v>0</v>
          </cell>
          <cell r="H114">
            <v>0</v>
          </cell>
          <cell r="I114" t="str">
            <v>X</v>
          </cell>
          <cell r="J114" t="str">
            <v>X</v>
          </cell>
          <cell r="K114" t="str">
            <v>X</v>
          </cell>
          <cell r="L114" t="str">
            <v>X</v>
          </cell>
          <cell r="M114" t="str">
            <v>X</v>
          </cell>
          <cell r="N114" t="str">
            <v>X</v>
          </cell>
          <cell r="O114">
            <v>1</v>
          </cell>
          <cell r="P114" t="str">
            <v>Brdg3 334488</v>
          </cell>
          <cell r="Q114">
            <v>0</v>
          </cell>
          <cell r="R114">
            <v>35</v>
          </cell>
          <cell r="S114">
            <v>5</v>
          </cell>
          <cell r="T114">
            <v>0</v>
          </cell>
          <cell r="U114">
            <v>0</v>
          </cell>
        </row>
        <row r="115">
          <cell r="D115">
            <v>31016</v>
          </cell>
          <cell r="E115">
            <v>1</v>
          </cell>
          <cell r="F115" t="str">
            <v>X</v>
          </cell>
          <cell r="G115">
            <v>0</v>
          </cell>
          <cell r="H115">
            <v>0</v>
          </cell>
          <cell r="I115" t="str">
            <v>X</v>
          </cell>
          <cell r="J115" t="str">
            <v>X</v>
          </cell>
          <cell r="K115" t="str">
            <v>X</v>
          </cell>
          <cell r="L115" t="str">
            <v>X</v>
          </cell>
          <cell r="M115" t="str">
            <v>X</v>
          </cell>
          <cell r="N115" t="str">
            <v>X</v>
          </cell>
          <cell r="O115">
            <v>0</v>
          </cell>
          <cell r="P115" t="str">
            <v>Brdg4 414414</v>
          </cell>
          <cell r="Q115">
            <v>0</v>
          </cell>
          <cell r="R115">
            <v>12</v>
          </cell>
          <cell r="S115">
            <v>0</v>
          </cell>
          <cell r="T115">
            <v>0</v>
          </cell>
          <cell r="U115">
            <v>0</v>
          </cell>
        </row>
        <row r="116">
          <cell r="D116">
            <v>31019</v>
          </cell>
          <cell r="E116">
            <v>7</v>
          </cell>
          <cell r="F116" t="str">
            <v>X</v>
          </cell>
          <cell r="G116">
            <v>0</v>
          </cell>
          <cell r="H116">
            <v>0</v>
          </cell>
          <cell r="I116" t="str">
            <v>X</v>
          </cell>
          <cell r="J116" t="str">
            <v>X</v>
          </cell>
          <cell r="K116" t="str">
            <v>X</v>
          </cell>
          <cell r="L116" t="str">
            <v>X</v>
          </cell>
          <cell r="M116" t="str">
            <v>X</v>
          </cell>
          <cell r="N116" t="str">
            <v>X</v>
          </cell>
          <cell r="O116">
            <v>0</v>
          </cell>
          <cell r="P116" t="str">
            <v>Brdg4 663360</v>
          </cell>
          <cell r="Q116">
            <v>0</v>
          </cell>
          <cell r="R116">
            <v>3</v>
          </cell>
          <cell r="S116">
            <v>6</v>
          </cell>
          <cell r="T116">
            <v>0</v>
          </cell>
          <cell r="U116">
            <v>0</v>
          </cell>
        </row>
        <row r="117">
          <cell r="D117">
            <v>31021</v>
          </cell>
          <cell r="E117">
            <v>6</v>
          </cell>
          <cell r="F117" t="str">
            <v>X</v>
          </cell>
          <cell r="G117">
            <v>0</v>
          </cell>
          <cell r="H117">
            <v>0</v>
          </cell>
          <cell r="I117" t="str">
            <v>X</v>
          </cell>
          <cell r="J117" t="str">
            <v>X</v>
          </cell>
          <cell r="K117" t="str">
            <v>X</v>
          </cell>
          <cell r="L117" t="str">
            <v>X</v>
          </cell>
          <cell r="M117" t="str">
            <v>X</v>
          </cell>
          <cell r="N117" t="str">
            <v>X</v>
          </cell>
          <cell r="O117">
            <v>0</v>
          </cell>
          <cell r="P117" t="str">
            <v>Brdg4 800870</v>
          </cell>
          <cell r="Q117">
            <v>0</v>
          </cell>
          <cell r="R117">
            <v>0</v>
          </cell>
          <cell r="S117">
            <v>6</v>
          </cell>
          <cell r="T117">
            <v>0</v>
          </cell>
          <cell r="U117">
            <v>0</v>
          </cell>
        </row>
        <row r="118">
          <cell r="D118">
            <v>31023</v>
          </cell>
          <cell r="E118">
            <v>457</v>
          </cell>
          <cell r="F118" t="str">
            <v>X</v>
          </cell>
          <cell r="G118">
            <v>0</v>
          </cell>
          <cell r="H118">
            <v>0</v>
          </cell>
          <cell r="I118" t="str">
            <v>X</v>
          </cell>
          <cell r="J118" t="str">
            <v>X</v>
          </cell>
          <cell r="K118" t="str">
            <v>X</v>
          </cell>
          <cell r="L118" t="str">
            <v>X</v>
          </cell>
          <cell r="M118" t="str">
            <v>X</v>
          </cell>
          <cell r="N118" t="str">
            <v>X</v>
          </cell>
          <cell r="O118">
            <v>5</v>
          </cell>
          <cell r="P118" t="str">
            <v>Brdg4 800874</v>
          </cell>
          <cell r="Q118">
            <v>0</v>
          </cell>
          <cell r="R118">
            <v>102</v>
          </cell>
          <cell r="S118">
            <v>445</v>
          </cell>
          <cell r="T118">
            <v>0</v>
          </cell>
          <cell r="U118">
            <v>0</v>
          </cell>
        </row>
        <row r="119">
          <cell r="D119">
            <v>31028</v>
          </cell>
          <cell r="E119">
            <v>8</v>
          </cell>
          <cell r="F119" t="str">
            <v>X</v>
          </cell>
          <cell r="G119">
            <v>0</v>
          </cell>
          <cell r="H119">
            <v>0</v>
          </cell>
          <cell r="I119" t="str">
            <v>X</v>
          </cell>
          <cell r="J119" t="str">
            <v>X</v>
          </cell>
          <cell r="K119" t="str">
            <v>X</v>
          </cell>
          <cell r="L119" t="str">
            <v>X</v>
          </cell>
          <cell r="M119" t="str">
            <v>X</v>
          </cell>
          <cell r="N119" t="str">
            <v>X</v>
          </cell>
          <cell r="O119">
            <v>0</v>
          </cell>
          <cell r="P119" t="str">
            <v>Brdg4 979797</v>
          </cell>
          <cell r="Q119">
            <v>0</v>
          </cell>
          <cell r="R119">
            <v>33</v>
          </cell>
          <cell r="S119">
            <v>6</v>
          </cell>
          <cell r="T119">
            <v>0</v>
          </cell>
          <cell r="U119">
            <v>0</v>
          </cell>
        </row>
        <row r="120">
          <cell r="D120">
            <v>31031</v>
          </cell>
          <cell r="E120">
            <v>37</v>
          </cell>
          <cell r="F120" t="str">
            <v>X</v>
          </cell>
          <cell r="G120">
            <v>0</v>
          </cell>
          <cell r="H120">
            <v>0</v>
          </cell>
          <cell r="I120" t="str">
            <v>X</v>
          </cell>
          <cell r="J120" t="str">
            <v>X</v>
          </cell>
          <cell r="K120" t="str">
            <v>X</v>
          </cell>
          <cell r="L120" t="str">
            <v>X</v>
          </cell>
          <cell r="M120" t="str">
            <v>X</v>
          </cell>
          <cell r="N120" t="str">
            <v>X</v>
          </cell>
          <cell r="O120">
            <v>0</v>
          </cell>
          <cell r="P120" t="str">
            <v>Brdg4 800869</v>
          </cell>
          <cell r="Q120">
            <v>0</v>
          </cell>
          <cell r="R120">
            <v>0</v>
          </cell>
          <cell r="S120">
            <v>37</v>
          </cell>
          <cell r="T120">
            <v>0</v>
          </cell>
          <cell r="U120">
            <v>0</v>
          </cell>
        </row>
        <row r="121">
          <cell r="D121">
            <v>31033</v>
          </cell>
          <cell r="E121">
            <v>1</v>
          </cell>
          <cell r="F121" t="str">
            <v>X</v>
          </cell>
          <cell r="G121">
            <v>0</v>
          </cell>
          <cell r="H121">
            <v>0</v>
          </cell>
          <cell r="I121" t="str">
            <v>X</v>
          </cell>
          <cell r="J121" t="str">
            <v>X</v>
          </cell>
          <cell r="K121" t="str">
            <v>X</v>
          </cell>
          <cell r="L121" t="str">
            <v>X</v>
          </cell>
          <cell r="M121" t="str">
            <v>X</v>
          </cell>
          <cell r="N121" t="str">
            <v>X</v>
          </cell>
          <cell r="O121">
            <v>0</v>
          </cell>
          <cell r="P121" t="str">
            <v>Business Sales DDI 1</v>
          </cell>
          <cell r="Q121">
            <v>0</v>
          </cell>
          <cell r="R121">
            <v>0</v>
          </cell>
          <cell r="S121">
            <v>1</v>
          </cell>
          <cell r="T121">
            <v>0</v>
          </cell>
          <cell r="U121">
            <v>0</v>
          </cell>
        </row>
        <row r="122">
          <cell r="D122">
            <v>31035</v>
          </cell>
          <cell r="E122">
            <v>1</v>
          </cell>
          <cell r="F122" t="str">
            <v>X</v>
          </cell>
          <cell r="G122">
            <v>0</v>
          </cell>
          <cell r="H122">
            <v>0</v>
          </cell>
          <cell r="I122" t="str">
            <v>X</v>
          </cell>
          <cell r="J122" t="str">
            <v>X</v>
          </cell>
          <cell r="K122" t="str">
            <v>X</v>
          </cell>
          <cell r="L122" t="str">
            <v>X</v>
          </cell>
          <cell r="M122" t="str">
            <v>X</v>
          </cell>
          <cell r="N122" t="str">
            <v>X</v>
          </cell>
          <cell r="O122">
            <v>0</v>
          </cell>
          <cell r="P122" t="str">
            <v>NBusT/ferDundee</v>
          </cell>
          <cell r="Q122">
            <v>0</v>
          </cell>
          <cell r="R122">
            <v>0</v>
          </cell>
          <cell r="S122">
            <v>1</v>
          </cell>
          <cell r="T122">
            <v>0</v>
          </cell>
          <cell r="U122">
            <v>0</v>
          </cell>
        </row>
        <row r="123">
          <cell r="D123">
            <v>31036</v>
          </cell>
          <cell r="E123">
            <v>915</v>
          </cell>
          <cell r="F123" t="str">
            <v>X</v>
          </cell>
          <cell r="G123">
            <v>0</v>
          </cell>
          <cell r="H123">
            <v>0</v>
          </cell>
          <cell r="I123" t="str">
            <v>X</v>
          </cell>
          <cell r="J123" t="str">
            <v>X</v>
          </cell>
          <cell r="K123" t="str">
            <v>X</v>
          </cell>
          <cell r="L123" t="str">
            <v>X</v>
          </cell>
          <cell r="M123" t="str">
            <v>X</v>
          </cell>
          <cell r="N123" t="str">
            <v>X</v>
          </cell>
          <cell r="O123">
            <v>0</v>
          </cell>
          <cell r="P123" t="str">
            <v>d Cus BRDG4 404040</v>
          </cell>
          <cell r="Q123">
            <v>0</v>
          </cell>
          <cell r="R123">
            <v>0</v>
          </cell>
          <cell r="S123">
            <v>737</v>
          </cell>
          <cell r="T123">
            <v>0</v>
          </cell>
          <cell r="U123">
            <v>0</v>
          </cell>
        </row>
        <row r="124">
          <cell r="D124">
            <v>31038</v>
          </cell>
          <cell r="E124">
            <v>32</v>
          </cell>
          <cell r="F124" t="str">
            <v>X</v>
          </cell>
          <cell r="G124">
            <v>0</v>
          </cell>
          <cell r="H124">
            <v>0</v>
          </cell>
          <cell r="I124" t="str">
            <v>X</v>
          </cell>
          <cell r="J124" t="str">
            <v>X</v>
          </cell>
          <cell r="K124" t="str">
            <v>X</v>
          </cell>
          <cell r="L124" t="str">
            <v>X</v>
          </cell>
          <cell r="M124" t="str">
            <v>X</v>
          </cell>
          <cell r="N124" t="str">
            <v>X</v>
          </cell>
          <cell r="O124">
            <v>1</v>
          </cell>
          <cell r="P124" t="str">
            <v>Brdg4800876</v>
          </cell>
          <cell r="Q124">
            <v>0</v>
          </cell>
          <cell r="R124">
            <v>0</v>
          </cell>
          <cell r="S124">
            <v>31</v>
          </cell>
          <cell r="T124">
            <v>0</v>
          </cell>
          <cell r="U124">
            <v>0</v>
          </cell>
        </row>
        <row r="125">
          <cell r="D125">
            <v>31039</v>
          </cell>
          <cell r="E125">
            <v>19</v>
          </cell>
          <cell r="F125" t="str">
            <v>X</v>
          </cell>
          <cell r="G125">
            <v>0</v>
          </cell>
          <cell r="H125">
            <v>0</v>
          </cell>
          <cell r="I125" t="str">
            <v>X</v>
          </cell>
          <cell r="J125" t="str">
            <v>X</v>
          </cell>
          <cell r="K125" t="str">
            <v>X</v>
          </cell>
          <cell r="L125" t="str">
            <v>X</v>
          </cell>
          <cell r="M125" t="str">
            <v>X</v>
          </cell>
          <cell r="N125" t="str">
            <v>X</v>
          </cell>
          <cell r="O125">
            <v>0</v>
          </cell>
          <cell r="P125" t="str">
            <v>Brdg4831039</v>
          </cell>
          <cell r="Q125">
            <v>0</v>
          </cell>
          <cell r="R125">
            <v>0</v>
          </cell>
          <cell r="S125">
            <v>19</v>
          </cell>
          <cell r="T125">
            <v>0</v>
          </cell>
          <cell r="U125">
            <v>0</v>
          </cell>
        </row>
        <row r="126">
          <cell r="D126">
            <v>31040</v>
          </cell>
          <cell r="E126">
            <v>170</v>
          </cell>
          <cell r="F126" t="str">
            <v>X</v>
          </cell>
          <cell r="G126">
            <v>0</v>
          </cell>
          <cell r="H126">
            <v>0</v>
          </cell>
          <cell r="I126" t="str">
            <v>X</v>
          </cell>
          <cell r="J126" t="str">
            <v>X</v>
          </cell>
          <cell r="K126" t="str">
            <v>X</v>
          </cell>
          <cell r="L126" t="str">
            <v>X</v>
          </cell>
          <cell r="M126" t="str">
            <v>X</v>
          </cell>
          <cell r="N126" t="str">
            <v>X</v>
          </cell>
          <cell r="O126">
            <v>4</v>
          </cell>
          <cell r="P126" t="str">
            <v>India Xfer IVR</v>
          </cell>
          <cell r="Q126">
            <v>0</v>
          </cell>
          <cell r="R126">
            <v>0</v>
          </cell>
          <cell r="S126">
            <v>166</v>
          </cell>
          <cell r="T126">
            <v>0</v>
          </cell>
          <cell r="U126">
            <v>0</v>
          </cell>
        </row>
        <row r="127">
          <cell r="D127">
            <v>31041</v>
          </cell>
          <cell r="E127">
            <v>192</v>
          </cell>
          <cell r="F127" t="str">
            <v>X</v>
          </cell>
          <cell r="G127">
            <v>0</v>
          </cell>
          <cell r="H127">
            <v>0</v>
          </cell>
          <cell r="I127" t="str">
            <v>X</v>
          </cell>
          <cell r="J127" t="str">
            <v>X</v>
          </cell>
          <cell r="K127" t="str">
            <v>X</v>
          </cell>
          <cell r="L127" t="str">
            <v>X</v>
          </cell>
          <cell r="M127" t="str">
            <v>X</v>
          </cell>
          <cell r="N127" t="str">
            <v>X</v>
          </cell>
          <cell r="O127">
            <v>1</v>
          </cell>
          <cell r="P127" t="str">
            <v>Brdg4 31041</v>
          </cell>
          <cell r="Q127">
            <v>0</v>
          </cell>
          <cell r="R127">
            <v>54</v>
          </cell>
          <cell r="S127">
            <v>187</v>
          </cell>
          <cell r="T127">
            <v>0</v>
          </cell>
          <cell r="U127">
            <v>0</v>
          </cell>
        </row>
        <row r="128">
          <cell r="D128">
            <v>31043</v>
          </cell>
          <cell r="E128">
            <v>218</v>
          </cell>
          <cell r="F128" t="str">
            <v>X</v>
          </cell>
          <cell r="G128">
            <v>0</v>
          </cell>
          <cell r="H128">
            <v>0</v>
          </cell>
          <cell r="I128" t="str">
            <v>X</v>
          </cell>
          <cell r="J128" t="str">
            <v>X</v>
          </cell>
          <cell r="K128" t="str">
            <v>X</v>
          </cell>
          <cell r="L128" t="str">
            <v>X</v>
          </cell>
          <cell r="M128" t="str">
            <v>X</v>
          </cell>
          <cell r="N128" t="str">
            <v>X</v>
          </cell>
          <cell r="O128">
            <v>5</v>
          </cell>
          <cell r="P128" t="str">
            <v>Brdg4 831043</v>
          </cell>
          <cell r="Q128">
            <v>0</v>
          </cell>
          <cell r="R128">
            <v>46</v>
          </cell>
          <cell r="S128">
            <v>210</v>
          </cell>
          <cell r="T128">
            <v>0</v>
          </cell>
          <cell r="U128">
            <v>0</v>
          </cell>
        </row>
        <row r="129">
          <cell r="D129">
            <v>31045</v>
          </cell>
          <cell r="E129">
            <v>127</v>
          </cell>
          <cell r="F129" t="str">
            <v>X</v>
          </cell>
          <cell r="G129">
            <v>0</v>
          </cell>
          <cell r="H129">
            <v>0</v>
          </cell>
          <cell r="I129" t="str">
            <v>X</v>
          </cell>
          <cell r="J129" t="str">
            <v>X</v>
          </cell>
          <cell r="K129" t="str">
            <v>X</v>
          </cell>
          <cell r="L129" t="str">
            <v>X</v>
          </cell>
          <cell r="M129" t="str">
            <v>X</v>
          </cell>
          <cell r="N129" t="str">
            <v>X</v>
          </cell>
          <cell r="O129">
            <v>1</v>
          </cell>
          <cell r="P129" t="str">
            <v>Brdg4 432491</v>
          </cell>
          <cell r="Q129">
            <v>0</v>
          </cell>
          <cell r="R129">
            <v>32</v>
          </cell>
          <cell r="S129">
            <v>123</v>
          </cell>
          <cell r="T129">
            <v>0</v>
          </cell>
          <cell r="U129">
            <v>0</v>
          </cell>
        </row>
        <row r="130">
          <cell r="D130">
            <v>31046</v>
          </cell>
          <cell r="E130">
            <v>3</v>
          </cell>
          <cell r="F130" t="str">
            <v>X</v>
          </cell>
          <cell r="G130">
            <v>0</v>
          </cell>
          <cell r="H130">
            <v>0</v>
          </cell>
          <cell r="I130" t="str">
            <v>X</v>
          </cell>
          <cell r="J130" t="str">
            <v>X</v>
          </cell>
          <cell r="K130" t="str">
            <v>X</v>
          </cell>
          <cell r="L130" t="str">
            <v>X</v>
          </cell>
          <cell r="M130" t="str">
            <v>X</v>
          </cell>
          <cell r="N130" t="str">
            <v>X</v>
          </cell>
          <cell r="O130">
            <v>0</v>
          </cell>
          <cell r="P130" t="str">
            <v>Brdg4437000</v>
          </cell>
          <cell r="Q130">
            <v>0</v>
          </cell>
          <cell r="R130">
            <v>0</v>
          </cell>
          <cell r="S130">
            <v>3</v>
          </cell>
          <cell r="T130">
            <v>0</v>
          </cell>
          <cell r="U130">
            <v>0</v>
          </cell>
        </row>
        <row r="131">
          <cell r="D131">
            <v>31050</v>
          </cell>
          <cell r="E131">
            <v>2711</v>
          </cell>
          <cell r="F131" t="str">
            <v>X</v>
          </cell>
          <cell r="G131">
            <v>0</v>
          </cell>
          <cell r="H131">
            <v>0</v>
          </cell>
          <cell r="I131" t="str">
            <v>X</v>
          </cell>
          <cell r="J131" t="str">
            <v>X</v>
          </cell>
          <cell r="K131" t="str">
            <v>X</v>
          </cell>
          <cell r="L131" t="str">
            <v>X</v>
          </cell>
          <cell r="M131" t="str">
            <v>X</v>
          </cell>
          <cell r="N131" t="str">
            <v>X</v>
          </cell>
          <cell r="O131">
            <v>0</v>
          </cell>
          <cell r="P131" t="str">
            <v>RHL Xfer IVR</v>
          </cell>
          <cell r="Q131">
            <v>0</v>
          </cell>
          <cell r="R131">
            <v>0</v>
          </cell>
          <cell r="S131">
            <v>2711</v>
          </cell>
          <cell r="T131">
            <v>0</v>
          </cell>
          <cell r="U131">
            <v>0</v>
          </cell>
        </row>
        <row r="132">
          <cell r="D132">
            <v>31058</v>
          </cell>
          <cell r="E132">
            <v>6</v>
          </cell>
          <cell r="F132" t="str">
            <v>X</v>
          </cell>
          <cell r="G132">
            <v>0</v>
          </cell>
          <cell r="H132">
            <v>0</v>
          </cell>
          <cell r="I132" t="str">
            <v>X</v>
          </cell>
          <cell r="J132" t="str">
            <v>X</v>
          </cell>
          <cell r="K132" t="str">
            <v>X</v>
          </cell>
          <cell r="L132" t="str">
            <v>X</v>
          </cell>
          <cell r="M132" t="str">
            <v>X</v>
          </cell>
          <cell r="N132" t="str">
            <v>X</v>
          </cell>
          <cell r="O132">
            <v>1</v>
          </cell>
          <cell r="P132" t="str">
            <v>Brdg4432492</v>
          </cell>
          <cell r="Q132">
            <v>0</v>
          </cell>
          <cell r="R132">
            <v>0</v>
          </cell>
          <cell r="S132">
            <v>5</v>
          </cell>
          <cell r="T132">
            <v>0</v>
          </cell>
          <cell r="U132">
            <v>0</v>
          </cell>
        </row>
        <row r="133">
          <cell r="D133">
            <v>31059</v>
          </cell>
          <cell r="E133">
            <v>10</v>
          </cell>
          <cell r="F133" t="str">
            <v>X</v>
          </cell>
          <cell r="G133">
            <v>0</v>
          </cell>
          <cell r="H133">
            <v>0</v>
          </cell>
          <cell r="I133" t="str">
            <v>X</v>
          </cell>
          <cell r="J133" t="str">
            <v>X</v>
          </cell>
          <cell r="K133" t="str">
            <v>X</v>
          </cell>
          <cell r="L133" t="str">
            <v>X</v>
          </cell>
          <cell r="M133" t="str">
            <v>X</v>
          </cell>
          <cell r="N133" t="str">
            <v>X</v>
          </cell>
          <cell r="O133">
            <v>0</v>
          </cell>
          <cell r="P133" t="str">
            <v>Brdg4831059</v>
          </cell>
          <cell r="Q133">
            <v>0</v>
          </cell>
          <cell r="R133">
            <v>0</v>
          </cell>
          <cell r="S133">
            <v>10</v>
          </cell>
          <cell r="T133">
            <v>0</v>
          </cell>
          <cell r="U133">
            <v>0</v>
          </cell>
        </row>
        <row r="134">
          <cell r="D134">
            <v>31061</v>
          </cell>
          <cell r="E134">
            <v>37</v>
          </cell>
          <cell r="F134" t="str">
            <v>X</v>
          </cell>
          <cell r="G134">
            <v>0</v>
          </cell>
          <cell r="H134">
            <v>0</v>
          </cell>
          <cell r="I134" t="str">
            <v>X</v>
          </cell>
          <cell r="J134" t="str">
            <v>X</v>
          </cell>
          <cell r="K134" t="str">
            <v>X</v>
          </cell>
          <cell r="L134" t="str">
            <v>X</v>
          </cell>
          <cell r="M134" t="str">
            <v>X</v>
          </cell>
          <cell r="N134" t="str">
            <v>X</v>
          </cell>
          <cell r="O134">
            <v>0</v>
          </cell>
          <cell r="P134" t="str">
            <v>Brdg4 404151</v>
          </cell>
          <cell r="Q134">
            <v>0</v>
          </cell>
          <cell r="R134">
            <v>32</v>
          </cell>
          <cell r="S134">
            <v>35</v>
          </cell>
          <cell r="T134">
            <v>0</v>
          </cell>
          <cell r="U134">
            <v>0</v>
          </cell>
        </row>
        <row r="135">
          <cell r="D135">
            <v>31068</v>
          </cell>
          <cell r="E135">
            <v>7</v>
          </cell>
          <cell r="F135" t="str">
            <v>X</v>
          </cell>
          <cell r="G135">
            <v>0</v>
          </cell>
          <cell r="H135">
            <v>0</v>
          </cell>
          <cell r="I135" t="str">
            <v>X</v>
          </cell>
          <cell r="J135" t="str">
            <v>X</v>
          </cell>
          <cell r="K135" t="str">
            <v>X</v>
          </cell>
          <cell r="L135" t="str">
            <v>X</v>
          </cell>
          <cell r="M135" t="str">
            <v>X</v>
          </cell>
          <cell r="N135" t="str">
            <v>X</v>
          </cell>
          <cell r="O135">
            <v>0</v>
          </cell>
          <cell r="P135" t="str">
            <v>Brdg4 501601</v>
          </cell>
          <cell r="Q135">
            <v>0</v>
          </cell>
          <cell r="R135">
            <v>0</v>
          </cell>
          <cell r="S135">
            <v>7</v>
          </cell>
          <cell r="T135">
            <v>0</v>
          </cell>
          <cell r="U135">
            <v>0</v>
          </cell>
        </row>
        <row r="136">
          <cell r="D136">
            <v>31071</v>
          </cell>
          <cell r="E136">
            <v>7</v>
          </cell>
          <cell r="F136" t="str">
            <v>X</v>
          </cell>
          <cell r="G136">
            <v>0</v>
          </cell>
          <cell r="H136">
            <v>0</v>
          </cell>
          <cell r="I136" t="str">
            <v>X</v>
          </cell>
          <cell r="J136" t="str">
            <v>X</v>
          </cell>
          <cell r="K136" t="str">
            <v>X</v>
          </cell>
          <cell r="L136" t="str">
            <v>X</v>
          </cell>
          <cell r="M136" t="str">
            <v>X</v>
          </cell>
          <cell r="N136" t="str">
            <v>X</v>
          </cell>
          <cell r="O136">
            <v>0</v>
          </cell>
          <cell r="P136" t="str">
            <v>Brdg4 400208</v>
          </cell>
          <cell r="Q136">
            <v>0</v>
          </cell>
          <cell r="R136">
            <v>16</v>
          </cell>
          <cell r="S136">
            <v>6</v>
          </cell>
          <cell r="T136">
            <v>0</v>
          </cell>
          <cell r="U136">
            <v>0</v>
          </cell>
        </row>
        <row r="137">
          <cell r="D137">
            <v>31073</v>
          </cell>
          <cell r="E137">
            <v>11</v>
          </cell>
          <cell r="F137" t="str">
            <v>X</v>
          </cell>
          <cell r="G137">
            <v>0</v>
          </cell>
          <cell r="H137">
            <v>0</v>
          </cell>
          <cell r="I137" t="str">
            <v>X</v>
          </cell>
          <cell r="J137" t="str">
            <v>X</v>
          </cell>
          <cell r="K137" t="str">
            <v>X</v>
          </cell>
          <cell r="L137" t="str">
            <v>X</v>
          </cell>
          <cell r="M137" t="str">
            <v>X</v>
          </cell>
          <cell r="N137" t="str">
            <v>X</v>
          </cell>
          <cell r="O137">
            <v>1</v>
          </cell>
          <cell r="P137" t="str">
            <v>Brdg4 432494</v>
          </cell>
          <cell r="Q137">
            <v>0</v>
          </cell>
          <cell r="R137">
            <v>0</v>
          </cell>
          <cell r="S137">
            <v>10</v>
          </cell>
          <cell r="T137">
            <v>0</v>
          </cell>
          <cell r="U137">
            <v>0</v>
          </cell>
        </row>
        <row r="138">
          <cell r="D138">
            <v>31074</v>
          </cell>
          <cell r="E138">
            <v>172</v>
          </cell>
          <cell r="F138" t="str">
            <v>X</v>
          </cell>
          <cell r="G138">
            <v>0</v>
          </cell>
          <cell r="H138">
            <v>0</v>
          </cell>
          <cell r="I138" t="str">
            <v>X</v>
          </cell>
          <cell r="J138" t="str">
            <v>X</v>
          </cell>
          <cell r="K138" t="str">
            <v>X</v>
          </cell>
          <cell r="L138" t="str">
            <v>X</v>
          </cell>
          <cell r="M138" t="str">
            <v>X</v>
          </cell>
          <cell r="N138" t="str">
            <v>X</v>
          </cell>
          <cell r="O138">
            <v>4</v>
          </cell>
          <cell r="P138" t="str">
            <v>Brdg431074</v>
          </cell>
          <cell r="Q138">
            <v>0</v>
          </cell>
          <cell r="R138">
            <v>41</v>
          </cell>
          <cell r="S138">
            <v>165</v>
          </cell>
          <cell r="T138">
            <v>0</v>
          </cell>
          <cell r="U138">
            <v>0</v>
          </cell>
        </row>
        <row r="139">
          <cell r="D139">
            <v>31075</v>
          </cell>
          <cell r="E139">
            <v>69</v>
          </cell>
          <cell r="F139" t="str">
            <v>X</v>
          </cell>
          <cell r="G139">
            <v>0</v>
          </cell>
          <cell r="H139">
            <v>0</v>
          </cell>
          <cell r="I139" t="str">
            <v>X</v>
          </cell>
          <cell r="J139" t="str">
            <v>X</v>
          </cell>
          <cell r="K139" t="str">
            <v>X</v>
          </cell>
          <cell r="L139" t="str">
            <v>X</v>
          </cell>
          <cell r="M139" t="str">
            <v>X</v>
          </cell>
          <cell r="N139" t="str">
            <v>X</v>
          </cell>
          <cell r="O139">
            <v>0</v>
          </cell>
          <cell r="P139" t="str">
            <v>Brdg4 432481</v>
          </cell>
          <cell r="Q139">
            <v>0</v>
          </cell>
          <cell r="R139">
            <v>0</v>
          </cell>
          <cell r="S139">
            <v>69</v>
          </cell>
          <cell r="T139">
            <v>0</v>
          </cell>
          <cell r="U139">
            <v>0</v>
          </cell>
        </row>
        <row r="140">
          <cell r="D140">
            <v>31077</v>
          </cell>
          <cell r="E140">
            <v>4</v>
          </cell>
          <cell r="F140" t="str">
            <v>X</v>
          </cell>
          <cell r="G140">
            <v>0</v>
          </cell>
          <cell r="H140">
            <v>0</v>
          </cell>
          <cell r="I140" t="str">
            <v>X</v>
          </cell>
          <cell r="J140" t="str">
            <v>X</v>
          </cell>
          <cell r="K140" t="str">
            <v>X</v>
          </cell>
          <cell r="L140" t="str">
            <v>X</v>
          </cell>
          <cell r="M140" t="str">
            <v>X</v>
          </cell>
          <cell r="N140" t="str">
            <v>X</v>
          </cell>
          <cell r="O140">
            <v>0</v>
          </cell>
          <cell r="P140" t="str">
            <v>Brdg4 432483</v>
          </cell>
          <cell r="Q140">
            <v>0</v>
          </cell>
          <cell r="R140">
            <v>0</v>
          </cell>
          <cell r="S140">
            <v>4</v>
          </cell>
          <cell r="T140">
            <v>0</v>
          </cell>
          <cell r="U140">
            <v>0</v>
          </cell>
        </row>
        <row r="141">
          <cell r="D141">
            <v>31078</v>
          </cell>
          <cell r="E141">
            <v>4</v>
          </cell>
          <cell r="F141" t="str">
            <v>X</v>
          </cell>
          <cell r="G141">
            <v>0</v>
          </cell>
          <cell r="H141">
            <v>0</v>
          </cell>
          <cell r="I141" t="str">
            <v>X</v>
          </cell>
          <cell r="J141" t="str">
            <v>X</v>
          </cell>
          <cell r="K141" t="str">
            <v>X</v>
          </cell>
          <cell r="L141" t="str">
            <v>X</v>
          </cell>
          <cell r="M141" t="str">
            <v>X</v>
          </cell>
          <cell r="N141" t="str">
            <v>X</v>
          </cell>
          <cell r="O141">
            <v>0</v>
          </cell>
          <cell r="P141" t="str">
            <v>Brdg4 432484</v>
          </cell>
          <cell r="Q141">
            <v>0</v>
          </cell>
          <cell r="R141">
            <v>0</v>
          </cell>
          <cell r="S141">
            <v>4</v>
          </cell>
          <cell r="T141">
            <v>0</v>
          </cell>
          <cell r="U141">
            <v>0</v>
          </cell>
        </row>
        <row r="142">
          <cell r="D142">
            <v>31083</v>
          </cell>
          <cell r="E142">
            <v>3</v>
          </cell>
          <cell r="F142" t="str">
            <v>X</v>
          </cell>
          <cell r="G142">
            <v>0</v>
          </cell>
          <cell r="H142">
            <v>0</v>
          </cell>
          <cell r="I142" t="str">
            <v>X</v>
          </cell>
          <cell r="J142" t="str">
            <v>X</v>
          </cell>
          <cell r="K142" t="str">
            <v>X</v>
          </cell>
          <cell r="L142" t="str">
            <v>X</v>
          </cell>
          <cell r="M142" t="str">
            <v>X</v>
          </cell>
          <cell r="N142" t="str">
            <v>X</v>
          </cell>
          <cell r="O142">
            <v>0</v>
          </cell>
          <cell r="P142" t="str">
            <v>Brdg4 719811</v>
          </cell>
          <cell r="Q142">
            <v>0</v>
          </cell>
          <cell r="R142">
            <v>0</v>
          </cell>
          <cell r="S142">
            <v>3</v>
          </cell>
          <cell r="T142">
            <v>0</v>
          </cell>
          <cell r="U142">
            <v>0</v>
          </cell>
        </row>
        <row r="143">
          <cell r="D143">
            <v>31084</v>
          </cell>
          <cell r="E143">
            <v>4</v>
          </cell>
          <cell r="F143" t="str">
            <v>X</v>
          </cell>
          <cell r="G143">
            <v>0</v>
          </cell>
          <cell r="H143">
            <v>0</v>
          </cell>
          <cell r="I143" t="str">
            <v>X</v>
          </cell>
          <cell r="J143" t="str">
            <v>X</v>
          </cell>
          <cell r="K143" t="str">
            <v>X</v>
          </cell>
          <cell r="L143" t="str">
            <v>X</v>
          </cell>
          <cell r="M143" t="str">
            <v>X</v>
          </cell>
          <cell r="N143" t="str">
            <v>X</v>
          </cell>
          <cell r="O143">
            <v>0</v>
          </cell>
          <cell r="P143" t="str">
            <v>Brdg4501602</v>
          </cell>
          <cell r="Q143">
            <v>0</v>
          </cell>
          <cell r="R143">
            <v>0</v>
          </cell>
          <cell r="S143">
            <v>4</v>
          </cell>
          <cell r="T143">
            <v>0</v>
          </cell>
          <cell r="U143">
            <v>0</v>
          </cell>
        </row>
        <row r="144">
          <cell r="D144">
            <v>31085</v>
          </cell>
          <cell r="E144">
            <v>22</v>
          </cell>
          <cell r="F144" t="str">
            <v>X</v>
          </cell>
          <cell r="G144">
            <v>0</v>
          </cell>
          <cell r="H144">
            <v>0</v>
          </cell>
          <cell r="I144" t="str">
            <v>X</v>
          </cell>
          <cell r="J144" t="str">
            <v>X</v>
          </cell>
          <cell r="K144" t="str">
            <v>X</v>
          </cell>
          <cell r="L144" t="str">
            <v>X</v>
          </cell>
          <cell r="M144" t="str">
            <v>X</v>
          </cell>
          <cell r="N144" t="str">
            <v>X</v>
          </cell>
          <cell r="O144">
            <v>0</v>
          </cell>
          <cell r="P144" t="str">
            <v>Brdg4 501603</v>
          </cell>
          <cell r="Q144">
            <v>0</v>
          </cell>
          <cell r="R144">
            <v>0</v>
          </cell>
          <cell r="S144">
            <v>22</v>
          </cell>
          <cell r="T144">
            <v>0</v>
          </cell>
          <cell r="U144">
            <v>0</v>
          </cell>
        </row>
        <row r="145">
          <cell r="D145">
            <v>31086</v>
          </cell>
          <cell r="E145">
            <v>4</v>
          </cell>
          <cell r="F145" t="str">
            <v>X</v>
          </cell>
          <cell r="G145">
            <v>0</v>
          </cell>
          <cell r="H145">
            <v>0</v>
          </cell>
          <cell r="I145" t="str">
            <v>X</v>
          </cell>
          <cell r="J145" t="str">
            <v>X</v>
          </cell>
          <cell r="K145" t="str">
            <v>X</v>
          </cell>
          <cell r="L145" t="str">
            <v>X</v>
          </cell>
          <cell r="M145" t="str">
            <v>X</v>
          </cell>
          <cell r="N145" t="str">
            <v>X</v>
          </cell>
          <cell r="O145">
            <v>0</v>
          </cell>
          <cell r="P145" t="str">
            <v>Brdg4 501604</v>
          </cell>
          <cell r="Q145">
            <v>0</v>
          </cell>
          <cell r="R145">
            <v>0</v>
          </cell>
          <cell r="S145">
            <v>4</v>
          </cell>
          <cell r="T145">
            <v>0</v>
          </cell>
          <cell r="U145">
            <v>0</v>
          </cell>
        </row>
        <row r="146">
          <cell r="D146">
            <v>31087</v>
          </cell>
          <cell r="E146">
            <v>34</v>
          </cell>
          <cell r="F146" t="str">
            <v>X</v>
          </cell>
          <cell r="G146">
            <v>0</v>
          </cell>
          <cell r="H146">
            <v>0</v>
          </cell>
          <cell r="I146" t="str">
            <v>X</v>
          </cell>
          <cell r="J146" t="str">
            <v>X</v>
          </cell>
          <cell r="K146" t="str">
            <v>X</v>
          </cell>
          <cell r="L146" t="str">
            <v>X</v>
          </cell>
          <cell r="M146" t="str">
            <v>X</v>
          </cell>
          <cell r="N146" t="str">
            <v>X</v>
          </cell>
          <cell r="O146">
            <v>0</v>
          </cell>
          <cell r="P146" t="str">
            <v>Brdg4 501605</v>
          </cell>
          <cell r="Q146">
            <v>0</v>
          </cell>
          <cell r="R146">
            <v>34</v>
          </cell>
          <cell r="S146">
            <v>32</v>
          </cell>
          <cell r="T146">
            <v>0</v>
          </cell>
          <cell r="U146">
            <v>0</v>
          </cell>
        </row>
        <row r="147">
          <cell r="D147">
            <v>31088</v>
          </cell>
          <cell r="E147">
            <v>1</v>
          </cell>
          <cell r="F147" t="str">
            <v>X</v>
          </cell>
          <cell r="G147">
            <v>0</v>
          </cell>
          <cell r="H147">
            <v>0</v>
          </cell>
          <cell r="I147" t="str">
            <v>X</v>
          </cell>
          <cell r="J147" t="str">
            <v>X</v>
          </cell>
          <cell r="K147" t="str">
            <v>X</v>
          </cell>
          <cell r="L147" t="str">
            <v>X</v>
          </cell>
          <cell r="M147" t="str">
            <v>X</v>
          </cell>
          <cell r="N147" t="str">
            <v>X</v>
          </cell>
          <cell r="O147">
            <v>0</v>
          </cell>
          <cell r="P147" t="str">
            <v>Brdg4 501606</v>
          </cell>
          <cell r="Q147">
            <v>0</v>
          </cell>
          <cell r="R147">
            <v>0</v>
          </cell>
          <cell r="S147">
            <v>1</v>
          </cell>
          <cell r="T147">
            <v>0</v>
          </cell>
          <cell r="U147">
            <v>0</v>
          </cell>
        </row>
        <row r="148">
          <cell r="D148">
            <v>31089</v>
          </cell>
          <cell r="E148">
            <v>87</v>
          </cell>
          <cell r="F148" t="str">
            <v>X</v>
          </cell>
          <cell r="G148">
            <v>0</v>
          </cell>
          <cell r="H148">
            <v>0</v>
          </cell>
          <cell r="I148" t="str">
            <v>X</v>
          </cell>
          <cell r="J148" t="str">
            <v>X</v>
          </cell>
          <cell r="K148" t="str">
            <v>X</v>
          </cell>
          <cell r="L148" t="str">
            <v>X</v>
          </cell>
          <cell r="M148" t="str">
            <v>X</v>
          </cell>
          <cell r="N148" t="str">
            <v>X</v>
          </cell>
          <cell r="O148">
            <v>1</v>
          </cell>
          <cell r="P148" t="str">
            <v>Brdg4 800876</v>
          </cell>
          <cell r="Q148">
            <v>0</v>
          </cell>
          <cell r="R148">
            <v>55</v>
          </cell>
          <cell r="S148">
            <v>82</v>
          </cell>
          <cell r="T148">
            <v>0</v>
          </cell>
          <cell r="U148">
            <v>0</v>
          </cell>
        </row>
        <row r="149">
          <cell r="D149">
            <v>31092</v>
          </cell>
          <cell r="E149">
            <v>5</v>
          </cell>
          <cell r="F149" t="str">
            <v>X</v>
          </cell>
          <cell r="G149">
            <v>0</v>
          </cell>
          <cell r="H149">
            <v>0</v>
          </cell>
          <cell r="I149" t="str">
            <v>X</v>
          </cell>
          <cell r="J149" t="str">
            <v>X</v>
          </cell>
          <cell r="K149" t="str">
            <v>X</v>
          </cell>
          <cell r="L149" t="str">
            <v>X</v>
          </cell>
          <cell r="M149" t="str">
            <v>X</v>
          </cell>
          <cell r="N149" t="str">
            <v>X</v>
          </cell>
          <cell r="O149">
            <v>0</v>
          </cell>
          <cell r="P149" t="str">
            <v>Brdg4 800872</v>
          </cell>
          <cell r="Q149">
            <v>0</v>
          </cell>
          <cell r="R149">
            <v>0</v>
          </cell>
          <cell r="S149">
            <v>5</v>
          </cell>
          <cell r="T149">
            <v>0</v>
          </cell>
          <cell r="U149">
            <v>0</v>
          </cell>
        </row>
        <row r="150">
          <cell r="D150">
            <v>31093</v>
          </cell>
          <cell r="E150">
            <v>15</v>
          </cell>
          <cell r="F150" t="str">
            <v>X</v>
          </cell>
          <cell r="G150">
            <v>0</v>
          </cell>
          <cell r="H150">
            <v>0</v>
          </cell>
          <cell r="I150" t="str">
            <v>X</v>
          </cell>
          <cell r="J150" t="str">
            <v>X</v>
          </cell>
          <cell r="K150" t="str">
            <v>X</v>
          </cell>
          <cell r="L150" t="str">
            <v>X</v>
          </cell>
          <cell r="M150" t="str">
            <v>X</v>
          </cell>
          <cell r="N150" t="str">
            <v>X</v>
          </cell>
          <cell r="O150">
            <v>0</v>
          </cell>
          <cell r="P150" t="str">
            <v>Brdg4 663366</v>
          </cell>
          <cell r="Q150">
            <v>0</v>
          </cell>
          <cell r="R150">
            <v>0</v>
          </cell>
          <cell r="S150">
            <v>15</v>
          </cell>
          <cell r="T150">
            <v>0</v>
          </cell>
          <cell r="U150">
            <v>0</v>
          </cell>
        </row>
        <row r="151">
          <cell r="D151">
            <v>31094</v>
          </cell>
          <cell r="E151">
            <v>1</v>
          </cell>
          <cell r="F151" t="str">
            <v>X</v>
          </cell>
          <cell r="G151">
            <v>0</v>
          </cell>
          <cell r="H151">
            <v>0</v>
          </cell>
          <cell r="I151" t="str">
            <v>X</v>
          </cell>
          <cell r="J151" t="str">
            <v>X</v>
          </cell>
          <cell r="K151" t="str">
            <v>X</v>
          </cell>
          <cell r="L151" t="str">
            <v>X</v>
          </cell>
          <cell r="M151" t="str">
            <v>X</v>
          </cell>
          <cell r="N151" t="str">
            <v>X</v>
          </cell>
          <cell r="O151">
            <v>0</v>
          </cell>
          <cell r="P151" t="str">
            <v>Brdg4 215215</v>
          </cell>
          <cell r="Q151">
            <v>0</v>
          </cell>
          <cell r="R151">
            <v>0</v>
          </cell>
          <cell r="S151">
            <v>1</v>
          </cell>
          <cell r="T151">
            <v>0</v>
          </cell>
          <cell r="U151">
            <v>0</v>
          </cell>
        </row>
        <row r="152">
          <cell r="D152">
            <v>31096</v>
          </cell>
          <cell r="E152">
            <v>38</v>
          </cell>
          <cell r="F152" t="str">
            <v>X</v>
          </cell>
          <cell r="G152">
            <v>0</v>
          </cell>
          <cell r="H152">
            <v>0</v>
          </cell>
          <cell r="I152" t="str">
            <v>X</v>
          </cell>
          <cell r="J152" t="str">
            <v>X</v>
          </cell>
          <cell r="K152" t="str">
            <v>X</v>
          </cell>
          <cell r="L152" t="str">
            <v>X</v>
          </cell>
          <cell r="M152" t="str">
            <v>X</v>
          </cell>
          <cell r="N152" t="str">
            <v>X</v>
          </cell>
          <cell r="O152">
            <v>0</v>
          </cell>
          <cell r="P152" t="str">
            <v>Brdg4 406941</v>
          </cell>
          <cell r="Q152">
            <v>0</v>
          </cell>
          <cell r="R152">
            <v>14</v>
          </cell>
          <cell r="S152">
            <v>37</v>
          </cell>
          <cell r="T152">
            <v>0</v>
          </cell>
          <cell r="U152">
            <v>0</v>
          </cell>
        </row>
        <row r="153">
          <cell r="D153">
            <v>31107</v>
          </cell>
          <cell r="E153">
            <v>7</v>
          </cell>
          <cell r="F153" t="str">
            <v>X</v>
          </cell>
          <cell r="G153">
            <v>0</v>
          </cell>
          <cell r="H153">
            <v>0</v>
          </cell>
          <cell r="I153" t="str">
            <v>X</v>
          </cell>
          <cell r="J153" t="str">
            <v>X</v>
          </cell>
          <cell r="K153" t="str">
            <v>X</v>
          </cell>
          <cell r="L153" t="str">
            <v>X</v>
          </cell>
          <cell r="M153" t="str">
            <v>X</v>
          </cell>
          <cell r="N153" t="str">
            <v>X</v>
          </cell>
          <cell r="O153">
            <v>0</v>
          </cell>
          <cell r="P153" t="str">
            <v>Brdg4 423256</v>
          </cell>
          <cell r="Q153">
            <v>0</v>
          </cell>
          <cell r="R153">
            <v>135</v>
          </cell>
          <cell r="S153">
            <v>0</v>
          </cell>
          <cell r="T153">
            <v>0</v>
          </cell>
          <cell r="U153">
            <v>0</v>
          </cell>
        </row>
        <row r="154">
          <cell r="D154">
            <v>31108</v>
          </cell>
          <cell r="E154">
            <v>2</v>
          </cell>
          <cell r="F154" t="str">
            <v>X</v>
          </cell>
          <cell r="G154">
            <v>0</v>
          </cell>
          <cell r="H154">
            <v>0</v>
          </cell>
          <cell r="I154" t="str">
            <v>X</v>
          </cell>
          <cell r="J154" t="str">
            <v>X</v>
          </cell>
          <cell r="K154" t="str">
            <v>X</v>
          </cell>
          <cell r="L154" t="str">
            <v>X</v>
          </cell>
          <cell r="M154" t="str">
            <v>X</v>
          </cell>
          <cell r="N154" t="str">
            <v>X</v>
          </cell>
          <cell r="O154">
            <v>0</v>
          </cell>
          <cell r="P154" t="str">
            <v>Brdg4 423257</v>
          </cell>
          <cell r="Q154">
            <v>0</v>
          </cell>
          <cell r="R154">
            <v>0</v>
          </cell>
          <cell r="S154">
            <v>2</v>
          </cell>
          <cell r="T154">
            <v>0</v>
          </cell>
          <cell r="U154">
            <v>0</v>
          </cell>
        </row>
        <row r="155">
          <cell r="D155">
            <v>31117</v>
          </cell>
          <cell r="E155">
            <v>13</v>
          </cell>
          <cell r="F155" t="str">
            <v>X</v>
          </cell>
          <cell r="G155">
            <v>0</v>
          </cell>
          <cell r="H155">
            <v>0</v>
          </cell>
          <cell r="I155" t="str">
            <v>X</v>
          </cell>
          <cell r="J155" t="str">
            <v>X</v>
          </cell>
          <cell r="K155" t="str">
            <v>X</v>
          </cell>
          <cell r="L155" t="str">
            <v>X</v>
          </cell>
          <cell r="M155" t="str">
            <v>X</v>
          </cell>
          <cell r="N155" t="str">
            <v>X</v>
          </cell>
          <cell r="O155">
            <v>0</v>
          </cell>
          <cell r="P155" t="str">
            <v>Brdg4 719833</v>
          </cell>
          <cell r="Q155">
            <v>0</v>
          </cell>
          <cell r="R155">
            <v>18</v>
          </cell>
          <cell r="S155">
            <v>12</v>
          </cell>
          <cell r="T155">
            <v>0</v>
          </cell>
          <cell r="U155">
            <v>0</v>
          </cell>
        </row>
        <row r="156">
          <cell r="D156">
            <v>31118</v>
          </cell>
          <cell r="E156">
            <v>1</v>
          </cell>
          <cell r="F156" t="str">
            <v>X</v>
          </cell>
          <cell r="G156">
            <v>0</v>
          </cell>
          <cell r="H156">
            <v>0</v>
          </cell>
          <cell r="I156" t="str">
            <v>X</v>
          </cell>
          <cell r="J156" t="str">
            <v>X</v>
          </cell>
          <cell r="K156" t="str">
            <v>X</v>
          </cell>
          <cell r="L156" t="str">
            <v>X</v>
          </cell>
          <cell r="M156" t="str">
            <v>X</v>
          </cell>
          <cell r="N156" t="str">
            <v>X</v>
          </cell>
          <cell r="O156">
            <v>0</v>
          </cell>
          <cell r="P156" t="str">
            <v>Brdg4 719834</v>
          </cell>
          <cell r="Q156">
            <v>0</v>
          </cell>
          <cell r="R156">
            <v>0</v>
          </cell>
          <cell r="S156">
            <v>1</v>
          </cell>
          <cell r="T156">
            <v>0</v>
          </cell>
          <cell r="U156">
            <v>0</v>
          </cell>
        </row>
        <row r="157">
          <cell r="D157">
            <v>31120</v>
          </cell>
          <cell r="E157">
            <v>6</v>
          </cell>
          <cell r="F157" t="str">
            <v>X</v>
          </cell>
          <cell r="G157">
            <v>0</v>
          </cell>
          <cell r="H157">
            <v>0</v>
          </cell>
          <cell r="I157" t="str">
            <v>X</v>
          </cell>
          <cell r="J157" t="str">
            <v>X</v>
          </cell>
          <cell r="K157" t="str">
            <v>X</v>
          </cell>
          <cell r="L157" t="str">
            <v>X</v>
          </cell>
          <cell r="M157" t="str">
            <v>X</v>
          </cell>
          <cell r="N157" t="str">
            <v>X</v>
          </cell>
          <cell r="O157">
            <v>0</v>
          </cell>
          <cell r="P157" t="str">
            <v>Brdg4 418111</v>
          </cell>
          <cell r="Q157">
            <v>0</v>
          </cell>
          <cell r="R157">
            <v>0</v>
          </cell>
          <cell r="S157">
            <v>6</v>
          </cell>
          <cell r="T157">
            <v>0</v>
          </cell>
          <cell r="U157">
            <v>0</v>
          </cell>
        </row>
        <row r="158">
          <cell r="D158">
            <v>31140</v>
          </cell>
          <cell r="E158">
            <v>2</v>
          </cell>
          <cell r="F158" t="str">
            <v>X</v>
          </cell>
          <cell r="G158">
            <v>0</v>
          </cell>
          <cell r="H158">
            <v>0</v>
          </cell>
          <cell r="I158" t="str">
            <v>X</v>
          </cell>
          <cell r="J158" t="str">
            <v>X</v>
          </cell>
          <cell r="K158" t="str">
            <v>X</v>
          </cell>
          <cell r="L158" t="str">
            <v>X</v>
          </cell>
          <cell r="M158" t="str">
            <v>X</v>
          </cell>
          <cell r="N158" t="str">
            <v>X</v>
          </cell>
          <cell r="O158">
            <v>0</v>
          </cell>
          <cell r="P158" t="str">
            <v>Brdg4 31140</v>
          </cell>
          <cell r="Q158">
            <v>0</v>
          </cell>
          <cell r="R158">
            <v>0</v>
          </cell>
          <cell r="S158">
            <v>2</v>
          </cell>
          <cell r="T158">
            <v>0</v>
          </cell>
          <cell r="U158">
            <v>0</v>
          </cell>
        </row>
        <row r="159">
          <cell r="D159">
            <v>31141</v>
          </cell>
          <cell r="E159">
            <v>1</v>
          </cell>
          <cell r="F159" t="str">
            <v>X</v>
          </cell>
          <cell r="G159">
            <v>0</v>
          </cell>
          <cell r="H159">
            <v>0</v>
          </cell>
          <cell r="I159" t="str">
            <v>X</v>
          </cell>
          <cell r="J159" t="str">
            <v>X</v>
          </cell>
          <cell r="K159" t="str">
            <v>X</v>
          </cell>
          <cell r="L159" t="str">
            <v>X</v>
          </cell>
          <cell r="M159" t="str">
            <v>X</v>
          </cell>
          <cell r="N159" t="str">
            <v>X</v>
          </cell>
          <cell r="O159">
            <v>0</v>
          </cell>
          <cell r="P159" t="str">
            <v>Brdg4 719853</v>
          </cell>
          <cell r="Q159">
            <v>0</v>
          </cell>
          <cell r="R159">
            <v>0</v>
          </cell>
          <cell r="S159">
            <v>1</v>
          </cell>
          <cell r="T159">
            <v>0</v>
          </cell>
          <cell r="U159">
            <v>0</v>
          </cell>
        </row>
        <row r="160">
          <cell r="D160">
            <v>31148</v>
          </cell>
          <cell r="E160">
            <v>3</v>
          </cell>
          <cell r="F160" t="str">
            <v>X</v>
          </cell>
          <cell r="G160">
            <v>0</v>
          </cell>
          <cell r="H160">
            <v>0</v>
          </cell>
          <cell r="I160" t="str">
            <v>X</v>
          </cell>
          <cell r="J160" t="str">
            <v>X</v>
          </cell>
          <cell r="K160" t="str">
            <v>X</v>
          </cell>
          <cell r="L160" t="str">
            <v>X</v>
          </cell>
          <cell r="M160" t="str">
            <v>X</v>
          </cell>
          <cell r="N160" t="str">
            <v>X</v>
          </cell>
          <cell r="O160">
            <v>0</v>
          </cell>
          <cell r="P160" t="str">
            <v>Brdg4 403240</v>
          </cell>
          <cell r="Q160">
            <v>0</v>
          </cell>
          <cell r="R160">
            <v>0</v>
          </cell>
          <cell r="S160">
            <v>3</v>
          </cell>
          <cell r="T160">
            <v>0</v>
          </cell>
          <cell r="U160">
            <v>0</v>
          </cell>
        </row>
        <row r="161">
          <cell r="D161">
            <v>31169</v>
          </cell>
          <cell r="E161">
            <v>1</v>
          </cell>
          <cell r="F161" t="str">
            <v>X</v>
          </cell>
          <cell r="G161">
            <v>0</v>
          </cell>
          <cell r="H161">
            <v>0</v>
          </cell>
          <cell r="I161" t="str">
            <v>X</v>
          </cell>
          <cell r="J161" t="str">
            <v>X</v>
          </cell>
          <cell r="K161" t="str">
            <v>X</v>
          </cell>
          <cell r="L161" t="str">
            <v>X</v>
          </cell>
          <cell r="M161" t="str">
            <v>X</v>
          </cell>
          <cell r="N161" t="str">
            <v>X</v>
          </cell>
          <cell r="O161">
            <v>0</v>
          </cell>
          <cell r="P161" t="str">
            <v>Brdg4 088088</v>
          </cell>
          <cell r="Q161">
            <v>0</v>
          </cell>
          <cell r="R161">
            <v>0</v>
          </cell>
          <cell r="S161">
            <v>1</v>
          </cell>
          <cell r="T161">
            <v>0</v>
          </cell>
          <cell r="U161">
            <v>0</v>
          </cell>
        </row>
        <row r="162">
          <cell r="D162">
            <v>31172</v>
          </cell>
          <cell r="E162">
            <v>7</v>
          </cell>
          <cell r="F162" t="str">
            <v>X</v>
          </cell>
          <cell r="G162">
            <v>0</v>
          </cell>
          <cell r="H162">
            <v>0</v>
          </cell>
          <cell r="I162" t="str">
            <v>X</v>
          </cell>
          <cell r="J162" t="str">
            <v>X</v>
          </cell>
          <cell r="K162" t="str">
            <v>X</v>
          </cell>
          <cell r="L162" t="str">
            <v>X</v>
          </cell>
          <cell r="M162" t="str">
            <v>X</v>
          </cell>
          <cell r="N162" t="str">
            <v>X</v>
          </cell>
          <cell r="O162">
            <v>0</v>
          </cell>
          <cell r="P162" t="str">
            <v>Brdg4 430850</v>
          </cell>
          <cell r="Q162">
            <v>0</v>
          </cell>
          <cell r="R162">
            <v>18</v>
          </cell>
          <cell r="S162">
            <v>6</v>
          </cell>
          <cell r="T162">
            <v>0</v>
          </cell>
          <cell r="U162">
            <v>0</v>
          </cell>
        </row>
        <row r="163">
          <cell r="D163">
            <v>31174</v>
          </cell>
          <cell r="E163">
            <v>3</v>
          </cell>
          <cell r="F163" t="str">
            <v>X</v>
          </cell>
          <cell r="G163">
            <v>0</v>
          </cell>
          <cell r="H163">
            <v>0</v>
          </cell>
          <cell r="I163" t="str">
            <v>X</v>
          </cell>
          <cell r="J163" t="str">
            <v>X</v>
          </cell>
          <cell r="K163" t="str">
            <v>X</v>
          </cell>
          <cell r="L163" t="str">
            <v>X</v>
          </cell>
          <cell r="M163" t="str">
            <v>X</v>
          </cell>
          <cell r="N163" t="str">
            <v>X</v>
          </cell>
          <cell r="O163">
            <v>0</v>
          </cell>
          <cell r="P163" t="str">
            <v>Brdg4 090340</v>
          </cell>
          <cell r="Q163">
            <v>0</v>
          </cell>
          <cell r="R163">
            <v>18</v>
          </cell>
          <cell r="S163">
            <v>2</v>
          </cell>
          <cell r="T163">
            <v>0</v>
          </cell>
          <cell r="U163">
            <v>0</v>
          </cell>
        </row>
        <row r="164">
          <cell r="D164">
            <v>31175</v>
          </cell>
          <cell r="E164">
            <v>1</v>
          </cell>
          <cell r="F164" t="str">
            <v>X</v>
          </cell>
          <cell r="G164">
            <v>0</v>
          </cell>
          <cell r="H164">
            <v>0</v>
          </cell>
          <cell r="I164" t="str">
            <v>X</v>
          </cell>
          <cell r="J164" t="str">
            <v>X</v>
          </cell>
          <cell r="K164" t="str">
            <v>X</v>
          </cell>
          <cell r="L164" t="str">
            <v>X</v>
          </cell>
          <cell r="M164" t="str">
            <v>X</v>
          </cell>
          <cell r="N164" t="str">
            <v>X</v>
          </cell>
          <cell r="O164">
            <v>0</v>
          </cell>
          <cell r="P164" t="str">
            <v>Brdg4 427155</v>
          </cell>
          <cell r="Q164">
            <v>0</v>
          </cell>
          <cell r="R164">
            <v>0</v>
          </cell>
          <cell r="S164">
            <v>1</v>
          </cell>
          <cell r="T164">
            <v>0</v>
          </cell>
          <cell r="U164">
            <v>0</v>
          </cell>
        </row>
        <row r="165">
          <cell r="D165">
            <v>31178</v>
          </cell>
          <cell r="E165">
            <v>2</v>
          </cell>
          <cell r="F165" t="str">
            <v>X</v>
          </cell>
          <cell r="G165">
            <v>0</v>
          </cell>
          <cell r="H165">
            <v>0</v>
          </cell>
          <cell r="I165" t="str">
            <v>X</v>
          </cell>
          <cell r="J165" t="str">
            <v>X</v>
          </cell>
          <cell r="K165" t="str">
            <v>X</v>
          </cell>
          <cell r="L165" t="str">
            <v>X</v>
          </cell>
          <cell r="M165" t="str">
            <v>X</v>
          </cell>
          <cell r="N165" t="str">
            <v>X</v>
          </cell>
          <cell r="O165">
            <v>0</v>
          </cell>
          <cell r="P165" t="str">
            <v>Brdg4 500318</v>
          </cell>
          <cell r="Q165">
            <v>0</v>
          </cell>
          <cell r="R165">
            <v>0</v>
          </cell>
          <cell r="S165">
            <v>2</v>
          </cell>
          <cell r="T165">
            <v>0</v>
          </cell>
          <cell r="U165">
            <v>0</v>
          </cell>
        </row>
        <row r="166">
          <cell r="D166">
            <v>31181</v>
          </cell>
          <cell r="E166">
            <v>1</v>
          </cell>
          <cell r="F166" t="str">
            <v>X</v>
          </cell>
          <cell r="G166">
            <v>0</v>
          </cell>
          <cell r="H166">
            <v>0</v>
          </cell>
          <cell r="I166" t="str">
            <v>X</v>
          </cell>
          <cell r="J166" t="str">
            <v>X</v>
          </cell>
          <cell r="K166" t="str">
            <v>X</v>
          </cell>
          <cell r="L166" t="str">
            <v>X</v>
          </cell>
          <cell r="M166" t="str">
            <v>X</v>
          </cell>
          <cell r="N166" t="str">
            <v>X</v>
          </cell>
          <cell r="O166">
            <v>0</v>
          </cell>
          <cell r="P166" t="str">
            <v>Brdg4 719500</v>
          </cell>
          <cell r="Q166">
            <v>0</v>
          </cell>
          <cell r="R166">
            <v>0</v>
          </cell>
          <cell r="S166">
            <v>1</v>
          </cell>
          <cell r="T166">
            <v>0</v>
          </cell>
          <cell r="U166">
            <v>0</v>
          </cell>
        </row>
        <row r="167">
          <cell r="D167">
            <v>31219</v>
          </cell>
          <cell r="E167">
            <v>3</v>
          </cell>
          <cell r="F167" t="str">
            <v>X</v>
          </cell>
          <cell r="G167">
            <v>0</v>
          </cell>
          <cell r="H167">
            <v>0</v>
          </cell>
          <cell r="I167" t="str">
            <v>X</v>
          </cell>
          <cell r="J167" t="str">
            <v>X</v>
          </cell>
          <cell r="K167" t="str">
            <v>X</v>
          </cell>
          <cell r="L167" t="str">
            <v>X</v>
          </cell>
          <cell r="M167" t="str">
            <v>X</v>
          </cell>
          <cell r="N167" t="str">
            <v>X</v>
          </cell>
          <cell r="O167">
            <v>0</v>
          </cell>
          <cell r="P167" t="str">
            <v>Livs4 719827</v>
          </cell>
          <cell r="Q167">
            <v>0</v>
          </cell>
          <cell r="R167">
            <v>0</v>
          </cell>
          <cell r="S167">
            <v>3</v>
          </cell>
          <cell r="T167">
            <v>0</v>
          </cell>
          <cell r="U167">
            <v>0</v>
          </cell>
        </row>
        <row r="168">
          <cell r="D168">
            <v>31220</v>
          </cell>
          <cell r="E168">
            <v>1</v>
          </cell>
          <cell r="F168" t="str">
            <v>X</v>
          </cell>
          <cell r="G168">
            <v>0</v>
          </cell>
          <cell r="H168">
            <v>0</v>
          </cell>
          <cell r="I168" t="str">
            <v>X</v>
          </cell>
          <cell r="J168" t="str">
            <v>X</v>
          </cell>
          <cell r="K168" t="str">
            <v>X</v>
          </cell>
          <cell r="L168" t="str">
            <v>X</v>
          </cell>
          <cell r="M168" t="str">
            <v>X</v>
          </cell>
          <cell r="N168" t="str">
            <v>X</v>
          </cell>
          <cell r="O168">
            <v>0</v>
          </cell>
          <cell r="P168" t="str">
            <v>Livs4 719828</v>
          </cell>
          <cell r="Q168">
            <v>0</v>
          </cell>
          <cell r="R168">
            <v>0</v>
          </cell>
          <cell r="S168">
            <v>1</v>
          </cell>
          <cell r="T168">
            <v>0</v>
          </cell>
          <cell r="U168">
            <v>0</v>
          </cell>
        </row>
        <row r="169">
          <cell r="D169">
            <v>31305</v>
          </cell>
          <cell r="E169">
            <v>8</v>
          </cell>
          <cell r="F169" t="str">
            <v>X</v>
          </cell>
          <cell r="G169">
            <v>0</v>
          </cell>
          <cell r="H169">
            <v>0</v>
          </cell>
          <cell r="I169" t="str">
            <v>X</v>
          </cell>
          <cell r="J169" t="str">
            <v>X</v>
          </cell>
          <cell r="K169" t="str">
            <v>X</v>
          </cell>
          <cell r="L169" t="str">
            <v>X</v>
          </cell>
          <cell r="M169" t="str">
            <v>X</v>
          </cell>
          <cell r="N169" t="str">
            <v>X</v>
          </cell>
          <cell r="O169">
            <v>0</v>
          </cell>
          <cell r="P169" t="str">
            <v>Brdg1 077900</v>
          </cell>
          <cell r="Q169">
            <v>0</v>
          </cell>
          <cell r="R169">
            <v>0</v>
          </cell>
          <cell r="S169">
            <v>8</v>
          </cell>
          <cell r="T169">
            <v>0</v>
          </cell>
          <cell r="U169">
            <v>0</v>
          </cell>
        </row>
        <row r="170">
          <cell r="D170">
            <v>31306</v>
          </cell>
          <cell r="E170">
            <v>129</v>
          </cell>
          <cell r="F170" t="str">
            <v>X</v>
          </cell>
          <cell r="G170">
            <v>0</v>
          </cell>
          <cell r="H170">
            <v>0</v>
          </cell>
          <cell r="I170" t="str">
            <v>X</v>
          </cell>
          <cell r="J170" t="str">
            <v>X</v>
          </cell>
          <cell r="K170" t="str">
            <v>X</v>
          </cell>
          <cell r="L170" t="str">
            <v>X</v>
          </cell>
          <cell r="M170" t="str">
            <v>X</v>
          </cell>
          <cell r="N170" t="str">
            <v>X</v>
          </cell>
          <cell r="O170">
            <v>2</v>
          </cell>
          <cell r="P170" t="str">
            <v>Brdg1 616616</v>
          </cell>
          <cell r="Q170">
            <v>0</v>
          </cell>
          <cell r="R170">
            <v>0</v>
          </cell>
          <cell r="S170">
            <v>127</v>
          </cell>
          <cell r="T170">
            <v>0</v>
          </cell>
          <cell r="U170">
            <v>0</v>
          </cell>
        </row>
        <row r="171">
          <cell r="D171">
            <v>31308</v>
          </cell>
          <cell r="E171">
            <v>360</v>
          </cell>
          <cell r="F171" t="str">
            <v>X</v>
          </cell>
          <cell r="G171">
            <v>0</v>
          </cell>
          <cell r="H171">
            <v>0</v>
          </cell>
          <cell r="I171" t="str">
            <v>X</v>
          </cell>
          <cell r="J171" t="str">
            <v>X</v>
          </cell>
          <cell r="K171" t="str">
            <v>X</v>
          </cell>
          <cell r="L171" t="str">
            <v>X</v>
          </cell>
          <cell r="M171" t="str">
            <v>X</v>
          </cell>
          <cell r="N171" t="str">
            <v>X</v>
          </cell>
          <cell r="O171">
            <v>0</v>
          </cell>
          <cell r="P171" t="str">
            <v>Brdg1 800822</v>
          </cell>
          <cell r="Q171">
            <v>0</v>
          </cell>
          <cell r="R171">
            <v>0</v>
          </cell>
          <cell r="S171">
            <v>360</v>
          </cell>
          <cell r="T171">
            <v>0</v>
          </cell>
          <cell r="U171">
            <v>0</v>
          </cell>
        </row>
        <row r="172">
          <cell r="D172">
            <v>31309</v>
          </cell>
          <cell r="E172">
            <v>74</v>
          </cell>
          <cell r="F172" t="str">
            <v>X</v>
          </cell>
          <cell r="G172">
            <v>0</v>
          </cell>
          <cell r="H172">
            <v>0</v>
          </cell>
          <cell r="I172" t="str">
            <v>X</v>
          </cell>
          <cell r="J172" t="str">
            <v>X</v>
          </cell>
          <cell r="K172" t="str">
            <v>X</v>
          </cell>
          <cell r="L172" t="str">
            <v>X</v>
          </cell>
          <cell r="M172" t="str">
            <v>X</v>
          </cell>
          <cell r="N172" t="str">
            <v>X</v>
          </cell>
          <cell r="O172">
            <v>0</v>
          </cell>
          <cell r="P172" t="str">
            <v>Brdg1822922</v>
          </cell>
          <cell r="Q172">
            <v>0</v>
          </cell>
          <cell r="R172">
            <v>0</v>
          </cell>
          <cell r="S172">
            <v>74</v>
          </cell>
          <cell r="T172">
            <v>0</v>
          </cell>
          <cell r="U172">
            <v>0</v>
          </cell>
        </row>
        <row r="173">
          <cell r="D173">
            <v>31310</v>
          </cell>
          <cell r="E173">
            <v>6</v>
          </cell>
          <cell r="F173" t="str">
            <v>X</v>
          </cell>
          <cell r="G173">
            <v>0</v>
          </cell>
          <cell r="H173">
            <v>0</v>
          </cell>
          <cell r="I173" t="str">
            <v>X</v>
          </cell>
          <cell r="J173" t="str">
            <v>X</v>
          </cell>
          <cell r="K173" t="str">
            <v>X</v>
          </cell>
          <cell r="L173" t="str">
            <v>X</v>
          </cell>
          <cell r="M173" t="str">
            <v>X</v>
          </cell>
          <cell r="N173" t="str">
            <v>X</v>
          </cell>
          <cell r="O173">
            <v>0</v>
          </cell>
          <cell r="P173" t="str">
            <v>Brdg1 719888</v>
          </cell>
          <cell r="Q173">
            <v>0</v>
          </cell>
          <cell r="R173">
            <v>0</v>
          </cell>
          <cell r="S173">
            <v>6</v>
          </cell>
          <cell r="T173">
            <v>0</v>
          </cell>
          <cell r="U173">
            <v>0</v>
          </cell>
        </row>
        <row r="174">
          <cell r="D174">
            <v>31312</v>
          </cell>
          <cell r="E174">
            <v>1</v>
          </cell>
          <cell r="F174" t="str">
            <v>X</v>
          </cell>
          <cell r="G174">
            <v>0</v>
          </cell>
          <cell r="H174">
            <v>0</v>
          </cell>
          <cell r="I174" t="str">
            <v>X</v>
          </cell>
          <cell r="J174" t="str">
            <v>X</v>
          </cell>
          <cell r="K174" t="str">
            <v>X</v>
          </cell>
          <cell r="L174" t="str">
            <v>X</v>
          </cell>
          <cell r="M174" t="str">
            <v>X</v>
          </cell>
          <cell r="N174" t="str">
            <v>X</v>
          </cell>
          <cell r="O174">
            <v>0</v>
          </cell>
          <cell r="P174" t="str">
            <v>Brdg1 1002000</v>
          </cell>
          <cell r="Q174">
            <v>0</v>
          </cell>
          <cell r="R174">
            <v>0</v>
          </cell>
          <cell r="S174">
            <v>1</v>
          </cell>
          <cell r="T174">
            <v>0</v>
          </cell>
          <cell r="U174">
            <v>0</v>
          </cell>
        </row>
        <row r="175">
          <cell r="D175">
            <v>31326</v>
          </cell>
          <cell r="E175">
            <v>105</v>
          </cell>
          <cell r="F175" t="str">
            <v>X</v>
          </cell>
          <cell r="G175">
            <v>0</v>
          </cell>
          <cell r="H175">
            <v>0</v>
          </cell>
          <cell r="I175" t="str">
            <v>X</v>
          </cell>
          <cell r="J175" t="str">
            <v>X</v>
          </cell>
          <cell r="K175" t="str">
            <v>X</v>
          </cell>
          <cell r="L175" t="str">
            <v>X</v>
          </cell>
          <cell r="M175" t="str">
            <v>X</v>
          </cell>
          <cell r="N175" t="str">
            <v>X</v>
          </cell>
          <cell r="O175">
            <v>0</v>
          </cell>
          <cell r="P175" t="str">
            <v>c Tech Brg1 404040</v>
          </cell>
          <cell r="Q175">
            <v>0</v>
          </cell>
          <cell r="R175">
            <v>0</v>
          </cell>
          <cell r="S175">
            <v>105</v>
          </cell>
          <cell r="T175">
            <v>0</v>
          </cell>
          <cell r="U175">
            <v>0</v>
          </cell>
        </row>
        <row r="176">
          <cell r="D176">
            <v>31359</v>
          </cell>
          <cell r="E176">
            <v>4748</v>
          </cell>
          <cell r="F176" t="str">
            <v>X</v>
          </cell>
          <cell r="G176">
            <v>0</v>
          </cell>
          <cell r="H176">
            <v>0</v>
          </cell>
          <cell r="I176" t="str">
            <v>X</v>
          </cell>
          <cell r="J176" t="str">
            <v>X</v>
          </cell>
          <cell r="K176" t="str">
            <v>X</v>
          </cell>
          <cell r="L176" t="str">
            <v>X</v>
          </cell>
          <cell r="M176" t="str">
            <v>X</v>
          </cell>
          <cell r="N176" t="str">
            <v>X</v>
          </cell>
          <cell r="O176">
            <v>17</v>
          </cell>
          <cell r="P176" t="str">
            <v>Brdg1001999</v>
          </cell>
          <cell r="Q176">
            <v>0</v>
          </cell>
          <cell r="R176">
            <v>0</v>
          </cell>
          <cell r="S176">
            <v>4731</v>
          </cell>
          <cell r="T176">
            <v>0</v>
          </cell>
          <cell r="U176">
            <v>0</v>
          </cell>
        </row>
        <row r="177">
          <cell r="D177">
            <v>31429</v>
          </cell>
          <cell r="E177">
            <v>17</v>
          </cell>
          <cell r="F177" t="str">
            <v>X</v>
          </cell>
          <cell r="G177">
            <v>0</v>
          </cell>
          <cell r="H177">
            <v>0</v>
          </cell>
          <cell r="I177" t="str">
            <v>X</v>
          </cell>
          <cell r="J177" t="str">
            <v>X</v>
          </cell>
          <cell r="K177" t="str">
            <v>X</v>
          </cell>
          <cell r="L177" t="str">
            <v>X</v>
          </cell>
          <cell r="M177" t="str">
            <v>X</v>
          </cell>
          <cell r="N177" t="str">
            <v>X</v>
          </cell>
          <cell r="O177">
            <v>0</v>
          </cell>
          <cell r="P177" t="str">
            <v>Brdg1 719829</v>
          </cell>
          <cell r="Q177">
            <v>0</v>
          </cell>
          <cell r="R177">
            <v>0</v>
          </cell>
          <cell r="S177">
            <v>17</v>
          </cell>
          <cell r="T177">
            <v>0</v>
          </cell>
          <cell r="U177">
            <v>0</v>
          </cell>
        </row>
        <row r="178">
          <cell r="D178">
            <v>31500</v>
          </cell>
          <cell r="E178">
            <v>20</v>
          </cell>
          <cell r="F178" t="str">
            <v>X</v>
          </cell>
          <cell r="G178">
            <v>0</v>
          </cell>
          <cell r="H178">
            <v>0</v>
          </cell>
          <cell r="I178" t="str">
            <v>X</v>
          </cell>
          <cell r="J178" t="str">
            <v>X</v>
          </cell>
          <cell r="K178" t="str">
            <v>X</v>
          </cell>
          <cell r="L178" t="str">
            <v>X</v>
          </cell>
          <cell r="M178" t="str">
            <v>X</v>
          </cell>
          <cell r="N178" t="str">
            <v>X</v>
          </cell>
          <cell r="O178">
            <v>0</v>
          </cell>
          <cell r="P178" t="str">
            <v>Brdg2400000</v>
          </cell>
          <cell r="Q178">
            <v>0</v>
          </cell>
          <cell r="R178">
            <v>0</v>
          </cell>
          <cell r="S178">
            <v>20</v>
          </cell>
          <cell r="T178">
            <v>0</v>
          </cell>
          <cell r="U178">
            <v>0</v>
          </cell>
        </row>
        <row r="179">
          <cell r="D179">
            <v>31502</v>
          </cell>
          <cell r="E179">
            <v>25</v>
          </cell>
          <cell r="F179" t="str">
            <v>X</v>
          </cell>
          <cell r="G179">
            <v>0</v>
          </cell>
          <cell r="H179">
            <v>0</v>
          </cell>
          <cell r="I179" t="str">
            <v>X</v>
          </cell>
          <cell r="J179" t="str">
            <v>X</v>
          </cell>
          <cell r="K179" t="str">
            <v>X</v>
          </cell>
          <cell r="L179" t="str">
            <v>X</v>
          </cell>
          <cell r="M179" t="str">
            <v>X</v>
          </cell>
          <cell r="N179" t="str">
            <v>X</v>
          </cell>
          <cell r="O179">
            <v>7</v>
          </cell>
          <cell r="P179" t="str">
            <v>Brdg2404044</v>
          </cell>
          <cell r="Q179">
            <v>0</v>
          </cell>
          <cell r="R179">
            <v>154</v>
          </cell>
          <cell r="S179">
            <v>0</v>
          </cell>
          <cell r="T179">
            <v>0</v>
          </cell>
          <cell r="U179">
            <v>0</v>
          </cell>
        </row>
        <row r="180">
          <cell r="D180">
            <v>31505</v>
          </cell>
          <cell r="E180">
            <v>310</v>
          </cell>
          <cell r="F180" t="str">
            <v>X</v>
          </cell>
          <cell r="G180">
            <v>0</v>
          </cell>
          <cell r="H180">
            <v>0</v>
          </cell>
          <cell r="I180" t="str">
            <v>X</v>
          </cell>
          <cell r="J180" t="str">
            <v>X</v>
          </cell>
          <cell r="K180" t="str">
            <v>X</v>
          </cell>
          <cell r="L180" t="str">
            <v>X</v>
          </cell>
          <cell r="M180" t="str">
            <v>X</v>
          </cell>
          <cell r="N180" t="str">
            <v>X</v>
          </cell>
          <cell r="O180">
            <v>0</v>
          </cell>
          <cell r="P180" t="str">
            <v>Brdg2434343</v>
          </cell>
          <cell r="Q180">
            <v>0</v>
          </cell>
          <cell r="R180">
            <v>47</v>
          </cell>
          <cell r="S180">
            <v>307</v>
          </cell>
          <cell r="T180">
            <v>0</v>
          </cell>
          <cell r="U180">
            <v>0</v>
          </cell>
        </row>
        <row r="181">
          <cell r="D181">
            <v>31511</v>
          </cell>
          <cell r="E181">
            <v>47</v>
          </cell>
          <cell r="F181" t="str">
            <v>X</v>
          </cell>
          <cell r="G181">
            <v>0</v>
          </cell>
          <cell r="H181">
            <v>0</v>
          </cell>
          <cell r="I181" t="str">
            <v>X</v>
          </cell>
          <cell r="J181" t="str">
            <v>X</v>
          </cell>
          <cell r="K181" t="str">
            <v>X</v>
          </cell>
          <cell r="L181" t="str">
            <v>X</v>
          </cell>
          <cell r="M181" t="str">
            <v>X</v>
          </cell>
          <cell r="N181" t="str">
            <v>X</v>
          </cell>
          <cell r="O181">
            <v>0</v>
          </cell>
          <cell r="P181" t="str">
            <v>Brdg2 488485</v>
          </cell>
          <cell r="Q181">
            <v>0</v>
          </cell>
          <cell r="R181">
            <v>26</v>
          </cell>
          <cell r="S181">
            <v>45</v>
          </cell>
          <cell r="T181">
            <v>0</v>
          </cell>
          <cell r="U181">
            <v>0</v>
          </cell>
        </row>
        <row r="182">
          <cell r="D182">
            <v>31512</v>
          </cell>
          <cell r="E182">
            <v>6</v>
          </cell>
          <cell r="F182" t="str">
            <v>X</v>
          </cell>
          <cell r="G182">
            <v>0</v>
          </cell>
          <cell r="H182">
            <v>0</v>
          </cell>
          <cell r="I182" t="str">
            <v>X</v>
          </cell>
          <cell r="J182" t="str">
            <v>X</v>
          </cell>
          <cell r="K182" t="str">
            <v>X</v>
          </cell>
          <cell r="L182" t="str">
            <v>X</v>
          </cell>
          <cell r="M182" t="str">
            <v>X</v>
          </cell>
          <cell r="N182" t="str">
            <v>X</v>
          </cell>
          <cell r="O182">
            <v>0</v>
          </cell>
          <cell r="P182" t="str">
            <v>Brdg2 557799</v>
          </cell>
          <cell r="Q182">
            <v>0</v>
          </cell>
          <cell r="R182">
            <v>20</v>
          </cell>
          <cell r="S182">
            <v>5</v>
          </cell>
          <cell r="T182">
            <v>0</v>
          </cell>
          <cell r="U182">
            <v>0</v>
          </cell>
        </row>
        <row r="183">
          <cell r="D183">
            <v>31517</v>
          </cell>
          <cell r="E183">
            <v>3832</v>
          </cell>
          <cell r="F183" t="str">
            <v>X</v>
          </cell>
          <cell r="G183">
            <v>0</v>
          </cell>
          <cell r="H183">
            <v>0</v>
          </cell>
          <cell r="I183" t="str">
            <v>X</v>
          </cell>
          <cell r="J183" t="str">
            <v>X</v>
          </cell>
          <cell r="K183" t="str">
            <v>X</v>
          </cell>
          <cell r="L183" t="str">
            <v>X</v>
          </cell>
          <cell r="M183" t="str">
            <v>X</v>
          </cell>
          <cell r="N183" t="str">
            <v>X</v>
          </cell>
          <cell r="O183">
            <v>0</v>
          </cell>
          <cell r="P183" t="str">
            <v>Brdg2 800822</v>
          </cell>
          <cell r="Q183">
            <v>0</v>
          </cell>
          <cell r="R183">
            <v>95</v>
          </cell>
          <cell r="S183">
            <v>3825</v>
          </cell>
          <cell r="T183">
            <v>0</v>
          </cell>
          <cell r="U183">
            <v>0</v>
          </cell>
        </row>
        <row r="184">
          <cell r="D184">
            <v>31518</v>
          </cell>
          <cell r="E184">
            <v>1</v>
          </cell>
          <cell r="F184" t="str">
            <v>X</v>
          </cell>
          <cell r="G184">
            <v>0</v>
          </cell>
          <cell r="H184">
            <v>0</v>
          </cell>
          <cell r="I184" t="str">
            <v>X</v>
          </cell>
          <cell r="J184" t="str">
            <v>X</v>
          </cell>
          <cell r="K184" t="str">
            <v>X</v>
          </cell>
          <cell r="L184" t="str">
            <v>X</v>
          </cell>
          <cell r="M184" t="str">
            <v>X</v>
          </cell>
          <cell r="N184" t="str">
            <v>X</v>
          </cell>
          <cell r="O184">
            <v>0</v>
          </cell>
          <cell r="P184" t="str">
            <v>Brdg2 800866</v>
          </cell>
          <cell r="Q184">
            <v>0</v>
          </cell>
          <cell r="R184">
            <v>0</v>
          </cell>
          <cell r="S184">
            <v>1</v>
          </cell>
          <cell r="T184">
            <v>0</v>
          </cell>
          <cell r="U184">
            <v>0</v>
          </cell>
        </row>
        <row r="185">
          <cell r="D185">
            <v>31523</v>
          </cell>
          <cell r="E185">
            <v>12</v>
          </cell>
          <cell r="F185" t="str">
            <v>X</v>
          </cell>
          <cell r="G185">
            <v>0</v>
          </cell>
          <cell r="H185">
            <v>0</v>
          </cell>
          <cell r="I185" t="str">
            <v>X</v>
          </cell>
          <cell r="J185" t="str">
            <v>X</v>
          </cell>
          <cell r="K185" t="str">
            <v>X</v>
          </cell>
          <cell r="L185" t="str">
            <v>X</v>
          </cell>
          <cell r="M185" t="str">
            <v>X</v>
          </cell>
          <cell r="N185" t="str">
            <v>X</v>
          </cell>
          <cell r="O185">
            <v>0</v>
          </cell>
          <cell r="P185" t="str">
            <v>Brdg2 409059</v>
          </cell>
          <cell r="Q185">
            <v>0</v>
          </cell>
          <cell r="R185">
            <v>9</v>
          </cell>
          <cell r="S185">
            <v>11</v>
          </cell>
          <cell r="T185">
            <v>0</v>
          </cell>
          <cell r="U185">
            <v>0</v>
          </cell>
        </row>
        <row r="186">
          <cell r="D186">
            <v>31525</v>
          </cell>
          <cell r="E186">
            <v>125</v>
          </cell>
          <cell r="F186" t="str">
            <v>X</v>
          </cell>
          <cell r="G186">
            <v>0</v>
          </cell>
          <cell r="H186">
            <v>0</v>
          </cell>
          <cell r="I186" t="str">
            <v>X</v>
          </cell>
          <cell r="J186" t="str">
            <v>X</v>
          </cell>
          <cell r="K186" t="str">
            <v>X</v>
          </cell>
          <cell r="L186" t="str">
            <v>X</v>
          </cell>
          <cell r="M186" t="str">
            <v>X</v>
          </cell>
          <cell r="N186" t="str">
            <v>X</v>
          </cell>
          <cell r="O186">
            <v>0</v>
          </cell>
          <cell r="P186" t="str">
            <v>Brdg2 509015</v>
          </cell>
          <cell r="Q186">
            <v>0</v>
          </cell>
          <cell r="R186">
            <v>0</v>
          </cell>
          <cell r="S186">
            <v>125</v>
          </cell>
          <cell r="T186">
            <v>0</v>
          </cell>
          <cell r="U186">
            <v>0</v>
          </cell>
        </row>
        <row r="187">
          <cell r="D187">
            <v>31527</v>
          </cell>
          <cell r="E187">
            <v>1</v>
          </cell>
          <cell r="F187" t="str">
            <v>X</v>
          </cell>
          <cell r="G187">
            <v>0</v>
          </cell>
          <cell r="H187">
            <v>0</v>
          </cell>
          <cell r="I187" t="str">
            <v>X</v>
          </cell>
          <cell r="J187" t="str">
            <v>X</v>
          </cell>
          <cell r="K187" t="str">
            <v>X</v>
          </cell>
          <cell r="L187" t="str">
            <v>X</v>
          </cell>
          <cell r="M187" t="str">
            <v>X</v>
          </cell>
          <cell r="N187" t="str">
            <v>X</v>
          </cell>
          <cell r="O187">
            <v>0</v>
          </cell>
          <cell r="P187" t="str">
            <v>Brdg2143464</v>
          </cell>
          <cell r="Q187">
            <v>0</v>
          </cell>
          <cell r="R187">
            <v>6</v>
          </cell>
          <cell r="S187">
            <v>0</v>
          </cell>
          <cell r="T187">
            <v>0</v>
          </cell>
          <cell r="U187">
            <v>0</v>
          </cell>
        </row>
        <row r="188">
          <cell r="D188">
            <v>31625</v>
          </cell>
          <cell r="E188">
            <v>102</v>
          </cell>
          <cell r="F188" t="str">
            <v>X</v>
          </cell>
          <cell r="G188">
            <v>0</v>
          </cell>
          <cell r="H188">
            <v>0</v>
          </cell>
          <cell r="I188" t="str">
            <v>X</v>
          </cell>
          <cell r="J188" t="str">
            <v>X</v>
          </cell>
          <cell r="K188" t="str">
            <v>X</v>
          </cell>
          <cell r="L188" t="str">
            <v>X</v>
          </cell>
          <cell r="M188" t="str">
            <v>X</v>
          </cell>
          <cell r="N188" t="str">
            <v>X</v>
          </cell>
          <cell r="O188">
            <v>0</v>
          </cell>
          <cell r="P188" t="str">
            <v>Brdg2090940</v>
          </cell>
          <cell r="Q188">
            <v>0</v>
          </cell>
          <cell r="R188">
            <v>4453</v>
          </cell>
          <cell r="S188">
            <v>0</v>
          </cell>
          <cell r="T188">
            <v>0</v>
          </cell>
          <cell r="U188">
            <v>0</v>
          </cell>
        </row>
        <row r="189">
          <cell r="D189">
            <v>31628</v>
          </cell>
          <cell r="E189">
            <v>9</v>
          </cell>
          <cell r="F189" t="str">
            <v>X</v>
          </cell>
          <cell r="G189">
            <v>0</v>
          </cell>
          <cell r="H189">
            <v>0</v>
          </cell>
          <cell r="I189" t="str">
            <v>X</v>
          </cell>
          <cell r="J189" t="str">
            <v>X</v>
          </cell>
          <cell r="K189" t="str">
            <v>X</v>
          </cell>
          <cell r="L189" t="str">
            <v>X</v>
          </cell>
          <cell r="M189" t="str">
            <v>X</v>
          </cell>
          <cell r="N189" t="str">
            <v>X</v>
          </cell>
          <cell r="O189">
            <v>0</v>
          </cell>
          <cell r="P189">
            <v>31628</v>
          </cell>
          <cell r="Q189">
            <v>0</v>
          </cell>
          <cell r="R189">
            <v>394</v>
          </cell>
          <cell r="S189">
            <v>0</v>
          </cell>
          <cell r="T189">
            <v>0</v>
          </cell>
          <cell r="U189">
            <v>0</v>
          </cell>
        </row>
        <row r="190">
          <cell r="D190">
            <v>31704</v>
          </cell>
          <cell r="E190">
            <v>3840</v>
          </cell>
          <cell r="F190" t="str">
            <v>X</v>
          </cell>
          <cell r="G190">
            <v>0</v>
          </cell>
          <cell r="H190">
            <v>0</v>
          </cell>
          <cell r="I190" t="str">
            <v>X</v>
          </cell>
          <cell r="J190" t="str">
            <v>X</v>
          </cell>
          <cell r="K190" t="str">
            <v>X</v>
          </cell>
          <cell r="L190" t="str">
            <v>X</v>
          </cell>
          <cell r="M190" t="str">
            <v>X</v>
          </cell>
          <cell r="N190" t="str">
            <v>X</v>
          </cell>
          <cell r="O190">
            <v>15</v>
          </cell>
          <cell r="P190" t="str">
            <v>a Brdg3 435000</v>
          </cell>
          <cell r="Q190">
            <v>0</v>
          </cell>
          <cell r="R190">
            <v>186</v>
          </cell>
          <cell r="S190">
            <v>3814</v>
          </cell>
          <cell r="T190">
            <v>0</v>
          </cell>
          <cell r="U190">
            <v>0</v>
          </cell>
        </row>
        <row r="191">
          <cell r="D191">
            <v>31705</v>
          </cell>
          <cell r="E191">
            <v>1600</v>
          </cell>
          <cell r="F191" t="str">
            <v>X</v>
          </cell>
          <cell r="G191">
            <v>0</v>
          </cell>
          <cell r="H191">
            <v>0</v>
          </cell>
          <cell r="I191" t="str">
            <v>X</v>
          </cell>
          <cell r="J191" t="str">
            <v>X</v>
          </cell>
          <cell r="K191" t="str">
            <v>X</v>
          </cell>
          <cell r="L191" t="str">
            <v>X</v>
          </cell>
          <cell r="M191" t="str">
            <v>X</v>
          </cell>
          <cell r="N191" t="str">
            <v>X</v>
          </cell>
          <cell r="O191">
            <v>0</v>
          </cell>
          <cell r="P191" t="str">
            <v>Brdg3959595</v>
          </cell>
          <cell r="Q191">
            <v>0</v>
          </cell>
          <cell r="R191">
            <v>0</v>
          </cell>
          <cell r="S191">
            <v>1600</v>
          </cell>
          <cell r="T191">
            <v>0</v>
          </cell>
          <cell r="U191">
            <v>0</v>
          </cell>
        </row>
        <row r="192">
          <cell r="D192">
            <v>31734</v>
          </cell>
          <cell r="E192">
            <v>1966</v>
          </cell>
          <cell r="F192" t="str">
            <v>X</v>
          </cell>
          <cell r="G192">
            <v>0</v>
          </cell>
          <cell r="H192">
            <v>0</v>
          </cell>
          <cell r="I192" t="str">
            <v>X</v>
          </cell>
          <cell r="J192" t="str">
            <v>X</v>
          </cell>
          <cell r="K192" t="str">
            <v>X</v>
          </cell>
          <cell r="L192" t="str">
            <v>X</v>
          </cell>
          <cell r="M192" t="str">
            <v>X</v>
          </cell>
          <cell r="N192" t="str">
            <v>X</v>
          </cell>
          <cell r="O192">
            <v>17</v>
          </cell>
          <cell r="P192" t="str">
            <v>Brdg3 800800</v>
          </cell>
          <cell r="Q192">
            <v>0</v>
          </cell>
          <cell r="R192">
            <v>924</v>
          </cell>
          <cell r="S192">
            <v>1890</v>
          </cell>
          <cell r="T192">
            <v>0</v>
          </cell>
          <cell r="U192">
            <v>0</v>
          </cell>
        </row>
        <row r="193">
          <cell r="D193">
            <v>31737</v>
          </cell>
          <cell r="E193">
            <v>21</v>
          </cell>
          <cell r="F193" t="str">
            <v>X</v>
          </cell>
          <cell r="G193">
            <v>0</v>
          </cell>
          <cell r="H193">
            <v>0</v>
          </cell>
          <cell r="I193" t="str">
            <v>X</v>
          </cell>
          <cell r="J193" t="str">
            <v>X</v>
          </cell>
          <cell r="K193" t="str">
            <v>X</v>
          </cell>
          <cell r="L193" t="str">
            <v>X</v>
          </cell>
          <cell r="M193" t="str">
            <v>X</v>
          </cell>
          <cell r="N193" t="str">
            <v>X</v>
          </cell>
          <cell r="O193">
            <v>0</v>
          </cell>
          <cell r="P193" t="str">
            <v>Brdg3DomesticGen</v>
          </cell>
          <cell r="Q193">
            <v>0</v>
          </cell>
          <cell r="R193">
            <v>0</v>
          </cell>
          <cell r="S193">
            <v>21</v>
          </cell>
          <cell r="T193">
            <v>0</v>
          </cell>
          <cell r="U193">
            <v>0</v>
          </cell>
        </row>
        <row r="194">
          <cell r="D194">
            <v>31742</v>
          </cell>
          <cell r="E194">
            <v>1</v>
          </cell>
          <cell r="F194" t="str">
            <v>X</v>
          </cell>
          <cell r="G194">
            <v>0</v>
          </cell>
          <cell r="H194">
            <v>0</v>
          </cell>
          <cell r="I194" t="str">
            <v>X</v>
          </cell>
          <cell r="J194" t="str">
            <v>X</v>
          </cell>
          <cell r="K194" t="str">
            <v>X</v>
          </cell>
          <cell r="L194" t="str">
            <v>X</v>
          </cell>
          <cell r="M194" t="str">
            <v>X</v>
          </cell>
          <cell r="N194" t="str">
            <v>X</v>
          </cell>
          <cell r="O194">
            <v>0</v>
          </cell>
          <cell r="P194">
            <v>31742</v>
          </cell>
          <cell r="Q194">
            <v>0</v>
          </cell>
          <cell r="R194">
            <v>0</v>
          </cell>
          <cell r="S194">
            <v>1</v>
          </cell>
          <cell r="T194">
            <v>0</v>
          </cell>
          <cell r="U194">
            <v>0</v>
          </cell>
        </row>
        <row r="195">
          <cell r="D195">
            <v>31745</v>
          </cell>
          <cell r="E195">
            <v>6</v>
          </cell>
          <cell r="F195" t="str">
            <v>X</v>
          </cell>
          <cell r="G195">
            <v>0</v>
          </cell>
          <cell r="H195">
            <v>0</v>
          </cell>
          <cell r="I195" t="str">
            <v>X</v>
          </cell>
          <cell r="J195" t="str">
            <v>X</v>
          </cell>
          <cell r="K195" t="str">
            <v>X</v>
          </cell>
          <cell r="L195" t="str">
            <v>X</v>
          </cell>
          <cell r="M195" t="str">
            <v>X</v>
          </cell>
          <cell r="N195" t="str">
            <v>X</v>
          </cell>
          <cell r="O195">
            <v>0</v>
          </cell>
          <cell r="P195" t="str">
            <v>Brdg3 719894</v>
          </cell>
          <cell r="Q195">
            <v>0</v>
          </cell>
          <cell r="R195">
            <v>0</v>
          </cell>
          <cell r="S195">
            <v>6</v>
          </cell>
          <cell r="T195">
            <v>0</v>
          </cell>
          <cell r="U195">
            <v>0</v>
          </cell>
        </row>
        <row r="196">
          <cell r="D196">
            <v>31746</v>
          </cell>
          <cell r="E196">
            <v>11</v>
          </cell>
          <cell r="F196" t="str">
            <v>X</v>
          </cell>
          <cell r="G196">
            <v>0</v>
          </cell>
          <cell r="H196">
            <v>0</v>
          </cell>
          <cell r="I196" t="str">
            <v>X</v>
          </cell>
          <cell r="J196" t="str">
            <v>X</v>
          </cell>
          <cell r="K196" t="str">
            <v>X</v>
          </cell>
          <cell r="L196" t="str">
            <v>X</v>
          </cell>
          <cell r="M196" t="str">
            <v>X</v>
          </cell>
          <cell r="N196" t="str">
            <v>X</v>
          </cell>
          <cell r="O196">
            <v>0</v>
          </cell>
          <cell r="P196" t="str">
            <v>Brdg3 31746</v>
          </cell>
          <cell r="Q196">
            <v>0</v>
          </cell>
          <cell r="R196">
            <v>0</v>
          </cell>
          <cell r="S196">
            <v>11</v>
          </cell>
          <cell r="T196">
            <v>0</v>
          </cell>
          <cell r="U196">
            <v>0</v>
          </cell>
        </row>
        <row r="197">
          <cell r="D197">
            <v>34002</v>
          </cell>
          <cell r="E197">
            <v>537</v>
          </cell>
          <cell r="F197" t="str">
            <v>x</v>
          </cell>
          <cell r="G197">
            <v>0</v>
          </cell>
          <cell r="H197">
            <v>0</v>
          </cell>
          <cell r="I197" t="str">
            <v>x</v>
          </cell>
          <cell r="J197" t="str">
            <v>x</v>
          </cell>
          <cell r="K197" t="str">
            <v>x</v>
          </cell>
          <cell r="L197" t="str">
            <v>x</v>
          </cell>
          <cell r="M197" t="str">
            <v>x</v>
          </cell>
          <cell r="N197" t="str">
            <v>x</v>
          </cell>
          <cell r="O197">
            <v>4</v>
          </cell>
          <cell r="P197" t="str">
            <v>Invg4 404004</v>
          </cell>
          <cell r="Q197">
            <v>0</v>
          </cell>
          <cell r="R197">
            <v>0</v>
          </cell>
          <cell r="S197">
            <v>533</v>
          </cell>
          <cell r="T197">
            <v>0</v>
          </cell>
          <cell r="U197">
            <v>0</v>
          </cell>
        </row>
        <row r="198">
          <cell r="D198">
            <v>34008</v>
          </cell>
          <cell r="E198">
            <v>6</v>
          </cell>
          <cell r="F198" t="str">
            <v>x</v>
          </cell>
          <cell r="G198">
            <v>0</v>
          </cell>
          <cell r="H198">
            <v>0</v>
          </cell>
          <cell r="I198" t="str">
            <v>x</v>
          </cell>
          <cell r="J198" t="str">
            <v>x</v>
          </cell>
          <cell r="K198" t="str">
            <v>x</v>
          </cell>
          <cell r="L198" t="str">
            <v>x</v>
          </cell>
          <cell r="M198" t="str">
            <v>x</v>
          </cell>
          <cell r="N198" t="str">
            <v>x</v>
          </cell>
          <cell r="O198">
            <v>0</v>
          </cell>
          <cell r="P198" t="str">
            <v>Invg4415555</v>
          </cell>
          <cell r="Q198">
            <v>0</v>
          </cell>
          <cell r="R198">
            <v>0</v>
          </cell>
          <cell r="S198">
            <v>6</v>
          </cell>
          <cell r="T198">
            <v>0</v>
          </cell>
          <cell r="U198">
            <v>0</v>
          </cell>
        </row>
        <row r="199">
          <cell r="D199">
            <v>34009</v>
          </cell>
          <cell r="E199">
            <v>271</v>
          </cell>
          <cell r="F199" t="str">
            <v>x</v>
          </cell>
          <cell r="G199">
            <v>0</v>
          </cell>
          <cell r="H199">
            <v>0</v>
          </cell>
          <cell r="I199" t="str">
            <v>x</v>
          </cell>
          <cell r="J199" t="str">
            <v>x</v>
          </cell>
          <cell r="K199" t="str">
            <v>x</v>
          </cell>
          <cell r="L199" t="str">
            <v>x</v>
          </cell>
          <cell r="M199" t="str">
            <v>x</v>
          </cell>
          <cell r="N199" t="str">
            <v>x</v>
          </cell>
          <cell r="O199">
            <v>4</v>
          </cell>
          <cell r="P199" t="str">
            <v>Invg4416666</v>
          </cell>
          <cell r="Q199">
            <v>0</v>
          </cell>
          <cell r="R199">
            <v>0</v>
          </cell>
          <cell r="S199">
            <v>267</v>
          </cell>
          <cell r="T199">
            <v>0</v>
          </cell>
          <cell r="U199">
            <v>0</v>
          </cell>
        </row>
        <row r="200">
          <cell r="D200">
            <v>34011</v>
          </cell>
          <cell r="E200">
            <v>3</v>
          </cell>
          <cell r="F200" t="str">
            <v>x</v>
          </cell>
          <cell r="G200">
            <v>0</v>
          </cell>
          <cell r="H200">
            <v>0</v>
          </cell>
          <cell r="I200" t="str">
            <v>x</v>
          </cell>
          <cell r="J200" t="str">
            <v>x</v>
          </cell>
          <cell r="K200" t="str">
            <v>x</v>
          </cell>
          <cell r="L200" t="str">
            <v>x</v>
          </cell>
          <cell r="M200" t="str">
            <v>x</v>
          </cell>
          <cell r="N200" t="str">
            <v>x</v>
          </cell>
          <cell r="O200">
            <v>0</v>
          </cell>
          <cell r="P200" t="str">
            <v>Invg4 424242</v>
          </cell>
          <cell r="Q200">
            <v>0</v>
          </cell>
          <cell r="R200">
            <v>0</v>
          </cell>
          <cell r="S200">
            <v>0</v>
          </cell>
          <cell r="T200">
            <v>0</v>
          </cell>
          <cell r="U200">
            <v>0</v>
          </cell>
        </row>
        <row r="201">
          <cell r="D201">
            <v>34015</v>
          </cell>
          <cell r="E201">
            <v>6</v>
          </cell>
          <cell r="F201" t="str">
            <v>x</v>
          </cell>
          <cell r="G201">
            <v>0</v>
          </cell>
          <cell r="H201">
            <v>0</v>
          </cell>
          <cell r="I201" t="str">
            <v>x</v>
          </cell>
          <cell r="J201" t="str">
            <v>x</v>
          </cell>
          <cell r="K201" t="str">
            <v>x</v>
          </cell>
          <cell r="L201" t="str">
            <v>x</v>
          </cell>
          <cell r="M201" t="str">
            <v>x</v>
          </cell>
          <cell r="N201" t="str">
            <v>x</v>
          </cell>
          <cell r="O201">
            <v>0</v>
          </cell>
          <cell r="P201" t="str">
            <v>b Invg4 435000</v>
          </cell>
          <cell r="Q201">
            <v>0</v>
          </cell>
          <cell r="R201">
            <v>0</v>
          </cell>
          <cell r="S201">
            <v>6</v>
          </cell>
          <cell r="T201">
            <v>0</v>
          </cell>
          <cell r="U201">
            <v>0</v>
          </cell>
        </row>
        <row r="202">
          <cell r="D202">
            <v>34021</v>
          </cell>
          <cell r="E202">
            <v>1</v>
          </cell>
          <cell r="F202" t="str">
            <v>x</v>
          </cell>
          <cell r="G202">
            <v>0</v>
          </cell>
          <cell r="H202">
            <v>0</v>
          </cell>
          <cell r="I202" t="str">
            <v>x</v>
          </cell>
          <cell r="J202" t="str">
            <v>x</v>
          </cell>
          <cell r="K202" t="str">
            <v>x</v>
          </cell>
          <cell r="L202" t="str">
            <v>x</v>
          </cell>
          <cell r="M202" t="str">
            <v>x</v>
          </cell>
          <cell r="N202" t="str">
            <v>x</v>
          </cell>
          <cell r="O202">
            <v>0</v>
          </cell>
          <cell r="P202" t="str">
            <v>Invg4 060808</v>
          </cell>
          <cell r="Q202">
            <v>0</v>
          </cell>
          <cell r="R202">
            <v>0</v>
          </cell>
          <cell r="S202">
            <v>0</v>
          </cell>
          <cell r="T202">
            <v>0</v>
          </cell>
          <cell r="U202">
            <v>0</v>
          </cell>
        </row>
        <row r="203">
          <cell r="D203">
            <v>34023</v>
          </cell>
          <cell r="E203">
            <v>2</v>
          </cell>
          <cell r="F203" t="str">
            <v>x</v>
          </cell>
          <cell r="G203">
            <v>0</v>
          </cell>
          <cell r="H203">
            <v>0</v>
          </cell>
          <cell r="I203" t="str">
            <v>x</v>
          </cell>
          <cell r="J203" t="str">
            <v>x</v>
          </cell>
          <cell r="K203" t="str">
            <v>x</v>
          </cell>
          <cell r="L203" t="str">
            <v>x</v>
          </cell>
          <cell r="M203" t="str">
            <v>x</v>
          </cell>
          <cell r="N203" t="str">
            <v>x</v>
          </cell>
          <cell r="O203">
            <v>0</v>
          </cell>
          <cell r="P203" t="str">
            <v>Invg4 064499</v>
          </cell>
          <cell r="Q203">
            <v>0</v>
          </cell>
          <cell r="R203">
            <v>0</v>
          </cell>
          <cell r="S203">
            <v>0</v>
          </cell>
          <cell r="T203">
            <v>0</v>
          </cell>
          <cell r="U203">
            <v>0</v>
          </cell>
        </row>
        <row r="204">
          <cell r="D204">
            <v>34034</v>
          </cell>
          <cell r="E204">
            <v>2</v>
          </cell>
          <cell r="F204" t="str">
            <v>x</v>
          </cell>
          <cell r="G204">
            <v>0</v>
          </cell>
          <cell r="H204">
            <v>0</v>
          </cell>
          <cell r="I204" t="str">
            <v>x</v>
          </cell>
          <cell r="J204" t="str">
            <v>x</v>
          </cell>
          <cell r="K204" t="str">
            <v>x</v>
          </cell>
          <cell r="L204" t="str">
            <v>x</v>
          </cell>
          <cell r="M204" t="str">
            <v>x</v>
          </cell>
          <cell r="N204" t="str">
            <v>x</v>
          </cell>
          <cell r="O204">
            <v>0</v>
          </cell>
          <cell r="P204" t="str">
            <v>Invg4 663366</v>
          </cell>
          <cell r="Q204">
            <v>0</v>
          </cell>
          <cell r="R204">
            <v>0</v>
          </cell>
          <cell r="S204">
            <v>0</v>
          </cell>
          <cell r="T204">
            <v>0</v>
          </cell>
          <cell r="U204">
            <v>0</v>
          </cell>
        </row>
        <row r="205">
          <cell r="D205">
            <v>34035</v>
          </cell>
          <cell r="E205">
            <v>3</v>
          </cell>
          <cell r="F205" t="str">
            <v>x</v>
          </cell>
          <cell r="G205">
            <v>0</v>
          </cell>
          <cell r="H205">
            <v>0</v>
          </cell>
          <cell r="I205" t="str">
            <v>x</v>
          </cell>
          <cell r="J205" t="str">
            <v>x</v>
          </cell>
          <cell r="K205" t="str">
            <v>x</v>
          </cell>
          <cell r="L205" t="str">
            <v>x</v>
          </cell>
          <cell r="M205" t="str">
            <v>x</v>
          </cell>
          <cell r="N205" t="str">
            <v>x</v>
          </cell>
          <cell r="O205">
            <v>0</v>
          </cell>
          <cell r="P205" t="str">
            <v>Invg4 800833</v>
          </cell>
          <cell r="Q205">
            <v>0</v>
          </cell>
          <cell r="R205">
            <v>3</v>
          </cell>
          <cell r="S205">
            <v>0</v>
          </cell>
          <cell r="T205">
            <v>0</v>
          </cell>
          <cell r="U205">
            <v>0</v>
          </cell>
        </row>
        <row r="206">
          <cell r="D206">
            <v>34043</v>
          </cell>
          <cell r="E206">
            <v>12</v>
          </cell>
          <cell r="F206" t="str">
            <v>x</v>
          </cell>
          <cell r="G206">
            <v>0</v>
          </cell>
          <cell r="H206">
            <v>0</v>
          </cell>
          <cell r="I206" t="str">
            <v>x</v>
          </cell>
          <cell r="J206" t="str">
            <v>x</v>
          </cell>
          <cell r="K206" t="str">
            <v>x</v>
          </cell>
          <cell r="L206" t="str">
            <v>x</v>
          </cell>
          <cell r="M206" t="str">
            <v>x</v>
          </cell>
          <cell r="N206" t="str">
            <v>x</v>
          </cell>
          <cell r="O206">
            <v>2</v>
          </cell>
          <cell r="P206" t="str">
            <v>Invg4800879</v>
          </cell>
          <cell r="Q206">
            <v>0</v>
          </cell>
          <cell r="R206">
            <v>0</v>
          </cell>
          <cell r="S206">
            <v>10</v>
          </cell>
          <cell r="T206">
            <v>0</v>
          </cell>
          <cell r="U206">
            <v>0</v>
          </cell>
        </row>
        <row r="207">
          <cell r="D207">
            <v>34045</v>
          </cell>
          <cell r="E207">
            <v>1</v>
          </cell>
          <cell r="F207" t="str">
            <v>x</v>
          </cell>
          <cell r="G207">
            <v>0</v>
          </cell>
          <cell r="H207">
            <v>0</v>
          </cell>
          <cell r="I207" t="str">
            <v>x</v>
          </cell>
          <cell r="J207" t="str">
            <v>x</v>
          </cell>
          <cell r="K207" t="str">
            <v>x</v>
          </cell>
          <cell r="L207" t="str">
            <v>x</v>
          </cell>
          <cell r="M207" t="str">
            <v>x</v>
          </cell>
          <cell r="N207" t="str">
            <v>x</v>
          </cell>
          <cell r="O207">
            <v>0</v>
          </cell>
          <cell r="P207" t="str">
            <v>Invg4 979797</v>
          </cell>
          <cell r="Q207">
            <v>0</v>
          </cell>
          <cell r="R207">
            <v>0</v>
          </cell>
          <cell r="S207">
            <v>0</v>
          </cell>
          <cell r="T207">
            <v>0</v>
          </cell>
          <cell r="U207">
            <v>0</v>
          </cell>
        </row>
        <row r="208">
          <cell r="D208">
            <v>34054</v>
          </cell>
          <cell r="E208">
            <v>8</v>
          </cell>
          <cell r="F208" t="str">
            <v>x</v>
          </cell>
          <cell r="G208">
            <v>8</v>
          </cell>
          <cell r="H208">
            <v>7</v>
          </cell>
          <cell r="I208" t="str">
            <v>x</v>
          </cell>
          <cell r="J208" t="str">
            <v>x</v>
          </cell>
          <cell r="K208" t="str">
            <v>x</v>
          </cell>
          <cell r="L208" t="str">
            <v>x</v>
          </cell>
          <cell r="M208" t="str">
            <v>x</v>
          </cell>
          <cell r="N208" t="str">
            <v>x</v>
          </cell>
          <cell r="O208">
            <v>0</v>
          </cell>
          <cell r="P208" t="str">
            <v>Video Lounge 800873.</v>
          </cell>
          <cell r="Q208">
            <v>1036</v>
          </cell>
          <cell r="R208">
            <v>0</v>
          </cell>
          <cell r="S208">
            <v>0</v>
          </cell>
          <cell r="T208">
            <v>0</v>
          </cell>
          <cell r="U208">
            <v>149</v>
          </cell>
        </row>
        <row r="209">
          <cell r="D209">
            <v>34061</v>
          </cell>
          <cell r="E209">
            <v>1</v>
          </cell>
          <cell r="F209" t="str">
            <v>x</v>
          </cell>
          <cell r="G209">
            <v>0</v>
          </cell>
          <cell r="H209">
            <v>0</v>
          </cell>
          <cell r="I209" t="str">
            <v>x</v>
          </cell>
          <cell r="J209" t="str">
            <v>x</v>
          </cell>
          <cell r="K209" t="str">
            <v>x</v>
          </cell>
          <cell r="L209" t="str">
            <v>x</v>
          </cell>
          <cell r="M209" t="str">
            <v>x</v>
          </cell>
          <cell r="N209" t="str">
            <v>x</v>
          </cell>
          <cell r="O209">
            <v>0</v>
          </cell>
          <cell r="P209" t="str">
            <v>Invg4 404151</v>
          </cell>
          <cell r="Q209">
            <v>0</v>
          </cell>
          <cell r="R209">
            <v>0</v>
          </cell>
          <cell r="S209">
            <v>0</v>
          </cell>
          <cell r="T209">
            <v>0</v>
          </cell>
          <cell r="U209">
            <v>0</v>
          </cell>
        </row>
        <row r="210">
          <cell r="D210">
            <v>34068</v>
          </cell>
          <cell r="E210">
            <v>1</v>
          </cell>
          <cell r="F210" t="str">
            <v>x</v>
          </cell>
          <cell r="G210">
            <v>0</v>
          </cell>
          <cell r="H210">
            <v>0</v>
          </cell>
          <cell r="I210" t="str">
            <v>x</v>
          </cell>
          <cell r="J210" t="str">
            <v>x</v>
          </cell>
          <cell r="K210" t="str">
            <v>x</v>
          </cell>
          <cell r="L210" t="str">
            <v>x</v>
          </cell>
          <cell r="M210" t="str">
            <v>x</v>
          </cell>
          <cell r="N210" t="str">
            <v>x</v>
          </cell>
          <cell r="O210">
            <v>0</v>
          </cell>
          <cell r="P210" t="str">
            <v>Invg4 400208</v>
          </cell>
          <cell r="Q210">
            <v>0</v>
          </cell>
          <cell r="R210">
            <v>0</v>
          </cell>
          <cell r="S210">
            <v>0</v>
          </cell>
          <cell r="T210">
            <v>0</v>
          </cell>
          <cell r="U210">
            <v>0</v>
          </cell>
        </row>
        <row r="211">
          <cell r="D211">
            <v>34080</v>
          </cell>
          <cell r="E211">
            <v>232</v>
          </cell>
          <cell r="F211" t="str">
            <v>x</v>
          </cell>
          <cell r="G211">
            <v>0</v>
          </cell>
          <cell r="H211">
            <v>0</v>
          </cell>
          <cell r="I211" t="str">
            <v>x</v>
          </cell>
          <cell r="J211" t="str">
            <v>x</v>
          </cell>
          <cell r="K211" t="str">
            <v>x</v>
          </cell>
          <cell r="L211" t="str">
            <v>x</v>
          </cell>
          <cell r="M211" t="str">
            <v>x</v>
          </cell>
          <cell r="N211" t="str">
            <v>x</v>
          </cell>
          <cell r="O211">
            <v>2</v>
          </cell>
          <cell r="P211" t="str">
            <v>c Cus INVG4 404040</v>
          </cell>
          <cell r="Q211">
            <v>0</v>
          </cell>
          <cell r="R211">
            <v>0</v>
          </cell>
          <cell r="S211">
            <v>230</v>
          </cell>
          <cell r="T211">
            <v>0</v>
          </cell>
          <cell r="U211">
            <v>0</v>
          </cell>
        </row>
        <row r="212">
          <cell r="D212">
            <v>34082</v>
          </cell>
          <cell r="E212">
            <v>549</v>
          </cell>
          <cell r="F212" t="str">
            <v>x</v>
          </cell>
          <cell r="G212">
            <v>0</v>
          </cell>
          <cell r="H212">
            <v>0</v>
          </cell>
          <cell r="I212" t="str">
            <v>x</v>
          </cell>
          <cell r="J212" t="str">
            <v>x</v>
          </cell>
          <cell r="K212" t="str">
            <v>x</v>
          </cell>
          <cell r="L212" t="str">
            <v>x</v>
          </cell>
          <cell r="M212" t="str">
            <v>x</v>
          </cell>
          <cell r="N212" t="str">
            <v>x</v>
          </cell>
          <cell r="O212">
            <v>0</v>
          </cell>
          <cell r="P212" t="str">
            <v>a Tech Inv4 404040</v>
          </cell>
          <cell r="Q212">
            <v>0</v>
          </cell>
          <cell r="R212">
            <v>0</v>
          </cell>
          <cell r="S212">
            <v>545</v>
          </cell>
          <cell r="T212">
            <v>0</v>
          </cell>
          <cell r="U212">
            <v>0</v>
          </cell>
        </row>
        <row r="213">
          <cell r="D213">
            <v>34088</v>
          </cell>
          <cell r="E213">
            <v>1</v>
          </cell>
          <cell r="F213" t="str">
            <v>x</v>
          </cell>
          <cell r="G213">
            <v>0</v>
          </cell>
          <cell r="H213">
            <v>0</v>
          </cell>
          <cell r="I213" t="str">
            <v>x</v>
          </cell>
          <cell r="J213" t="str">
            <v>x</v>
          </cell>
          <cell r="K213" t="str">
            <v>x</v>
          </cell>
          <cell r="L213" t="str">
            <v>x</v>
          </cell>
          <cell r="M213" t="str">
            <v>x</v>
          </cell>
          <cell r="N213" t="str">
            <v>x</v>
          </cell>
          <cell r="O213">
            <v>0</v>
          </cell>
          <cell r="P213" t="str">
            <v>Invg4 800866</v>
          </cell>
          <cell r="Q213">
            <v>0</v>
          </cell>
          <cell r="R213">
            <v>0</v>
          </cell>
          <cell r="S213">
            <v>0</v>
          </cell>
          <cell r="T213">
            <v>0</v>
          </cell>
          <cell r="U213">
            <v>0</v>
          </cell>
        </row>
        <row r="214">
          <cell r="D214">
            <v>34166</v>
          </cell>
          <cell r="E214">
            <v>165</v>
          </cell>
          <cell r="F214" t="str">
            <v>x</v>
          </cell>
          <cell r="G214">
            <v>0</v>
          </cell>
          <cell r="H214">
            <v>0</v>
          </cell>
          <cell r="I214" t="str">
            <v>x</v>
          </cell>
          <cell r="J214" t="str">
            <v>x</v>
          </cell>
          <cell r="K214" t="str">
            <v>x</v>
          </cell>
          <cell r="L214" t="str">
            <v>x</v>
          </cell>
          <cell r="M214" t="str">
            <v>x</v>
          </cell>
          <cell r="N214" t="str">
            <v>x</v>
          </cell>
          <cell r="O214">
            <v>0</v>
          </cell>
          <cell r="P214" t="str">
            <v>Invg4 420520</v>
          </cell>
          <cell r="Q214">
            <v>0</v>
          </cell>
          <cell r="R214">
            <v>0</v>
          </cell>
          <cell r="S214">
            <v>0</v>
          </cell>
          <cell r="T214">
            <v>0</v>
          </cell>
          <cell r="U214">
            <v>0</v>
          </cell>
        </row>
        <row r="215">
          <cell r="D215">
            <v>34170</v>
          </cell>
          <cell r="E215">
            <v>1</v>
          </cell>
          <cell r="F215" t="str">
            <v>x</v>
          </cell>
          <cell r="G215">
            <v>0</v>
          </cell>
          <cell r="H215">
            <v>0</v>
          </cell>
          <cell r="I215" t="str">
            <v>x</v>
          </cell>
          <cell r="J215" t="str">
            <v>x</v>
          </cell>
          <cell r="K215" t="str">
            <v>x</v>
          </cell>
          <cell r="L215" t="str">
            <v>x</v>
          </cell>
          <cell r="M215" t="str">
            <v>x</v>
          </cell>
          <cell r="N215" t="str">
            <v>x</v>
          </cell>
          <cell r="O215">
            <v>0</v>
          </cell>
          <cell r="P215" t="str">
            <v>Invg4430604</v>
          </cell>
          <cell r="Q215">
            <v>0</v>
          </cell>
          <cell r="R215">
            <v>1</v>
          </cell>
          <cell r="S215">
            <v>0</v>
          </cell>
          <cell r="T215">
            <v>0</v>
          </cell>
          <cell r="U215">
            <v>0</v>
          </cell>
        </row>
        <row r="216">
          <cell r="D216">
            <v>34205</v>
          </cell>
          <cell r="E216">
            <v>2</v>
          </cell>
          <cell r="F216" t="str">
            <v>x</v>
          </cell>
          <cell r="G216">
            <v>0</v>
          </cell>
          <cell r="H216">
            <v>0</v>
          </cell>
          <cell r="I216" t="str">
            <v>x</v>
          </cell>
          <cell r="J216" t="str">
            <v>x</v>
          </cell>
          <cell r="K216" t="str">
            <v>x</v>
          </cell>
          <cell r="L216" t="str">
            <v>x</v>
          </cell>
          <cell r="M216" t="str">
            <v>x</v>
          </cell>
          <cell r="N216" t="str">
            <v>x</v>
          </cell>
          <cell r="O216">
            <v>0</v>
          </cell>
          <cell r="P216" t="str">
            <v>Invg4 432494</v>
          </cell>
          <cell r="Q216">
            <v>0</v>
          </cell>
          <cell r="R216">
            <v>0</v>
          </cell>
          <cell r="S216">
            <v>0</v>
          </cell>
          <cell r="T216">
            <v>0</v>
          </cell>
          <cell r="U216">
            <v>0</v>
          </cell>
        </row>
        <row r="217">
          <cell r="D217">
            <v>34503</v>
          </cell>
          <cell r="E217">
            <v>93</v>
          </cell>
          <cell r="F217" t="str">
            <v>x</v>
          </cell>
          <cell r="G217">
            <v>0</v>
          </cell>
          <cell r="H217">
            <v>0</v>
          </cell>
          <cell r="I217" t="str">
            <v>x</v>
          </cell>
          <cell r="J217" t="str">
            <v>x</v>
          </cell>
          <cell r="K217" t="str">
            <v>x</v>
          </cell>
          <cell r="L217" t="str">
            <v>x</v>
          </cell>
          <cell r="M217" t="str">
            <v>x</v>
          </cell>
          <cell r="N217" t="str">
            <v>x</v>
          </cell>
          <cell r="O217">
            <v>1</v>
          </cell>
          <cell r="P217" t="str">
            <v>Invg5430000</v>
          </cell>
          <cell r="Q217">
            <v>0</v>
          </cell>
          <cell r="R217">
            <v>0</v>
          </cell>
          <cell r="S217">
            <v>92</v>
          </cell>
          <cell r="T217">
            <v>0</v>
          </cell>
          <cell r="U217">
            <v>0</v>
          </cell>
        </row>
        <row r="218">
          <cell r="D218">
            <v>34507</v>
          </cell>
          <cell r="E218">
            <v>1435</v>
          </cell>
          <cell r="F218" t="str">
            <v>x</v>
          </cell>
          <cell r="G218">
            <v>0</v>
          </cell>
          <cell r="H218">
            <v>0</v>
          </cell>
          <cell r="I218" t="str">
            <v>x</v>
          </cell>
          <cell r="J218" t="str">
            <v>x</v>
          </cell>
          <cell r="K218" t="str">
            <v>x</v>
          </cell>
          <cell r="L218" t="str">
            <v>x</v>
          </cell>
          <cell r="M218" t="str">
            <v>x</v>
          </cell>
          <cell r="N218" t="str">
            <v>x</v>
          </cell>
          <cell r="O218">
            <v>7</v>
          </cell>
          <cell r="P218" t="str">
            <v>Invg5 436000</v>
          </cell>
          <cell r="Q218">
            <v>0</v>
          </cell>
          <cell r="R218">
            <v>0</v>
          </cell>
          <cell r="S218">
            <v>1428</v>
          </cell>
          <cell r="T218">
            <v>0</v>
          </cell>
          <cell r="U218">
            <v>0</v>
          </cell>
        </row>
        <row r="219">
          <cell r="D219">
            <v>34508</v>
          </cell>
          <cell r="E219">
            <v>21</v>
          </cell>
          <cell r="F219" t="str">
            <v>x</v>
          </cell>
          <cell r="G219">
            <v>0</v>
          </cell>
          <cell r="H219">
            <v>0</v>
          </cell>
          <cell r="I219" t="str">
            <v>x</v>
          </cell>
          <cell r="J219" t="str">
            <v>x</v>
          </cell>
          <cell r="K219" t="str">
            <v>x</v>
          </cell>
          <cell r="L219" t="str">
            <v>x</v>
          </cell>
          <cell r="M219" t="str">
            <v>x</v>
          </cell>
          <cell r="N219" t="str">
            <v>x</v>
          </cell>
          <cell r="O219">
            <v>1</v>
          </cell>
          <cell r="P219" t="str">
            <v>Invg5 437000</v>
          </cell>
          <cell r="Q219">
            <v>0</v>
          </cell>
          <cell r="R219">
            <v>0</v>
          </cell>
          <cell r="S219">
            <v>20</v>
          </cell>
          <cell r="T219">
            <v>0</v>
          </cell>
          <cell r="U219">
            <v>0</v>
          </cell>
        </row>
        <row r="220">
          <cell r="D220">
            <v>34526</v>
          </cell>
          <cell r="E220">
            <v>71</v>
          </cell>
          <cell r="F220" t="str">
            <v>x</v>
          </cell>
          <cell r="G220">
            <v>0</v>
          </cell>
          <cell r="H220">
            <v>0</v>
          </cell>
          <cell r="I220" t="str">
            <v>x</v>
          </cell>
          <cell r="J220" t="str">
            <v>x</v>
          </cell>
          <cell r="K220" t="str">
            <v>x</v>
          </cell>
          <cell r="L220" t="str">
            <v>x</v>
          </cell>
          <cell r="M220" t="str">
            <v>x</v>
          </cell>
          <cell r="N220" t="str">
            <v>x</v>
          </cell>
          <cell r="O220">
            <v>0</v>
          </cell>
          <cell r="P220" t="str">
            <v>a Invg5 800888</v>
          </cell>
          <cell r="Q220">
            <v>0</v>
          </cell>
          <cell r="R220">
            <v>0</v>
          </cell>
          <cell r="S220">
            <v>71</v>
          </cell>
          <cell r="T220">
            <v>0</v>
          </cell>
          <cell r="U220">
            <v>0</v>
          </cell>
        </row>
        <row r="221">
          <cell r="D221">
            <v>34553</v>
          </cell>
          <cell r="E221">
            <v>1140</v>
          </cell>
          <cell r="F221" t="str">
            <v>x</v>
          </cell>
          <cell r="G221">
            <v>0</v>
          </cell>
          <cell r="H221">
            <v>0</v>
          </cell>
          <cell r="I221" t="str">
            <v>x</v>
          </cell>
          <cell r="J221" t="str">
            <v>x</v>
          </cell>
          <cell r="K221" t="str">
            <v>x</v>
          </cell>
          <cell r="L221" t="str">
            <v>x</v>
          </cell>
          <cell r="M221" t="str">
            <v>x</v>
          </cell>
          <cell r="N221" t="str">
            <v>x</v>
          </cell>
          <cell r="O221">
            <v>1</v>
          </cell>
          <cell r="P221" t="str">
            <v>a Cus INVG5 404040</v>
          </cell>
          <cell r="Q221">
            <v>0</v>
          </cell>
          <cell r="R221">
            <v>0</v>
          </cell>
          <cell r="S221">
            <v>1139</v>
          </cell>
          <cell r="T221">
            <v>0</v>
          </cell>
          <cell r="U221">
            <v>0</v>
          </cell>
        </row>
        <row r="222">
          <cell r="D222">
            <v>34588</v>
          </cell>
          <cell r="E222">
            <v>5489</v>
          </cell>
          <cell r="F222" t="str">
            <v>x</v>
          </cell>
          <cell r="G222">
            <v>0</v>
          </cell>
          <cell r="H222">
            <v>0</v>
          </cell>
          <cell r="I222" t="str">
            <v>x</v>
          </cell>
          <cell r="J222" t="str">
            <v>x</v>
          </cell>
          <cell r="K222" t="str">
            <v>x</v>
          </cell>
          <cell r="L222" t="str">
            <v>x</v>
          </cell>
          <cell r="M222" t="str">
            <v>x</v>
          </cell>
          <cell r="N222" t="str">
            <v>x</v>
          </cell>
          <cell r="O222">
            <v>30</v>
          </cell>
          <cell r="P222" t="str">
            <v>a Invg5 404020</v>
          </cell>
          <cell r="Q222">
            <v>0</v>
          </cell>
          <cell r="R222">
            <v>0</v>
          </cell>
          <cell r="S222">
            <v>5459</v>
          </cell>
          <cell r="T222">
            <v>0</v>
          </cell>
          <cell r="U222">
            <v>0</v>
          </cell>
        </row>
        <row r="223">
          <cell r="D223">
            <v>34664</v>
          </cell>
          <cell r="E223">
            <v>1999</v>
          </cell>
          <cell r="F223" t="str">
            <v>x</v>
          </cell>
          <cell r="G223">
            <v>0</v>
          </cell>
          <cell r="H223">
            <v>0</v>
          </cell>
          <cell r="I223" t="str">
            <v>x</v>
          </cell>
          <cell r="J223" t="str">
            <v>x</v>
          </cell>
          <cell r="K223" t="str">
            <v>x</v>
          </cell>
          <cell r="L223" t="str">
            <v>x</v>
          </cell>
          <cell r="M223" t="str">
            <v>x</v>
          </cell>
          <cell r="N223" t="str">
            <v>x</v>
          </cell>
          <cell r="O223">
            <v>2</v>
          </cell>
          <cell r="P223" t="str">
            <v>b PAT INVG5 404040</v>
          </cell>
          <cell r="Q223">
            <v>0</v>
          </cell>
          <cell r="R223">
            <v>0</v>
          </cell>
          <cell r="S223">
            <v>1997</v>
          </cell>
          <cell r="T223">
            <v>0</v>
          </cell>
          <cell r="U223">
            <v>0</v>
          </cell>
        </row>
        <row r="224">
          <cell r="D224">
            <v>34722</v>
          </cell>
          <cell r="E224">
            <v>3</v>
          </cell>
          <cell r="F224" t="str">
            <v>x</v>
          </cell>
          <cell r="G224">
            <v>0</v>
          </cell>
          <cell r="H224">
            <v>0</v>
          </cell>
          <cell r="I224" t="str">
            <v>x</v>
          </cell>
          <cell r="J224" t="str">
            <v>x</v>
          </cell>
          <cell r="K224" t="str">
            <v>x</v>
          </cell>
          <cell r="L224" t="str">
            <v>x</v>
          </cell>
          <cell r="M224" t="str">
            <v>x</v>
          </cell>
          <cell r="N224" t="str">
            <v>x</v>
          </cell>
          <cell r="O224">
            <v>3</v>
          </cell>
          <cell r="P224" t="str">
            <v>Invg5 405045</v>
          </cell>
          <cell r="Q224">
            <v>0</v>
          </cell>
          <cell r="R224">
            <v>0</v>
          </cell>
          <cell r="S224">
            <v>0</v>
          </cell>
          <cell r="T224">
            <v>0</v>
          </cell>
          <cell r="U224">
            <v>0</v>
          </cell>
        </row>
        <row r="225">
          <cell r="D225">
            <v>44001</v>
          </cell>
          <cell r="E225">
            <v>13</v>
          </cell>
          <cell r="F225" t="str">
            <v>x</v>
          </cell>
          <cell r="G225">
            <v>0</v>
          </cell>
          <cell r="H225">
            <v>0</v>
          </cell>
          <cell r="I225" t="str">
            <v>x</v>
          </cell>
          <cell r="J225" t="str">
            <v>x</v>
          </cell>
          <cell r="K225" t="str">
            <v>x</v>
          </cell>
          <cell r="L225" t="str">
            <v>x</v>
          </cell>
          <cell r="M225" t="str">
            <v>x</v>
          </cell>
          <cell r="N225" t="str">
            <v>x</v>
          </cell>
          <cell r="O225">
            <v>0</v>
          </cell>
          <cell r="P225" t="str">
            <v>Dunf4 402000</v>
          </cell>
          <cell r="Q225">
            <v>0</v>
          </cell>
          <cell r="R225">
            <v>0</v>
          </cell>
          <cell r="S225">
            <v>13</v>
          </cell>
          <cell r="T225">
            <v>0</v>
          </cell>
          <cell r="U225">
            <v>0</v>
          </cell>
        </row>
        <row r="226">
          <cell r="D226">
            <v>44008</v>
          </cell>
          <cell r="E226">
            <v>7</v>
          </cell>
          <cell r="F226" t="str">
            <v>x</v>
          </cell>
          <cell r="G226">
            <v>0</v>
          </cell>
          <cell r="H226">
            <v>0</v>
          </cell>
          <cell r="I226" t="str">
            <v>x</v>
          </cell>
          <cell r="J226" t="str">
            <v>x</v>
          </cell>
          <cell r="K226" t="str">
            <v>x</v>
          </cell>
          <cell r="L226" t="str">
            <v>x</v>
          </cell>
          <cell r="M226" t="str">
            <v>x</v>
          </cell>
          <cell r="N226" t="str">
            <v>x</v>
          </cell>
          <cell r="O226">
            <v>0</v>
          </cell>
          <cell r="P226" t="str">
            <v>Dunf4415555</v>
          </cell>
          <cell r="Q226">
            <v>0</v>
          </cell>
          <cell r="R226">
            <v>0</v>
          </cell>
          <cell r="S226">
            <v>7</v>
          </cell>
          <cell r="T226">
            <v>0</v>
          </cell>
          <cell r="U226">
            <v>0</v>
          </cell>
        </row>
        <row r="227">
          <cell r="D227">
            <v>44009</v>
          </cell>
          <cell r="E227">
            <v>270</v>
          </cell>
          <cell r="F227" t="str">
            <v>x</v>
          </cell>
          <cell r="G227">
            <v>0</v>
          </cell>
          <cell r="H227">
            <v>0</v>
          </cell>
          <cell r="I227" t="str">
            <v>x</v>
          </cell>
          <cell r="J227" t="str">
            <v>x</v>
          </cell>
          <cell r="K227" t="str">
            <v>x</v>
          </cell>
          <cell r="L227" t="str">
            <v>x</v>
          </cell>
          <cell r="M227" t="str">
            <v>x</v>
          </cell>
          <cell r="N227" t="str">
            <v>x</v>
          </cell>
          <cell r="O227">
            <v>4</v>
          </cell>
          <cell r="P227" t="str">
            <v>Dunf4416666</v>
          </cell>
          <cell r="Q227">
            <v>0</v>
          </cell>
          <cell r="R227">
            <v>0</v>
          </cell>
          <cell r="S227">
            <v>266</v>
          </cell>
          <cell r="T227">
            <v>0</v>
          </cell>
          <cell r="U227">
            <v>0</v>
          </cell>
        </row>
        <row r="228">
          <cell r="D228">
            <v>44010</v>
          </cell>
          <cell r="E228">
            <v>23</v>
          </cell>
          <cell r="F228" t="str">
            <v>x</v>
          </cell>
          <cell r="G228">
            <v>0</v>
          </cell>
          <cell r="H228">
            <v>0</v>
          </cell>
          <cell r="I228" t="str">
            <v>x</v>
          </cell>
          <cell r="J228" t="str">
            <v>x</v>
          </cell>
          <cell r="K228" t="str">
            <v>x</v>
          </cell>
          <cell r="L228" t="str">
            <v>x</v>
          </cell>
          <cell r="M228" t="str">
            <v>x</v>
          </cell>
          <cell r="N228" t="str">
            <v>x</v>
          </cell>
          <cell r="O228">
            <v>0</v>
          </cell>
          <cell r="P228" t="str">
            <v>Dunf4 424200</v>
          </cell>
          <cell r="Q228">
            <v>0</v>
          </cell>
          <cell r="R228">
            <v>0</v>
          </cell>
          <cell r="S228">
            <v>23</v>
          </cell>
          <cell r="T228">
            <v>0</v>
          </cell>
          <cell r="U228">
            <v>0</v>
          </cell>
        </row>
        <row r="229">
          <cell r="D229">
            <v>44011</v>
          </cell>
          <cell r="E229">
            <v>348</v>
          </cell>
          <cell r="F229" t="str">
            <v>x</v>
          </cell>
          <cell r="G229">
            <v>0</v>
          </cell>
          <cell r="H229">
            <v>0</v>
          </cell>
          <cell r="I229" t="str">
            <v>x</v>
          </cell>
          <cell r="J229" t="str">
            <v>x</v>
          </cell>
          <cell r="K229" t="str">
            <v>x</v>
          </cell>
          <cell r="L229" t="str">
            <v>x</v>
          </cell>
          <cell r="M229" t="str">
            <v>x</v>
          </cell>
          <cell r="N229" t="str">
            <v>x</v>
          </cell>
          <cell r="O229">
            <v>9</v>
          </cell>
          <cell r="P229" t="str">
            <v>Dunf4 424242</v>
          </cell>
          <cell r="Q229">
            <v>0</v>
          </cell>
          <cell r="R229">
            <v>0</v>
          </cell>
          <cell r="S229">
            <v>336</v>
          </cell>
          <cell r="T229">
            <v>0</v>
          </cell>
          <cell r="U229">
            <v>0</v>
          </cell>
        </row>
        <row r="230">
          <cell r="D230">
            <v>44012</v>
          </cell>
          <cell r="E230">
            <v>42</v>
          </cell>
          <cell r="F230" t="str">
            <v>x</v>
          </cell>
          <cell r="G230">
            <v>0</v>
          </cell>
          <cell r="H230">
            <v>0</v>
          </cell>
          <cell r="I230" t="str">
            <v>x</v>
          </cell>
          <cell r="J230" t="str">
            <v>x</v>
          </cell>
          <cell r="K230" t="str">
            <v>x</v>
          </cell>
          <cell r="L230" t="str">
            <v>x</v>
          </cell>
          <cell r="M230" t="str">
            <v>x</v>
          </cell>
          <cell r="N230" t="str">
            <v>x</v>
          </cell>
          <cell r="O230">
            <v>0</v>
          </cell>
          <cell r="P230" t="str">
            <v>c PAT DUNF4 404040</v>
          </cell>
          <cell r="Q230">
            <v>0</v>
          </cell>
          <cell r="R230">
            <v>0</v>
          </cell>
          <cell r="S230">
            <v>42</v>
          </cell>
          <cell r="T230">
            <v>0</v>
          </cell>
          <cell r="U230">
            <v>0</v>
          </cell>
        </row>
        <row r="231">
          <cell r="D231">
            <v>44013</v>
          </cell>
          <cell r="E231">
            <v>1</v>
          </cell>
          <cell r="F231" t="str">
            <v>x</v>
          </cell>
          <cell r="G231">
            <v>1</v>
          </cell>
          <cell r="H231">
            <v>1</v>
          </cell>
          <cell r="I231" t="str">
            <v>x</v>
          </cell>
          <cell r="J231" t="str">
            <v>x</v>
          </cell>
          <cell r="K231" t="str">
            <v>x</v>
          </cell>
          <cell r="L231" t="str">
            <v>x</v>
          </cell>
          <cell r="M231" t="str">
            <v>x</v>
          </cell>
          <cell r="N231" t="str">
            <v>x</v>
          </cell>
          <cell r="O231">
            <v>0</v>
          </cell>
          <cell r="P231" t="str">
            <v>Dunf4433000</v>
          </cell>
          <cell r="Q231">
            <v>11</v>
          </cell>
          <cell r="R231">
            <v>0</v>
          </cell>
          <cell r="S231">
            <v>0</v>
          </cell>
          <cell r="T231">
            <v>0</v>
          </cell>
          <cell r="U231">
            <v>2</v>
          </cell>
        </row>
        <row r="232">
          <cell r="D232">
            <v>44014</v>
          </cell>
          <cell r="E232">
            <v>7</v>
          </cell>
          <cell r="F232" t="str">
            <v>x</v>
          </cell>
          <cell r="G232">
            <v>0</v>
          </cell>
          <cell r="H232">
            <v>0</v>
          </cell>
          <cell r="I232" t="str">
            <v>x</v>
          </cell>
          <cell r="J232" t="str">
            <v>x</v>
          </cell>
          <cell r="K232" t="str">
            <v>x</v>
          </cell>
          <cell r="L232" t="str">
            <v>x</v>
          </cell>
          <cell r="M232" t="str">
            <v>x</v>
          </cell>
          <cell r="N232" t="str">
            <v>x</v>
          </cell>
          <cell r="O232">
            <v>0</v>
          </cell>
          <cell r="P232" t="str">
            <v>Dunf4434000</v>
          </cell>
          <cell r="Q232">
            <v>0</v>
          </cell>
          <cell r="R232">
            <v>0</v>
          </cell>
          <cell r="S232">
            <v>7</v>
          </cell>
          <cell r="T232">
            <v>0</v>
          </cell>
          <cell r="U232">
            <v>0</v>
          </cell>
        </row>
        <row r="233">
          <cell r="D233">
            <v>44015</v>
          </cell>
          <cell r="E233">
            <v>67</v>
          </cell>
          <cell r="F233" t="str">
            <v>x</v>
          </cell>
          <cell r="G233">
            <v>0</v>
          </cell>
          <cell r="H233">
            <v>0</v>
          </cell>
          <cell r="I233" t="str">
            <v>x</v>
          </cell>
          <cell r="J233" t="str">
            <v>x</v>
          </cell>
          <cell r="K233" t="str">
            <v>x</v>
          </cell>
          <cell r="L233" t="str">
            <v>x</v>
          </cell>
          <cell r="M233" t="str">
            <v>x</v>
          </cell>
          <cell r="N233" t="str">
            <v>x</v>
          </cell>
          <cell r="O233">
            <v>0</v>
          </cell>
          <cell r="P233" t="str">
            <v>a Dunf4 435000</v>
          </cell>
          <cell r="Q233">
            <v>0</v>
          </cell>
          <cell r="R233">
            <v>0</v>
          </cell>
          <cell r="S233">
            <v>67</v>
          </cell>
          <cell r="T233">
            <v>0</v>
          </cell>
          <cell r="U233">
            <v>0</v>
          </cell>
        </row>
        <row r="234">
          <cell r="D234">
            <v>44018</v>
          </cell>
          <cell r="E234">
            <v>2</v>
          </cell>
          <cell r="F234" t="str">
            <v>x</v>
          </cell>
          <cell r="G234">
            <v>0</v>
          </cell>
          <cell r="H234">
            <v>0</v>
          </cell>
          <cell r="I234" t="str">
            <v>x</v>
          </cell>
          <cell r="J234" t="str">
            <v>x</v>
          </cell>
          <cell r="K234" t="str">
            <v>x</v>
          </cell>
          <cell r="L234" t="str">
            <v>x</v>
          </cell>
          <cell r="M234" t="str">
            <v>x</v>
          </cell>
          <cell r="N234" t="str">
            <v>x</v>
          </cell>
          <cell r="O234">
            <v>0</v>
          </cell>
          <cell r="P234" t="str">
            <v>Dunf4 001700</v>
          </cell>
          <cell r="Q234">
            <v>0</v>
          </cell>
          <cell r="R234">
            <v>0</v>
          </cell>
          <cell r="S234">
            <v>2</v>
          </cell>
          <cell r="T234">
            <v>0</v>
          </cell>
          <cell r="U234">
            <v>0</v>
          </cell>
        </row>
        <row r="235">
          <cell r="D235">
            <v>44020</v>
          </cell>
          <cell r="E235">
            <v>5</v>
          </cell>
          <cell r="F235" t="str">
            <v>x</v>
          </cell>
          <cell r="G235">
            <v>4</v>
          </cell>
          <cell r="H235">
            <v>3</v>
          </cell>
          <cell r="I235" t="str">
            <v>x</v>
          </cell>
          <cell r="J235" t="str">
            <v>x</v>
          </cell>
          <cell r="K235" t="str">
            <v>x</v>
          </cell>
          <cell r="L235" t="str">
            <v>x</v>
          </cell>
          <cell r="M235" t="str">
            <v>x</v>
          </cell>
          <cell r="N235" t="str">
            <v>x</v>
          </cell>
          <cell r="O235">
            <v>1</v>
          </cell>
          <cell r="P235" t="str">
            <v>Dunf4 060604</v>
          </cell>
          <cell r="Q235">
            <v>258</v>
          </cell>
          <cell r="R235">
            <v>0</v>
          </cell>
          <cell r="S235">
            <v>0</v>
          </cell>
          <cell r="T235">
            <v>0</v>
          </cell>
          <cell r="U235">
            <v>39</v>
          </cell>
        </row>
        <row r="236">
          <cell r="D236">
            <v>44021</v>
          </cell>
          <cell r="E236">
            <v>67</v>
          </cell>
          <cell r="F236" t="str">
            <v>x</v>
          </cell>
          <cell r="G236">
            <v>0</v>
          </cell>
          <cell r="H236">
            <v>0</v>
          </cell>
          <cell r="I236" t="str">
            <v>x</v>
          </cell>
          <cell r="J236" t="str">
            <v>x</v>
          </cell>
          <cell r="K236" t="str">
            <v>x</v>
          </cell>
          <cell r="L236" t="str">
            <v>x</v>
          </cell>
          <cell r="M236" t="str">
            <v>x</v>
          </cell>
          <cell r="N236" t="str">
            <v>x</v>
          </cell>
          <cell r="O236">
            <v>1</v>
          </cell>
          <cell r="P236" t="str">
            <v>Dunf4 060808</v>
          </cell>
          <cell r="Q236">
            <v>0</v>
          </cell>
          <cell r="R236">
            <v>0</v>
          </cell>
          <cell r="S236">
            <v>65</v>
          </cell>
          <cell r="T236">
            <v>0</v>
          </cell>
          <cell r="U236">
            <v>0</v>
          </cell>
        </row>
        <row r="237">
          <cell r="D237">
            <v>44023</v>
          </cell>
          <cell r="E237">
            <v>26</v>
          </cell>
          <cell r="F237" t="str">
            <v>x</v>
          </cell>
          <cell r="G237">
            <v>0</v>
          </cell>
          <cell r="H237">
            <v>0</v>
          </cell>
          <cell r="I237" t="str">
            <v>x</v>
          </cell>
          <cell r="J237" t="str">
            <v>x</v>
          </cell>
          <cell r="K237" t="str">
            <v>x</v>
          </cell>
          <cell r="L237" t="str">
            <v>x</v>
          </cell>
          <cell r="M237" t="str">
            <v>x</v>
          </cell>
          <cell r="N237" t="str">
            <v>x</v>
          </cell>
          <cell r="O237">
            <v>0</v>
          </cell>
          <cell r="P237" t="str">
            <v>Dunf4 064499</v>
          </cell>
          <cell r="Q237">
            <v>0</v>
          </cell>
          <cell r="R237">
            <v>0</v>
          </cell>
          <cell r="S237">
            <v>24</v>
          </cell>
          <cell r="T237">
            <v>0</v>
          </cell>
          <cell r="U237">
            <v>0</v>
          </cell>
        </row>
        <row r="238">
          <cell r="D238">
            <v>44027</v>
          </cell>
          <cell r="E238">
            <v>461</v>
          </cell>
          <cell r="F238" t="str">
            <v>x</v>
          </cell>
          <cell r="G238">
            <v>0</v>
          </cell>
          <cell r="H238">
            <v>0</v>
          </cell>
          <cell r="I238" t="str">
            <v>x</v>
          </cell>
          <cell r="J238" t="str">
            <v>x</v>
          </cell>
          <cell r="K238" t="str">
            <v>x</v>
          </cell>
          <cell r="L238" t="str">
            <v>x</v>
          </cell>
          <cell r="M238" t="str">
            <v>x</v>
          </cell>
          <cell r="N238" t="str">
            <v>x</v>
          </cell>
          <cell r="O238">
            <v>7</v>
          </cell>
          <cell r="P238" t="str">
            <v>Dunf4220220</v>
          </cell>
          <cell r="Q238">
            <v>0</v>
          </cell>
          <cell r="R238">
            <v>0</v>
          </cell>
          <cell r="S238">
            <v>454</v>
          </cell>
          <cell r="T238">
            <v>0</v>
          </cell>
          <cell r="U238">
            <v>0</v>
          </cell>
        </row>
        <row r="239">
          <cell r="D239">
            <v>44028</v>
          </cell>
          <cell r="E239">
            <v>3</v>
          </cell>
          <cell r="F239" t="str">
            <v>x</v>
          </cell>
          <cell r="G239">
            <v>0</v>
          </cell>
          <cell r="H239">
            <v>0</v>
          </cell>
          <cell r="I239" t="str">
            <v>x</v>
          </cell>
          <cell r="J239" t="str">
            <v>x</v>
          </cell>
          <cell r="K239" t="str">
            <v>x</v>
          </cell>
          <cell r="L239" t="str">
            <v>x</v>
          </cell>
          <cell r="M239" t="str">
            <v>x</v>
          </cell>
          <cell r="N239" t="str">
            <v>x</v>
          </cell>
          <cell r="O239">
            <v>0</v>
          </cell>
          <cell r="P239" t="str">
            <v>Dunf4 414414</v>
          </cell>
          <cell r="Q239">
            <v>0</v>
          </cell>
          <cell r="R239">
            <v>0</v>
          </cell>
          <cell r="S239">
            <v>3</v>
          </cell>
          <cell r="T239">
            <v>0</v>
          </cell>
          <cell r="U239">
            <v>0</v>
          </cell>
        </row>
        <row r="240">
          <cell r="D240">
            <v>44031</v>
          </cell>
          <cell r="E240">
            <v>9</v>
          </cell>
          <cell r="F240" t="str">
            <v>x</v>
          </cell>
          <cell r="G240">
            <v>0</v>
          </cell>
          <cell r="H240">
            <v>0</v>
          </cell>
          <cell r="I240" t="str">
            <v>x</v>
          </cell>
          <cell r="J240" t="str">
            <v>x</v>
          </cell>
          <cell r="K240" t="str">
            <v>x</v>
          </cell>
          <cell r="L240" t="str">
            <v>x</v>
          </cell>
          <cell r="M240" t="str">
            <v>x</v>
          </cell>
          <cell r="N240" t="str">
            <v>x</v>
          </cell>
          <cell r="O240">
            <v>0</v>
          </cell>
          <cell r="P240" t="str">
            <v>Dunf4 660000</v>
          </cell>
          <cell r="Q240">
            <v>0</v>
          </cell>
          <cell r="R240">
            <v>0</v>
          </cell>
          <cell r="S240">
            <v>9</v>
          </cell>
          <cell r="T240">
            <v>0</v>
          </cell>
          <cell r="U240">
            <v>0</v>
          </cell>
        </row>
        <row r="241">
          <cell r="D241">
            <v>44032</v>
          </cell>
          <cell r="E241">
            <v>30</v>
          </cell>
          <cell r="F241" t="str">
            <v>x</v>
          </cell>
          <cell r="G241">
            <v>0</v>
          </cell>
          <cell r="H241">
            <v>0</v>
          </cell>
          <cell r="I241" t="str">
            <v>x</v>
          </cell>
          <cell r="J241" t="str">
            <v>x</v>
          </cell>
          <cell r="K241" t="str">
            <v>x</v>
          </cell>
          <cell r="L241" t="str">
            <v>x</v>
          </cell>
          <cell r="M241" t="str">
            <v>x</v>
          </cell>
          <cell r="N241" t="str">
            <v>x</v>
          </cell>
          <cell r="O241">
            <v>0</v>
          </cell>
          <cell r="P241" t="str">
            <v>Dunf4 663360</v>
          </cell>
          <cell r="Q241">
            <v>0</v>
          </cell>
          <cell r="R241">
            <v>0</v>
          </cell>
          <cell r="S241">
            <v>30</v>
          </cell>
          <cell r="T241">
            <v>0</v>
          </cell>
          <cell r="U241">
            <v>0</v>
          </cell>
        </row>
        <row r="242">
          <cell r="D242">
            <v>44034</v>
          </cell>
          <cell r="E242">
            <v>72</v>
          </cell>
          <cell r="F242" t="str">
            <v>x</v>
          </cell>
          <cell r="G242">
            <v>0</v>
          </cell>
          <cell r="H242">
            <v>0</v>
          </cell>
          <cell r="I242" t="str">
            <v>x</v>
          </cell>
          <cell r="J242" t="str">
            <v>x</v>
          </cell>
          <cell r="K242" t="str">
            <v>x</v>
          </cell>
          <cell r="L242" t="str">
            <v>x</v>
          </cell>
          <cell r="M242" t="str">
            <v>x</v>
          </cell>
          <cell r="N242" t="str">
            <v>x</v>
          </cell>
          <cell r="O242">
            <v>0</v>
          </cell>
          <cell r="P242" t="str">
            <v>Dunf4 663366</v>
          </cell>
          <cell r="Q242">
            <v>0</v>
          </cell>
          <cell r="R242">
            <v>0</v>
          </cell>
          <cell r="S242">
            <v>70</v>
          </cell>
          <cell r="T242">
            <v>0</v>
          </cell>
          <cell r="U242">
            <v>0</v>
          </cell>
        </row>
        <row r="243">
          <cell r="D243">
            <v>44038</v>
          </cell>
          <cell r="E243">
            <v>19</v>
          </cell>
          <cell r="F243" t="str">
            <v>x</v>
          </cell>
          <cell r="G243">
            <v>0</v>
          </cell>
          <cell r="H243">
            <v>0</v>
          </cell>
          <cell r="I243" t="str">
            <v>x</v>
          </cell>
          <cell r="J243" t="str">
            <v>x</v>
          </cell>
          <cell r="K243" t="str">
            <v>x</v>
          </cell>
          <cell r="L243" t="str">
            <v>x</v>
          </cell>
          <cell r="M243" t="str">
            <v>x</v>
          </cell>
          <cell r="N243" t="str">
            <v>x</v>
          </cell>
          <cell r="O243">
            <v>0</v>
          </cell>
          <cell r="P243" t="str">
            <v>Dunf4 800872</v>
          </cell>
          <cell r="Q243">
            <v>0</v>
          </cell>
          <cell r="R243">
            <v>0</v>
          </cell>
          <cell r="S243">
            <v>19</v>
          </cell>
          <cell r="T243">
            <v>0</v>
          </cell>
          <cell r="U243">
            <v>0</v>
          </cell>
        </row>
        <row r="244">
          <cell r="D244">
            <v>44041</v>
          </cell>
          <cell r="E244">
            <v>2</v>
          </cell>
          <cell r="F244" t="str">
            <v>x</v>
          </cell>
          <cell r="G244">
            <v>0</v>
          </cell>
          <cell r="H244">
            <v>0</v>
          </cell>
          <cell r="I244" t="str">
            <v>x</v>
          </cell>
          <cell r="J244" t="str">
            <v>x</v>
          </cell>
          <cell r="K244" t="str">
            <v>x</v>
          </cell>
          <cell r="L244" t="str">
            <v>x</v>
          </cell>
          <cell r="M244" t="str">
            <v>x</v>
          </cell>
          <cell r="N244" t="str">
            <v>x</v>
          </cell>
          <cell r="O244">
            <v>0</v>
          </cell>
          <cell r="P244" t="str">
            <v>Dunf4 800877</v>
          </cell>
          <cell r="Q244">
            <v>0</v>
          </cell>
          <cell r="R244">
            <v>0</v>
          </cell>
          <cell r="S244">
            <v>2</v>
          </cell>
          <cell r="T244">
            <v>0</v>
          </cell>
          <cell r="U244">
            <v>0</v>
          </cell>
        </row>
        <row r="245">
          <cell r="D245">
            <v>44043</v>
          </cell>
          <cell r="E245">
            <v>12</v>
          </cell>
          <cell r="F245" t="str">
            <v>x</v>
          </cell>
          <cell r="G245">
            <v>0</v>
          </cell>
          <cell r="H245">
            <v>0</v>
          </cell>
          <cell r="I245" t="str">
            <v>x</v>
          </cell>
          <cell r="J245" t="str">
            <v>x</v>
          </cell>
          <cell r="K245" t="str">
            <v>x</v>
          </cell>
          <cell r="L245" t="str">
            <v>x</v>
          </cell>
          <cell r="M245" t="str">
            <v>x</v>
          </cell>
          <cell r="N245" t="str">
            <v>x</v>
          </cell>
          <cell r="O245">
            <v>0</v>
          </cell>
          <cell r="P245" t="str">
            <v>Dunf4800879</v>
          </cell>
          <cell r="Q245">
            <v>0</v>
          </cell>
          <cell r="R245">
            <v>0</v>
          </cell>
          <cell r="S245">
            <v>12</v>
          </cell>
          <cell r="T245">
            <v>0</v>
          </cell>
          <cell r="U245">
            <v>0</v>
          </cell>
        </row>
        <row r="246">
          <cell r="D246">
            <v>44045</v>
          </cell>
          <cell r="E246">
            <v>27</v>
          </cell>
          <cell r="F246" t="str">
            <v>x</v>
          </cell>
          <cell r="G246">
            <v>0</v>
          </cell>
          <cell r="H246">
            <v>0</v>
          </cell>
          <cell r="I246" t="str">
            <v>x</v>
          </cell>
          <cell r="J246" t="str">
            <v>x</v>
          </cell>
          <cell r="K246" t="str">
            <v>x</v>
          </cell>
          <cell r="L246" t="str">
            <v>x</v>
          </cell>
          <cell r="M246" t="str">
            <v>x</v>
          </cell>
          <cell r="N246" t="str">
            <v>x</v>
          </cell>
          <cell r="O246">
            <v>0</v>
          </cell>
          <cell r="P246" t="str">
            <v>Dunf4 979797</v>
          </cell>
          <cell r="Q246">
            <v>0</v>
          </cell>
          <cell r="R246">
            <v>0</v>
          </cell>
          <cell r="S246">
            <v>26</v>
          </cell>
          <cell r="T246">
            <v>0</v>
          </cell>
          <cell r="U246">
            <v>0</v>
          </cell>
        </row>
        <row r="247">
          <cell r="D247">
            <v>44047</v>
          </cell>
          <cell r="E247">
            <v>71</v>
          </cell>
          <cell r="F247" t="str">
            <v>x</v>
          </cell>
          <cell r="G247">
            <v>0</v>
          </cell>
          <cell r="H247">
            <v>0</v>
          </cell>
          <cell r="I247" t="str">
            <v>x</v>
          </cell>
          <cell r="J247" t="str">
            <v>x</v>
          </cell>
          <cell r="K247" t="str">
            <v>x</v>
          </cell>
          <cell r="L247" t="str">
            <v>x</v>
          </cell>
          <cell r="M247" t="str">
            <v>x</v>
          </cell>
          <cell r="N247" t="str">
            <v>x</v>
          </cell>
          <cell r="O247">
            <v>0</v>
          </cell>
          <cell r="P247" t="str">
            <v>Dunf4414141</v>
          </cell>
          <cell r="Q247">
            <v>0</v>
          </cell>
          <cell r="R247">
            <v>0</v>
          </cell>
          <cell r="S247">
            <v>71</v>
          </cell>
          <cell r="T247">
            <v>0</v>
          </cell>
          <cell r="U247">
            <v>0</v>
          </cell>
        </row>
        <row r="248">
          <cell r="D248">
            <v>44051</v>
          </cell>
          <cell r="E248">
            <v>18</v>
          </cell>
          <cell r="F248" t="str">
            <v>x</v>
          </cell>
          <cell r="G248">
            <v>0</v>
          </cell>
          <cell r="H248">
            <v>0</v>
          </cell>
          <cell r="I248" t="str">
            <v>x</v>
          </cell>
          <cell r="J248" t="str">
            <v>x</v>
          </cell>
          <cell r="K248" t="str">
            <v>x</v>
          </cell>
          <cell r="L248" t="str">
            <v>x</v>
          </cell>
          <cell r="M248" t="str">
            <v>x</v>
          </cell>
          <cell r="N248" t="str">
            <v>x</v>
          </cell>
          <cell r="O248">
            <v>2</v>
          </cell>
          <cell r="P248" t="str">
            <v>Dunf4404042</v>
          </cell>
          <cell r="Q248">
            <v>0</v>
          </cell>
          <cell r="R248">
            <v>0</v>
          </cell>
          <cell r="S248">
            <v>16</v>
          </cell>
          <cell r="T248">
            <v>0</v>
          </cell>
          <cell r="U248">
            <v>0</v>
          </cell>
        </row>
        <row r="249">
          <cell r="D249">
            <v>44054</v>
          </cell>
          <cell r="E249">
            <v>8</v>
          </cell>
          <cell r="F249" t="str">
            <v>x</v>
          </cell>
          <cell r="G249">
            <v>7</v>
          </cell>
          <cell r="H249">
            <v>6</v>
          </cell>
          <cell r="I249" t="str">
            <v>x</v>
          </cell>
          <cell r="J249" t="str">
            <v>x</v>
          </cell>
          <cell r="K249" t="str">
            <v>x</v>
          </cell>
          <cell r="L249" t="str">
            <v>x</v>
          </cell>
          <cell r="M249" t="str">
            <v>x</v>
          </cell>
          <cell r="N249" t="str">
            <v>x</v>
          </cell>
          <cell r="O249">
            <v>1</v>
          </cell>
          <cell r="P249" t="str">
            <v>Video Lounge 800873</v>
          </cell>
          <cell r="Q249">
            <v>1322</v>
          </cell>
          <cell r="R249">
            <v>0</v>
          </cell>
          <cell r="S249">
            <v>0</v>
          </cell>
          <cell r="T249">
            <v>0</v>
          </cell>
          <cell r="U249">
            <v>42</v>
          </cell>
        </row>
        <row r="250">
          <cell r="D250">
            <v>44055</v>
          </cell>
          <cell r="E250">
            <v>58</v>
          </cell>
          <cell r="F250" t="str">
            <v>x</v>
          </cell>
          <cell r="G250">
            <v>48</v>
          </cell>
          <cell r="H250">
            <v>39</v>
          </cell>
          <cell r="I250" t="str">
            <v>x</v>
          </cell>
          <cell r="J250" t="str">
            <v>x</v>
          </cell>
          <cell r="K250" t="str">
            <v>x</v>
          </cell>
          <cell r="L250" t="str">
            <v>x</v>
          </cell>
          <cell r="M250" t="str">
            <v>x</v>
          </cell>
          <cell r="N250" t="str">
            <v>x</v>
          </cell>
          <cell r="O250">
            <v>4</v>
          </cell>
          <cell r="P250" t="str">
            <v>Dunf4123123</v>
          </cell>
          <cell r="Q250">
            <v>6341</v>
          </cell>
          <cell r="R250">
            <v>6</v>
          </cell>
          <cell r="S250">
            <v>0</v>
          </cell>
          <cell r="T250">
            <v>0</v>
          </cell>
          <cell r="U250">
            <v>1012</v>
          </cell>
        </row>
        <row r="251">
          <cell r="D251">
            <v>44056</v>
          </cell>
          <cell r="E251">
            <v>3</v>
          </cell>
          <cell r="F251" t="str">
            <v>x</v>
          </cell>
          <cell r="G251">
            <v>0</v>
          </cell>
          <cell r="H251">
            <v>0</v>
          </cell>
          <cell r="I251" t="str">
            <v>x</v>
          </cell>
          <cell r="J251" t="str">
            <v>x</v>
          </cell>
          <cell r="K251" t="str">
            <v>x</v>
          </cell>
          <cell r="L251" t="str">
            <v>x</v>
          </cell>
          <cell r="M251" t="str">
            <v>x</v>
          </cell>
          <cell r="N251" t="str">
            <v>x</v>
          </cell>
          <cell r="O251">
            <v>0</v>
          </cell>
          <cell r="P251" t="str">
            <v>Dunf4 215215</v>
          </cell>
          <cell r="Q251">
            <v>0</v>
          </cell>
          <cell r="R251">
            <v>0</v>
          </cell>
          <cell r="S251">
            <v>3</v>
          </cell>
          <cell r="T251">
            <v>0</v>
          </cell>
          <cell r="U251">
            <v>0</v>
          </cell>
        </row>
        <row r="252">
          <cell r="D252">
            <v>44061</v>
          </cell>
          <cell r="E252">
            <v>165</v>
          </cell>
          <cell r="F252" t="str">
            <v>x</v>
          </cell>
          <cell r="G252">
            <v>0</v>
          </cell>
          <cell r="H252">
            <v>0</v>
          </cell>
          <cell r="I252" t="str">
            <v>x</v>
          </cell>
          <cell r="J252" t="str">
            <v>x</v>
          </cell>
          <cell r="K252" t="str">
            <v>x</v>
          </cell>
          <cell r="L252" t="str">
            <v>x</v>
          </cell>
          <cell r="M252" t="str">
            <v>x</v>
          </cell>
          <cell r="N252" t="str">
            <v>x</v>
          </cell>
          <cell r="O252">
            <v>0</v>
          </cell>
          <cell r="P252" t="str">
            <v>Dunf4 404151</v>
          </cell>
          <cell r="Q252">
            <v>0</v>
          </cell>
          <cell r="R252">
            <v>0</v>
          </cell>
          <cell r="S252">
            <v>164</v>
          </cell>
          <cell r="T252">
            <v>0</v>
          </cell>
          <cell r="U252">
            <v>0</v>
          </cell>
        </row>
        <row r="253">
          <cell r="D253">
            <v>44064</v>
          </cell>
          <cell r="E253">
            <v>1740</v>
          </cell>
          <cell r="F253" t="str">
            <v>x</v>
          </cell>
          <cell r="G253">
            <v>0</v>
          </cell>
          <cell r="H253">
            <v>0</v>
          </cell>
          <cell r="I253" t="str">
            <v>x</v>
          </cell>
          <cell r="J253" t="str">
            <v>x</v>
          </cell>
          <cell r="K253" t="str">
            <v>x</v>
          </cell>
          <cell r="L253" t="str">
            <v>x</v>
          </cell>
          <cell r="M253" t="str">
            <v>x</v>
          </cell>
          <cell r="N253" t="str">
            <v>x</v>
          </cell>
          <cell r="O253">
            <v>10</v>
          </cell>
          <cell r="P253" t="str">
            <v>a Dunf4 160160</v>
          </cell>
          <cell r="Q253">
            <v>0</v>
          </cell>
          <cell r="R253">
            <v>0</v>
          </cell>
          <cell r="S253">
            <v>1730</v>
          </cell>
          <cell r="T253">
            <v>0</v>
          </cell>
          <cell r="U253">
            <v>0</v>
          </cell>
        </row>
        <row r="254">
          <cell r="D254">
            <v>44068</v>
          </cell>
          <cell r="E254">
            <v>60</v>
          </cell>
          <cell r="F254" t="str">
            <v>x</v>
          </cell>
          <cell r="G254">
            <v>0</v>
          </cell>
          <cell r="H254">
            <v>0</v>
          </cell>
          <cell r="I254" t="str">
            <v>x</v>
          </cell>
          <cell r="J254" t="str">
            <v>x</v>
          </cell>
          <cell r="K254" t="str">
            <v>x</v>
          </cell>
          <cell r="L254" t="str">
            <v>x</v>
          </cell>
          <cell r="M254" t="str">
            <v>x</v>
          </cell>
          <cell r="N254" t="str">
            <v>x</v>
          </cell>
          <cell r="O254">
            <v>0</v>
          </cell>
          <cell r="P254" t="str">
            <v>Dunf4 400208</v>
          </cell>
          <cell r="Q254">
            <v>0</v>
          </cell>
          <cell r="R254">
            <v>0</v>
          </cell>
          <cell r="S254">
            <v>59</v>
          </cell>
          <cell r="T254">
            <v>0</v>
          </cell>
          <cell r="U254">
            <v>0</v>
          </cell>
        </row>
        <row r="255">
          <cell r="D255">
            <v>44069</v>
          </cell>
          <cell r="E255">
            <v>2</v>
          </cell>
          <cell r="F255" t="str">
            <v>x</v>
          </cell>
          <cell r="G255">
            <v>1</v>
          </cell>
          <cell r="H255">
            <v>1</v>
          </cell>
          <cell r="I255" t="str">
            <v>x</v>
          </cell>
          <cell r="J255" t="str">
            <v>x</v>
          </cell>
          <cell r="K255" t="str">
            <v>x</v>
          </cell>
          <cell r="L255" t="str">
            <v>x</v>
          </cell>
          <cell r="M255" t="str">
            <v>x</v>
          </cell>
          <cell r="N255" t="str">
            <v>x</v>
          </cell>
          <cell r="O255">
            <v>0</v>
          </cell>
          <cell r="P255" t="str">
            <v>Dunf4413333</v>
          </cell>
          <cell r="Q255">
            <v>33</v>
          </cell>
          <cell r="R255">
            <v>1</v>
          </cell>
          <cell r="S255">
            <v>0</v>
          </cell>
          <cell r="T255">
            <v>0</v>
          </cell>
          <cell r="U255">
            <v>2</v>
          </cell>
        </row>
        <row r="256">
          <cell r="D256">
            <v>44071</v>
          </cell>
          <cell r="E256">
            <v>18</v>
          </cell>
          <cell r="F256" t="str">
            <v>x</v>
          </cell>
          <cell r="G256">
            <v>0</v>
          </cell>
          <cell r="H256">
            <v>0</v>
          </cell>
          <cell r="I256" t="str">
            <v>x</v>
          </cell>
          <cell r="J256" t="str">
            <v>x</v>
          </cell>
          <cell r="K256" t="str">
            <v>x</v>
          </cell>
          <cell r="L256" t="str">
            <v>x</v>
          </cell>
          <cell r="M256" t="str">
            <v>x</v>
          </cell>
          <cell r="N256" t="str">
            <v>x</v>
          </cell>
          <cell r="O256">
            <v>0</v>
          </cell>
          <cell r="P256" t="str">
            <v>Dunf4 334488</v>
          </cell>
          <cell r="Q256">
            <v>0</v>
          </cell>
          <cell r="R256">
            <v>0</v>
          </cell>
          <cell r="S256">
            <v>18</v>
          </cell>
          <cell r="T256">
            <v>0</v>
          </cell>
          <cell r="U256">
            <v>0</v>
          </cell>
        </row>
        <row r="257">
          <cell r="D257">
            <v>44074</v>
          </cell>
          <cell r="E257">
            <v>2</v>
          </cell>
          <cell r="F257" t="str">
            <v>x</v>
          </cell>
          <cell r="G257">
            <v>0</v>
          </cell>
          <cell r="H257">
            <v>0</v>
          </cell>
          <cell r="I257" t="str">
            <v>x</v>
          </cell>
          <cell r="J257" t="str">
            <v>x</v>
          </cell>
          <cell r="K257" t="str">
            <v>x</v>
          </cell>
          <cell r="L257" t="str">
            <v>x</v>
          </cell>
          <cell r="M257" t="str">
            <v>x</v>
          </cell>
          <cell r="N257" t="str">
            <v>x</v>
          </cell>
          <cell r="O257">
            <v>0</v>
          </cell>
          <cell r="P257" t="str">
            <v>Dunf4 654321</v>
          </cell>
          <cell r="Q257">
            <v>0</v>
          </cell>
          <cell r="R257">
            <v>2</v>
          </cell>
          <cell r="S257">
            <v>0</v>
          </cell>
          <cell r="T257">
            <v>0</v>
          </cell>
          <cell r="U257">
            <v>0</v>
          </cell>
        </row>
        <row r="258">
          <cell r="D258">
            <v>44076</v>
          </cell>
          <cell r="E258">
            <v>61</v>
          </cell>
          <cell r="F258" t="str">
            <v>x</v>
          </cell>
          <cell r="G258">
            <v>0</v>
          </cell>
          <cell r="H258">
            <v>0</v>
          </cell>
          <cell r="I258" t="str">
            <v>x</v>
          </cell>
          <cell r="J258" t="str">
            <v>x</v>
          </cell>
          <cell r="K258" t="str">
            <v>x</v>
          </cell>
          <cell r="L258" t="str">
            <v>x</v>
          </cell>
          <cell r="M258" t="str">
            <v>x</v>
          </cell>
          <cell r="N258" t="str">
            <v>x</v>
          </cell>
          <cell r="O258">
            <v>0</v>
          </cell>
          <cell r="P258" t="str">
            <v>Dunf4663333</v>
          </cell>
          <cell r="Q258">
            <v>0</v>
          </cell>
          <cell r="R258">
            <v>2</v>
          </cell>
          <cell r="S258">
            <v>59</v>
          </cell>
          <cell r="T258">
            <v>0</v>
          </cell>
          <cell r="U258">
            <v>0</v>
          </cell>
        </row>
        <row r="259">
          <cell r="D259">
            <v>44078</v>
          </cell>
          <cell r="E259">
            <v>344</v>
          </cell>
          <cell r="F259" t="str">
            <v>x</v>
          </cell>
          <cell r="G259">
            <v>0</v>
          </cell>
          <cell r="H259">
            <v>0</v>
          </cell>
          <cell r="I259" t="str">
            <v>x</v>
          </cell>
          <cell r="J259" t="str">
            <v>x</v>
          </cell>
          <cell r="K259" t="str">
            <v>x</v>
          </cell>
          <cell r="L259" t="str">
            <v>x</v>
          </cell>
          <cell r="M259" t="str">
            <v>x</v>
          </cell>
          <cell r="N259" t="str">
            <v>x</v>
          </cell>
          <cell r="O259">
            <v>1</v>
          </cell>
          <cell r="P259" t="str">
            <v>Dunf4800802</v>
          </cell>
          <cell r="Q259">
            <v>0</v>
          </cell>
          <cell r="R259">
            <v>0</v>
          </cell>
          <cell r="S259">
            <v>343</v>
          </cell>
          <cell r="T259">
            <v>0</v>
          </cell>
          <cell r="U259">
            <v>0</v>
          </cell>
        </row>
        <row r="260">
          <cell r="D260">
            <v>44082</v>
          </cell>
          <cell r="E260">
            <v>7157</v>
          </cell>
          <cell r="F260" t="str">
            <v>x</v>
          </cell>
          <cell r="G260">
            <v>0</v>
          </cell>
          <cell r="H260">
            <v>0</v>
          </cell>
          <cell r="I260" t="str">
            <v>x</v>
          </cell>
          <cell r="J260" t="str">
            <v>x</v>
          </cell>
          <cell r="K260" t="str">
            <v>x</v>
          </cell>
          <cell r="L260" t="str">
            <v>x</v>
          </cell>
          <cell r="M260" t="str">
            <v>x</v>
          </cell>
          <cell r="N260" t="str">
            <v>x</v>
          </cell>
          <cell r="O260">
            <v>2</v>
          </cell>
          <cell r="P260" t="str">
            <v>b Tec DUNF4 404040</v>
          </cell>
          <cell r="Q260">
            <v>0</v>
          </cell>
          <cell r="R260">
            <v>0</v>
          </cell>
          <cell r="S260">
            <v>3697</v>
          </cell>
          <cell r="T260">
            <v>0</v>
          </cell>
          <cell r="U260">
            <v>0</v>
          </cell>
        </row>
        <row r="261">
          <cell r="D261">
            <v>44086</v>
          </cell>
          <cell r="E261">
            <v>25</v>
          </cell>
          <cell r="F261" t="str">
            <v>x</v>
          </cell>
          <cell r="G261">
            <v>0</v>
          </cell>
          <cell r="H261">
            <v>0</v>
          </cell>
          <cell r="I261" t="str">
            <v>x</v>
          </cell>
          <cell r="J261" t="str">
            <v>x</v>
          </cell>
          <cell r="K261" t="str">
            <v>x</v>
          </cell>
          <cell r="L261" t="str">
            <v>x</v>
          </cell>
          <cell r="M261" t="str">
            <v>x</v>
          </cell>
          <cell r="N261" t="str">
            <v>x</v>
          </cell>
          <cell r="O261">
            <v>0</v>
          </cell>
          <cell r="P261" t="str">
            <v>Dunf4 800777</v>
          </cell>
          <cell r="Q261">
            <v>0</v>
          </cell>
          <cell r="R261">
            <v>0</v>
          </cell>
          <cell r="S261">
            <v>25</v>
          </cell>
          <cell r="T261">
            <v>0</v>
          </cell>
          <cell r="U261">
            <v>0</v>
          </cell>
        </row>
        <row r="262">
          <cell r="D262">
            <v>44087</v>
          </cell>
          <cell r="E262">
            <v>33</v>
          </cell>
          <cell r="F262" t="str">
            <v>x</v>
          </cell>
          <cell r="G262">
            <v>0</v>
          </cell>
          <cell r="H262">
            <v>0</v>
          </cell>
          <cell r="I262" t="str">
            <v>x</v>
          </cell>
          <cell r="J262" t="str">
            <v>x</v>
          </cell>
          <cell r="K262" t="str">
            <v>x</v>
          </cell>
          <cell r="L262" t="str">
            <v>x</v>
          </cell>
          <cell r="M262" t="str">
            <v>x</v>
          </cell>
          <cell r="N262" t="str">
            <v>x</v>
          </cell>
          <cell r="O262">
            <v>0</v>
          </cell>
          <cell r="P262" t="str">
            <v>Dunf4900700</v>
          </cell>
          <cell r="Q262">
            <v>0</v>
          </cell>
          <cell r="R262">
            <v>1</v>
          </cell>
          <cell r="S262">
            <v>32</v>
          </cell>
          <cell r="T262">
            <v>0</v>
          </cell>
          <cell r="U262">
            <v>0</v>
          </cell>
        </row>
        <row r="263">
          <cell r="D263">
            <v>44088</v>
          </cell>
          <cell r="E263">
            <v>21</v>
          </cell>
          <cell r="F263" t="str">
            <v>x</v>
          </cell>
          <cell r="G263">
            <v>0</v>
          </cell>
          <cell r="H263">
            <v>0</v>
          </cell>
          <cell r="I263" t="str">
            <v>x</v>
          </cell>
          <cell r="J263" t="str">
            <v>x</v>
          </cell>
          <cell r="K263" t="str">
            <v>x</v>
          </cell>
          <cell r="L263" t="str">
            <v>x</v>
          </cell>
          <cell r="M263" t="str">
            <v>x</v>
          </cell>
          <cell r="N263" t="str">
            <v>x</v>
          </cell>
          <cell r="O263">
            <v>0</v>
          </cell>
          <cell r="P263" t="str">
            <v>Dunf4 800866</v>
          </cell>
          <cell r="Q263">
            <v>0</v>
          </cell>
          <cell r="R263">
            <v>0</v>
          </cell>
          <cell r="S263">
            <v>20</v>
          </cell>
          <cell r="T263">
            <v>0</v>
          </cell>
          <cell r="U263">
            <v>0</v>
          </cell>
        </row>
        <row r="264">
          <cell r="D264">
            <v>44089</v>
          </cell>
          <cell r="E264">
            <v>152</v>
          </cell>
          <cell r="F264" t="str">
            <v>x</v>
          </cell>
          <cell r="G264">
            <v>0</v>
          </cell>
          <cell r="H264">
            <v>0</v>
          </cell>
          <cell r="I264" t="str">
            <v>x</v>
          </cell>
          <cell r="J264" t="str">
            <v>x</v>
          </cell>
          <cell r="K264" t="str">
            <v>x</v>
          </cell>
          <cell r="L264" t="str">
            <v>x</v>
          </cell>
          <cell r="M264" t="str">
            <v>x</v>
          </cell>
          <cell r="N264" t="str">
            <v>x</v>
          </cell>
          <cell r="O264">
            <v>2</v>
          </cell>
          <cell r="P264" t="str">
            <v>Dunf4417777</v>
          </cell>
          <cell r="Q264">
            <v>0</v>
          </cell>
          <cell r="R264">
            <v>0</v>
          </cell>
          <cell r="S264">
            <v>150</v>
          </cell>
          <cell r="T264">
            <v>0</v>
          </cell>
          <cell r="U264">
            <v>0</v>
          </cell>
        </row>
        <row r="265">
          <cell r="D265">
            <v>44093</v>
          </cell>
          <cell r="E265">
            <v>1</v>
          </cell>
          <cell r="F265" t="str">
            <v>x</v>
          </cell>
          <cell r="G265">
            <v>1</v>
          </cell>
          <cell r="H265">
            <v>1</v>
          </cell>
          <cell r="I265" t="str">
            <v>x</v>
          </cell>
          <cell r="J265" t="str">
            <v>x</v>
          </cell>
          <cell r="K265" t="str">
            <v>x</v>
          </cell>
          <cell r="L265" t="str">
            <v>x</v>
          </cell>
          <cell r="M265" t="str">
            <v>x</v>
          </cell>
          <cell r="N265" t="str">
            <v>x</v>
          </cell>
          <cell r="O265">
            <v>0</v>
          </cell>
          <cell r="P265" t="str">
            <v>Dunf4005630</v>
          </cell>
          <cell r="Q265">
            <v>33</v>
          </cell>
          <cell r="R265">
            <v>0</v>
          </cell>
          <cell r="S265">
            <v>0</v>
          </cell>
          <cell r="T265">
            <v>0</v>
          </cell>
          <cell r="U265">
            <v>2</v>
          </cell>
        </row>
        <row r="266">
          <cell r="D266">
            <v>44095</v>
          </cell>
          <cell r="E266">
            <v>10</v>
          </cell>
          <cell r="F266" t="str">
            <v>x</v>
          </cell>
          <cell r="G266">
            <v>10</v>
          </cell>
          <cell r="H266">
            <v>9</v>
          </cell>
          <cell r="I266" t="str">
            <v>x</v>
          </cell>
          <cell r="J266" t="str">
            <v>x</v>
          </cell>
          <cell r="K266" t="str">
            <v>x</v>
          </cell>
          <cell r="L266" t="str">
            <v>x</v>
          </cell>
          <cell r="M266" t="str">
            <v>x</v>
          </cell>
          <cell r="N266" t="str">
            <v>x</v>
          </cell>
          <cell r="O266">
            <v>0</v>
          </cell>
          <cell r="P266" t="str">
            <v>Dunf4005632</v>
          </cell>
          <cell r="Q266">
            <v>1220</v>
          </cell>
          <cell r="R266">
            <v>0</v>
          </cell>
          <cell r="S266">
            <v>0</v>
          </cell>
          <cell r="T266">
            <v>0</v>
          </cell>
          <cell r="U266">
            <v>206</v>
          </cell>
        </row>
        <row r="267">
          <cell r="D267">
            <v>44096</v>
          </cell>
          <cell r="E267">
            <v>1</v>
          </cell>
          <cell r="F267" t="str">
            <v>x</v>
          </cell>
          <cell r="G267">
            <v>1</v>
          </cell>
          <cell r="H267">
            <v>1</v>
          </cell>
          <cell r="I267" t="str">
            <v>x</v>
          </cell>
          <cell r="J267" t="str">
            <v>x</v>
          </cell>
          <cell r="K267" t="str">
            <v>x</v>
          </cell>
          <cell r="L267" t="str">
            <v>x</v>
          </cell>
          <cell r="M267" t="str">
            <v>x</v>
          </cell>
          <cell r="N267" t="str">
            <v>x</v>
          </cell>
          <cell r="O267">
            <v>0</v>
          </cell>
          <cell r="P267" t="str">
            <v>Dunf4005633</v>
          </cell>
          <cell r="Q267">
            <v>101</v>
          </cell>
          <cell r="R267">
            <v>0</v>
          </cell>
          <cell r="S267">
            <v>0</v>
          </cell>
          <cell r="T267">
            <v>0</v>
          </cell>
          <cell r="U267">
            <v>2</v>
          </cell>
        </row>
        <row r="268">
          <cell r="D268">
            <v>44108</v>
          </cell>
          <cell r="E268">
            <v>5</v>
          </cell>
          <cell r="F268" t="str">
            <v>x</v>
          </cell>
          <cell r="G268">
            <v>0</v>
          </cell>
          <cell r="H268">
            <v>0</v>
          </cell>
          <cell r="I268" t="str">
            <v>x</v>
          </cell>
          <cell r="J268" t="str">
            <v>x</v>
          </cell>
          <cell r="K268" t="str">
            <v>x</v>
          </cell>
          <cell r="L268" t="str">
            <v>x</v>
          </cell>
          <cell r="M268" t="str">
            <v>x</v>
          </cell>
          <cell r="N268" t="str">
            <v>x</v>
          </cell>
          <cell r="O268">
            <v>1</v>
          </cell>
          <cell r="P268" t="str">
            <v>Dunf4005645</v>
          </cell>
          <cell r="Q268">
            <v>0</v>
          </cell>
          <cell r="R268">
            <v>0</v>
          </cell>
          <cell r="S268">
            <v>4</v>
          </cell>
          <cell r="T268">
            <v>0</v>
          </cell>
          <cell r="U268">
            <v>0</v>
          </cell>
        </row>
        <row r="269">
          <cell r="D269">
            <v>44109</v>
          </cell>
          <cell r="E269">
            <v>5</v>
          </cell>
          <cell r="F269" t="str">
            <v>x</v>
          </cell>
          <cell r="G269">
            <v>0</v>
          </cell>
          <cell r="H269">
            <v>0</v>
          </cell>
          <cell r="I269" t="str">
            <v>x</v>
          </cell>
          <cell r="J269" t="str">
            <v>x</v>
          </cell>
          <cell r="K269" t="str">
            <v>x</v>
          </cell>
          <cell r="L269" t="str">
            <v>x</v>
          </cell>
          <cell r="M269" t="str">
            <v>x</v>
          </cell>
          <cell r="N269" t="str">
            <v>x</v>
          </cell>
          <cell r="O269">
            <v>0</v>
          </cell>
          <cell r="P269" t="str">
            <v>Dunf4005646</v>
          </cell>
          <cell r="Q269">
            <v>0</v>
          </cell>
          <cell r="R269">
            <v>0</v>
          </cell>
          <cell r="S269">
            <v>5</v>
          </cell>
          <cell r="T269">
            <v>0</v>
          </cell>
          <cell r="U269">
            <v>0</v>
          </cell>
        </row>
        <row r="270">
          <cell r="D270">
            <v>44117</v>
          </cell>
          <cell r="E270">
            <v>19</v>
          </cell>
          <cell r="F270" t="str">
            <v>x</v>
          </cell>
          <cell r="G270">
            <v>17</v>
          </cell>
          <cell r="H270">
            <v>13</v>
          </cell>
          <cell r="I270" t="str">
            <v>x</v>
          </cell>
          <cell r="J270" t="str">
            <v>x</v>
          </cell>
          <cell r="K270" t="str">
            <v>x</v>
          </cell>
          <cell r="L270" t="str">
            <v>x</v>
          </cell>
          <cell r="M270" t="str">
            <v>x</v>
          </cell>
          <cell r="N270" t="str">
            <v>x</v>
          </cell>
          <cell r="O270">
            <v>1</v>
          </cell>
          <cell r="P270" t="str">
            <v>ROI Sky Text 220015</v>
          </cell>
          <cell r="Q270">
            <v>2664</v>
          </cell>
          <cell r="R270">
            <v>1</v>
          </cell>
          <cell r="S270">
            <v>0</v>
          </cell>
          <cell r="T270">
            <v>0</v>
          </cell>
          <cell r="U270">
            <v>396</v>
          </cell>
        </row>
        <row r="271">
          <cell r="D271">
            <v>44122</v>
          </cell>
          <cell r="E271">
            <v>258</v>
          </cell>
          <cell r="F271" t="str">
            <v>x</v>
          </cell>
          <cell r="G271">
            <v>0</v>
          </cell>
          <cell r="H271">
            <v>0</v>
          </cell>
          <cell r="I271" t="str">
            <v>x</v>
          </cell>
          <cell r="J271" t="str">
            <v>x</v>
          </cell>
          <cell r="K271" t="str">
            <v>x</v>
          </cell>
          <cell r="L271" t="str">
            <v>x</v>
          </cell>
          <cell r="M271" t="str">
            <v>x</v>
          </cell>
          <cell r="N271" t="str">
            <v>x</v>
          </cell>
          <cell r="O271">
            <v>1</v>
          </cell>
          <cell r="P271" t="str">
            <v>Dunf45875707</v>
          </cell>
          <cell r="Q271">
            <v>0</v>
          </cell>
          <cell r="R271">
            <v>0</v>
          </cell>
          <cell r="S271">
            <v>257</v>
          </cell>
          <cell r="T271">
            <v>0</v>
          </cell>
          <cell r="U271">
            <v>0</v>
          </cell>
        </row>
        <row r="272">
          <cell r="D272">
            <v>44137</v>
          </cell>
          <cell r="E272">
            <v>131</v>
          </cell>
          <cell r="F272" t="str">
            <v>x</v>
          </cell>
          <cell r="G272">
            <v>129</v>
          </cell>
          <cell r="H272">
            <v>126</v>
          </cell>
          <cell r="I272" t="str">
            <v>x</v>
          </cell>
          <cell r="J272" t="str">
            <v>x</v>
          </cell>
          <cell r="K272" t="str">
            <v>x</v>
          </cell>
          <cell r="L272" t="str">
            <v>x</v>
          </cell>
          <cell r="M272" t="str">
            <v>x</v>
          </cell>
          <cell r="N272" t="str">
            <v>x</v>
          </cell>
          <cell r="O272">
            <v>2</v>
          </cell>
          <cell r="P272" t="str">
            <v>Clawback 08702430835</v>
          </cell>
          <cell r="Q272">
            <v>38514</v>
          </cell>
          <cell r="R272">
            <v>0</v>
          </cell>
          <cell r="S272">
            <v>0</v>
          </cell>
          <cell r="T272">
            <v>0</v>
          </cell>
          <cell r="U272">
            <v>481</v>
          </cell>
        </row>
        <row r="273">
          <cell r="D273">
            <v>44166</v>
          </cell>
          <cell r="E273">
            <v>165</v>
          </cell>
          <cell r="F273" t="str">
            <v>x</v>
          </cell>
          <cell r="G273">
            <v>0</v>
          </cell>
          <cell r="H273">
            <v>0</v>
          </cell>
          <cell r="I273" t="str">
            <v>x</v>
          </cell>
          <cell r="J273" t="str">
            <v>x</v>
          </cell>
          <cell r="K273" t="str">
            <v>x</v>
          </cell>
          <cell r="L273" t="str">
            <v>x</v>
          </cell>
          <cell r="M273" t="str">
            <v>x</v>
          </cell>
          <cell r="N273" t="str">
            <v>x</v>
          </cell>
          <cell r="O273">
            <v>0</v>
          </cell>
          <cell r="P273" t="str">
            <v>Dunf4 420520</v>
          </cell>
          <cell r="Q273">
            <v>0</v>
          </cell>
          <cell r="R273">
            <v>0</v>
          </cell>
          <cell r="S273">
            <v>0</v>
          </cell>
          <cell r="T273">
            <v>0</v>
          </cell>
          <cell r="U273">
            <v>0</v>
          </cell>
        </row>
        <row r="274">
          <cell r="D274">
            <v>44169</v>
          </cell>
          <cell r="E274">
            <v>11</v>
          </cell>
          <cell r="F274" t="str">
            <v>x</v>
          </cell>
          <cell r="G274">
            <v>0</v>
          </cell>
          <cell r="H274">
            <v>0</v>
          </cell>
          <cell r="I274" t="str">
            <v>x</v>
          </cell>
          <cell r="J274" t="str">
            <v>x</v>
          </cell>
          <cell r="K274" t="str">
            <v>x</v>
          </cell>
          <cell r="L274" t="str">
            <v>x</v>
          </cell>
          <cell r="M274" t="str">
            <v>x</v>
          </cell>
          <cell r="N274" t="str">
            <v>x</v>
          </cell>
          <cell r="O274">
            <v>1</v>
          </cell>
          <cell r="P274" t="str">
            <v>Dunf4 090340</v>
          </cell>
          <cell r="Q274">
            <v>0</v>
          </cell>
          <cell r="R274">
            <v>0</v>
          </cell>
          <cell r="S274">
            <v>10</v>
          </cell>
          <cell r="T274">
            <v>0</v>
          </cell>
          <cell r="U274">
            <v>0</v>
          </cell>
        </row>
        <row r="275">
          <cell r="D275">
            <v>44175</v>
          </cell>
          <cell r="E275">
            <v>2</v>
          </cell>
          <cell r="F275" t="str">
            <v>x</v>
          </cell>
          <cell r="G275">
            <v>0</v>
          </cell>
          <cell r="H275">
            <v>0</v>
          </cell>
          <cell r="I275" t="str">
            <v>x</v>
          </cell>
          <cell r="J275" t="str">
            <v>x</v>
          </cell>
          <cell r="K275" t="str">
            <v>x</v>
          </cell>
          <cell r="L275" t="str">
            <v>x</v>
          </cell>
          <cell r="M275" t="str">
            <v>x</v>
          </cell>
          <cell r="N275" t="str">
            <v>x</v>
          </cell>
          <cell r="O275">
            <v>0</v>
          </cell>
          <cell r="P275" t="str">
            <v>Dunf4 427155</v>
          </cell>
          <cell r="Q275">
            <v>0</v>
          </cell>
          <cell r="R275">
            <v>0</v>
          </cell>
          <cell r="S275">
            <v>2</v>
          </cell>
          <cell r="T275">
            <v>0</v>
          </cell>
          <cell r="U275">
            <v>0</v>
          </cell>
        </row>
        <row r="276">
          <cell r="D276">
            <v>44188</v>
          </cell>
          <cell r="E276">
            <v>1</v>
          </cell>
          <cell r="F276" t="str">
            <v>x</v>
          </cell>
          <cell r="G276">
            <v>0</v>
          </cell>
          <cell r="H276">
            <v>0</v>
          </cell>
          <cell r="I276" t="str">
            <v>x</v>
          </cell>
          <cell r="J276" t="str">
            <v>x</v>
          </cell>
          <cell r="K276" t="str">
            <v>x</v>
          </cell>
          <cell r="L276" t="str">
            <v>x</v>
          </cell>
          <cell r="M276" t="str">
            <v>x</v>
          </cell>
          <cell r="N276" t="str">
            <v>x</v>
          </cell>
          <cell r="O276">
            <v>1</v>
          </cell>
          <cell r="P276" t="str">
            <v>Dunf4 418565</v>
          </cell>
          <cell r="Q276">
            <v>0</v>
          </cell>
          <cell r="R276">
            <v>0</v>
          </cell>
          <cell r="S276">
            <v>0</v>
          </cell>
          <cell r="T276">
            <v>0</v>
          </cell>
          <cell r="U276">
            <v>0</v>
          </cell>
        </row>
        <row r="277">
          <cell r="D277">
            <v>44189</v>
          </cell>
          <cell r="E277">
            <v>3</v>
          </cell>
          <cell r="F277" t="str">
            <v>x</v>
          </cell>
          <cell r="G277">
            <v>0</v>
          </cell>
          <cell r="H277">
            <v>0</v>
          </cell>
          <cell r="I277" t="str">
            <v>x</v>
          </cell>
          <cell r="J277" t="str">
            <v>x</v>
          </cell>
          <cell r="K277" t="str">
            <v>x</v>
          </cell>
          <cell r="L277" t="str">
            <v>x</v>
          </cell>
          <cell r="M277" t="str">
            <v>x</v>
          </cell>
          <cell r="N277" t="str">
            <v>x</v>
          </cell>
          <cell r="O277">
            <v>1</v>
          </cell>
          <cell r="P277" t="str">
            <v>Dunf4 34189</v>
          </cell>
          <cell r="Q277">
            <v>0</v>
          </cell>
          <cell r="R277">
            <v>0</v>
          </cell>
          <cell r="S277">
            <v>2</v>
          </cell>
          <cell r="T277">
            <v>0</v>
          </cell>
          <cell r="U277">
            <v>0</v>
          </cell>
        </row>
        <row r="278">
          <cell r="D278">
            <v>44200</v>
          </cell>
          <cell r="E278">
            <v>4</v>
          </cell>
          <cell r="F278" t="str">
            <v>x</v>
          </cell>
          <cell r="G278">
            <v>4</v>
          </cell>
          <cell r="H278">
            <v>4</v>
          </cell>
          <cell r="I278" t="str">
            <v>x</v>
          </cell>
          <cell r="J278" t="str">
            <v>x</v>
          </cell>
          <cell r="K278" t="str">
            <v>x</v>
          </cell>
          <cell r="L278" t="str">
            <v>x</v>
          </cell>
          <cell r="M278" t="str">
            <v>x</v>
          </cell>
          <cell r="N278" t="str">
            <v>x</v>
          </cell>
          <cell r="O278">
            <v>0</v>
          </cell>
          <cell r="P278" t="str">
            <v>Dunf46004884</v>
          </cell>
          <cell r="Q278">
            <v>393</v>
          </cell>
          <cell r="R278">
            <v>0</v>
          </cell>
          <cell r="S278">
            <v>0</v>
          </cell>
          <cell r="T278">
            <v>0</v>
          </cell>
          <cell r="U278">
            <v>8</v>
          </cell>
        </row>
        <row r="279">
          <cell r="D279">
            <v>44205</v>
          </cell>
          <cell r="E279">
            <v>68</v>
          </cell>
          <cell r="F279" t="str">
            <v>x</v>
          </cell>
          <cell r="G279">
            <v>0</v>
          </cell>
          <cell r="H279">
            <v>0</v>
          </cell>
          <cell r="I279" t="str">
            <v>x</v>
          </cell>
          <cell r="J279" t="str">
            <v>x</v>
          </cell>
          <cell r="K279" t="str">
            <v>x</v>
          </cell>
          <cell r="L279" t="str">
            <v>x</v>
          </cell>
          <cell r="M279" t="str">
            <v>x</v>
          </cell>
          <cell r="N279" t="str">
            <v>x</v>
          </cell>
          <cell r="O279">
            <v>0</v>
          </cell>
          <cell r="P279" t="str">
            <v>Dunf4 432494</v>
          </cell>
          <cell r="Q279">
            <v>0</v>
          </cell>
          <cell r="R279">
            <v>0</v>
          </cell>
          <cell r="S279">
            <v>66</v>
          </cell>
          <cell r="T279">
            <v>0</v>
          </cell>
          <cell r="U279">
            <v>0</v>
          </cell>
        </row>
        <row r="280">
          <cell r="D280">
            <v>44206</v>
          </cell>
          <cell r="E280">
            <v>20</v>
          </cell>
          <cell r="F280" t="str">
            <v>x</v>
          </cell>
          <cell r="G280">
            <v>0</v>
          </cell>
          <cell r="H280">
            <v>0</v>
          </cell>
          <cell r="I280" t="str">
            <v>x</v>
          </cell>
          <cell r="J280" t="str">
            <v>x</v>
          </cell>
          <cell r="K280" t="str">
            <v>x</v>
          </cell>
          <cell r="L280" t="str">
            <v>x</v>
          </cell>
          <cell r="M280" t="str">
            <v>x</v>
          </cell>
          <cell r="N280" t="str">
            <v>x</v>
          </cell>
          <cell r="O280">
            <v>0</v>
          </cell>
          <cell r="P280">
            <v>44206</v>
          </cell>
          <cell r="Q280">
            <v>0</v>
          </cell>
          <cell r="R280">
            <v>0</v>
          </cell>
          <cell r="S280">
            <v>20</v>
          </cell>
          <cell r="T280">
            <v>0</v>
          </cell>
          <cell r="U280">
            <v>0</v>
          </cell>
        </row>
        <row r="281">
          <cell r="D281">
            <v>44208</v>
          </cell>
          <cell r="E281">
            <v>3</v>
          </cell>
          <cell r="F281" t="str">
            <v>x</v>
          </cell>
          <cell r="G281">
            <v>0</v>
          </cell>
          <cell r="H281">
            <v>0</v>
          </cell>
          <cell r="I281" t="str">
            <v>x</v>
          </cell>
          <cell r="J281" t="str">
            <v>x</v>
          </cell>
          <cell r="K281" t="str">
            <v>x</v>
          </cell>
          <cell r="L281" t="str">
            <v>x</v>
          </cell>
          <cell r="M281" t="str">
            <v>x</v>
          </cell>
          <cell r="N281" t="str">
            <v>x</v>
          </cell>
          <cell r="O281">
            <v>0</v>
          </cell>
          <cell r="P281">
            <v>44208</v>
          </cell>
          <cell r="Q281">
            <v>0</v>
          </cell>
          <cell r="R281">
            <v>0</v>
          </cell>
          <cell r="S281">
            <v>3</v>
          </cell>
          <cell r="T281">
            <v>0</v>
          </cell>
          <cell r="U281">
            <v>0</v>
          </cell>
        </row>
        <row r="282">
          <cell r="D282">
            <v>44216</v>
          </cell>
          <cell r="E282">
            <v>142</v>
          </cell>
          <cell r="F282" t="str">
            <v>x</v>
          </cell>
          <cell r="G282">
            <v>0</v>
          </cell>
          <cell r="H282">
            <v>0</v>
          </cell>
          <cell r="I282" t="str">
            <v>x</v>
          </cell>
          <cell r="J282" t="str">
            <v>x</v>
          </cell>
          <cell r="K282" t="str">
            <v>x</v>
          </cell>
          <cell r="L282" t="str">
            <v>x</v>
          </cell>
          <cell r="M282" t="str">
            <v>x</v>
          </cell>
          <cell r="N282" t="str">
            <v>x</v>
          </cell>
          <cell r="O282">
            <v>1</v>
          </cell>
          <cell r="P282" t="str">
            <v>Dunf4407868</v>
          </cell>
          <cell r="Q282">
            <v>0</v>
          </cell>
          <cell r="R282">
            <v>0</v>
          </cell>
          <cell r="S282">
            <v>141</v>
          </cell>
          <cell r="T282">
            <v>0</v>
          </cell>
          <cell r="U282">
            <v>0</v>
          </cell>
        </row>
        <row r="283">
          <cell r="D283">
            <v>44534</v>
          </cell>
          <cell r="E283">
            <v>1</v>
          </cell>
          <cell r="F283" t="str">
            <v>x</v>
          </cell>
          <cell r="G283">
            <v>0</v>
          </cell>
          <cell r="H283">
            <v>0</v>
          </cell>
          <cell r="I283" t="str">
            <v>x</v>
          </cell>
          <cell r="J283" t="str">
            <v>x</v>
          </cell>
          <cell r="K283" t="str">
            <v>x</v>
          </cell>
          <cell r="L283" t="str">
            <v>x</v>
          </cell>
          <cell r="M283" t="str">
            <v>x</v>
          </cell>
          <cell r="N283" t="str">
            <v>x</v>
          </cell>
          <cell r="O283">
            <v>0</v>
          </cell>
          <cell r="P283" t="str">
            <v>Dunf544534</v>
          </cell>
          <cell r="Q283">
            <v>0</v>
          </cell>
          <cell r="R283">
            <v>1</v>
          </cell>
          <cell r="S283">
            <v>0</v>
          </cell>
          <cell r="T283">
            <v>0</v>
          </cell>
          <cell r="U283">
            <v>0</v>
          </cell>
        </row>
        <row r="284">
          <cell r="D284">
            <v>44535</v>
          </cell>
          <cell r="E284">
            <v>2206</v>
          </cell>
          <cell r="F284" t="str">
            <v>x</v>
          </cell>
          <cell r="G284">
            <v>0</v>
          </cell>
          <cell r="H284">
            <v>0</v>
          </cell>
          <cell r="I284" t="str">
            <v>x</v>
          </cell>
          <cell r="J284" t="str">
            <v>x</v>
          </cell>
          <cell r="K284" t="str">
            <v>x</v>
          </cell>
          <cell r="L284" t="str">
            <v>x</v>
          </cell>
          <cell r="M284" t="str">
            <v>x</v>
          </cell>
          <cell r="N284" t="str">
            <v>x</v>
          </cell>
          <cell r="O284">
            <v>13</v>
          </cell>
          <cell r="P284" t="str">
            <v>Dunf5535767</v>
          </cell>
          <cell r="Q284">
            <v>0</v>
          </cell>
          <cell r="R284">
            <v>0</v>
          </cell>
          <cell r="S284">
            <v>2193</v>
          </cell>
          <cell r="T284">
            <v>0</v>
          </cell>
          <cell r="U284">
            <v>0</v>
          </cell>
        </row>
        <row r="285">
          <cell r="D285">
            <v>44536</v>
          </cell>
          <cell r="E285">
            <v>8</v>
          </cell>
          <cell r="F285" t="str">
            <v>x</v>
          </cell>
          <cell r="G285">
            <v>0</v>
          </cell>
          <cell r="H285">
            <v>0</v>
          </cell>
          <cell r="I285" t="str">
            <v>x</v>
          </cell>
          <cell r="J285" t="str">
            <v>x</v>
          </cell>
          <cell r="K285" t="str">
            <v>x</v>
          </cell>
          <cell r="L285" t="str">
            <v>x</v>
          </cell>
          <cell r="M285" t="str">
            <v>x</v>
          </cell>
          <cell r="N285" t="str">
            <v>x</v>
          </cell>
          <cell r="O285">
            <v>0</v>
          </cell>
          <cell r="P285" t="str">
            <v>Dunf5509085</v>
          </cell>
          <cell r="Q285">
            <v>0</v>
          </cell>
          <cell r="R285">
            <v>0</v>
          </cell>
          <cell r="S285">
            <v>8</v>
          </cell>
          <cell r="T285">
            <v>0</v>
          </cell>
          <cell r="U285">
            <v>0</v>
          </cell>
        </row>
        <row r="286">
          <cell r="D286">
            <v>44537</v>
          </cell>
          <cell r="E286">
            <v>201</v>
          </cell>
          <cell r="F286" t="str">
            <v>x</v>
          </cell>
          <cell r="G286">
            <v>0</v>
          </cell>
          <cell r="H286">
            <v>0</v>
          </cell>
          <cell r="I286" t="str">
            <v>x</v>
          </cell>
          <cell r="J286" t="str">
            <v>x</v>
          </cell>
          <cell r="K286" t="str">
            <v>x</v>
          </cell>
          <cell r="L286" t="str">
            <v>x</v>
          </cell>
          <cell r="M286" t="str">
            <v>x</v>
          </cell>
          <cell r="N286" t="str">
            <v>x</v>
          </cell>
          <cell r="O286">
            <v>0</v>
          </cell>
          <cell r="P286" t="str">
            <v>Dunf5300557</v>
          </cell>
          <cell r="Q286">
            <v>0</v>
          </cell>
          <cell r="R286">
            <v>28</v>
          </cell>
          <cell r="S286">
            <v>173</v>
          </cell>
          <cell r="T286">
            <v>0</v>
          </cell>
          <cell r="U286">
            <v>0</v>
          </cell>
        </row>
        <row r="287">
          <cell r="D287">
            <v>44546</v>
          </cell>
          <cell r="E287">
            <v>4</v>
          </cell>
          <cell r="F287" t="str">
            <v>x</v>
          </cell>
          <cell r="G287">
            <v>0</v>
          </cell>
          <cell r="H287">
            <v>0</v>
          </cell>
          <cell r="I287" t="str">
            <v>x</v>
          </cell>
          <cell r="J287" t="str">
            <v>x</v>
          </cell>
          <cell r="K287" t="str">
            <v>x</v>
          </cell>
          <cell r="L287" t="str">
            <v>x</v>
          </cell>
          <cell r="M287" t="str">
            <v>x</v>
          </cell>
          <cell r="N287" t="str">
            <v>x</v>
          </cell>
          <cell r="O287">
            <v>0</v>
          </cell>
          <cell r="P287" t="str">
            <v>Dunf5Disney</v>
          </cell>
          <cell r="Q287">
            <v>0</v>
          </cell>
          <cell r="R287">
            <v>0</v>
          </cell>
          <cell r="S287">
            <v>4</v>
          </cell>
          <cell r="T287">
            <v>0</v>
          </cell>
          <cell r="U287">
            <v>0</v>
          </cell>
        </row>
        <row r="288">
          <cell r="D288">
            <v>44548</v>
          </cell>
          <cell r="E288">
            <v>11</v>
          </cell>
          <cell r="F288" t="str">
            <v>x</v>
          </cell>
          <cell r="G288">
            <v>10</v>
          </cell>
          <cell r="H288">
            <v>10</v>
          </cell>
          <cell r="I288" t="str">
            <v>x</v>
          </cell>
          <cell r="J288" t="str">
            <v>x</v>
          </cell>
          <cell r="K288" t="str">
            <v>x</v>
          </cell>
          <cell r="L288" t="str">
            <v>x</v>
          </cell>
          <cell r="M288" t="str">
            <v>x</v>
          </cell>
          <cell r="N288" t="str">
            <v>x</v>
          </cell>
          <cell r="O288">
            <v>0</v>
          </cell>
          <cell r="P288" t="str">
            <v>Dunf5486888</v>
          </cell>
          <cell r="Q288">
            <v>1392</v>
          </cell>
          <cell r="R288">
            <v>1</v>
          </cell>
          <cell r="S288">
            <v>0</v>
          </cell>
          <cell r="T288">
            <v>0</v>
          </cell>
          <cell r="U288">
            <v>20</v>
          </cell>
        </row>
        <row r="289">
          <cell r="D289">
            <v>44553</v>
          </cell>
          <cell r="E289">
            <v>79</v>
          </cell>
          <cell r="F289" t="str">
            <v>x</v>
          </cell>
          <cell r="G289">
            <v>0</v>
          </cell>
          <cell r="H289">
            <v>0</v>
          </cell>
          <cell r="I289" t="str">
            <v>x</v>
          </cell>
          <cell r="J289" t="str">
            <v>x</v>
          </cell>
          <cell r="K289" t="str">
            <v>x</v>
          </cell>
          <cell r="L289" t="str">
            <v>x</v>
          </cell>
          <cell r="M289" t="str">
            <v>x</v>
          </cell>
          <cell r="N289" t="str">
            <v>x</v>
          </cell>
          <cell r="O289">
            <v>0</v>
          </cell>
          <cell r="P289" t="str">
            <v>b Cus DUNF5 404040</v>
          </cell>
          <cell r="Q289">
            <v>0</v>
          </cell>
          <cell r="R289">
            <v>0</v>
          </cell>
          <cell r="S289">
            <v>79</v>
          </cell>
          <cell r="T289">
            <v>0</v>
          </cell>
          <cell r="U289">
            <v>0</v>
          </cell>
        </row>
        <row r="290">
          <cell r="D290">
            <v>44563</v>
          </cell>
          <cell r="E290">
            <v>142</v>
          </cell>
          <cell r="F290" t="str">
            <v>x</v>
          </cell>
          <cell r="G290">
            <v>0</v>
          </cell>
          <cell r="H290">
            <v>0</v>
          </cell>
          <cell r="I290" t="str">
            <v>x</v>
          </cell>
          <cell r="J290" t="str">
            <v>x</v>
          </cell>
          <cell r="K290" t="str">
            <v>x</v>
          </cell>
          <cell r="L290" t="str">
            <v>x</v>
          </cell>
          <cell r="M290" t="str">
            <v>x</v>
          </cell>
          <cell r="N290" t="str">
            <v>x</v>
          </cell>
          <cell r="O290">
            <v>1</v>
          </cell>
          <cell r="P290" t="str">
            <v>Dunf544563</v>
          </cell>
          <cell r="Q290">
            <v>0</v>
          </cell>
          <cell r="R290">
            <v>0</v>
          </cell>
          <cell r="S290">
            <v>141</v>
          </cell>
          <cell r="T290">
            <v>0</v>
          </cell>
          <cell r="U290">
            <v>0</v>
          </cell>
        </row>
        <row r="291">
          <cell r="D291">
            <v>44581</v>
          </cell>
          <cell r="E291">
            <v>21</v>
          </cell>
          <cell r="F291" t="str">
            <v>x</v>
          </cell>
          <cell r="G291">
            <v>0</v>
          </cell>
          <cell r="H291">
            <v>0</v>
          </cell>
          <cell r="I291" t="str">
            <v>x</v>
          </cell>
          <cell r="J291" t="str">
            <v>x</v>
          </cell>
          <cell r="K291" t="str">
            <v>x</v>
          </cell>
          <cell r="L291" t="str">
            <v>x</v>
          </cell>
          <cell r="M291" t="str">
            <v>x</v>
          </cell>
          <cell r="N291" t="str">
            <v>x</v>
          </cell>
          <cell r="O291">
            <v>0</v>
          </cell>
          <cell r="P291" t="str">
            <v>Dunf5800803</v>
          </cell>
          <cell r="Q291">
            <v>0</v>
          </cell>
          <cell r="R291">
            <v>0</v>
          </cell>
          <cell r="S291">
            <v>21</v>
          </cell>
          <cell r="T291">
            <v>0</v>
          </cell>
          <cell r="U291">
            <v>0</v>
          </cell>
        </row>
        <row r="292">
          <cell r="D292">
            <v>44588</v>
          </cell>
          <cell r="E292">
            <v>347</v>
          </cell>
          <cell r="F292" t="str">
            <v>x</v>
          </cell>
          <cell r="G292">
            <v>0</v>
          </cell>
          <cell r="H292">
            <v>0</v>
          </cell>
          <cell r="I292" t="str">
            <v>x</v>
          </cell>
          <cell r="J292" t="str">
            <v>x</v>
          </cell>
          <cell r="K292" t="str">
            <v>x</v>
          </cell>
          <cell r="L292" t="str">
            <v>x</v>
          </cell>
          <cell r="M292" t="str">
            <v>x</v>
          </cell>
          <cell r="N292" t="str">
            <v>x</v>
          </cell>
          <cell r="O292">
            <v>4</v>
          </cell>
          <cell r="P292" t="str">
            <v>b Dunf 5404020</v>
          </cell>
          <cell r="Q292">
            <v>0</v>
          </cell>
          <cell r="R292">
            <v>0</v>
          </cell>
          <cell r="S292">
            <v>343</v>
          </cell>
          <cell r="T292">
            <v>0</v>
          </cell>
          <cell r="U292">
            <v>0</v>
          </cell>
        </row>
        <row r="293">
          <cell r="D293">
            <v>44590</v>
          </cell>
          <cell r="E293">
            <v>4</v>
          </cell>
          <cell r="F293" t="str">
            <v>x</v>
          </cell>
          <cell r="G293">
            <v>0</v>
          </cell>
          <cell r="H293">
            <v>0</v>
          </cell>
          <cell r="I293" t="str">
            <v>x</v>
          </cell>
          <cell r="J293" t="str">
            <v>x</v>
          </cell>
          <cell r="K293" t="str">
            <v>x</v>
          </cell>
          <cell r="L293" t="str">
            <v>x</v>
          </cell>
          <cell r="M293" t="str">
            <v>x</v>
          </cell>
          <cell r="N293" t="str">
            <v>x</v>
          </cell>
          <cell r="O293">
            <v>0</v>
          </cell>
          <cell r="P293" t="str">
            <v>Dunf5Spare44590</v>
          </cell>
          <cell r="Q293">
            <v>0</v>
          </cell>
          <cell r="R293">
            <v>0</v>
          </cell>
          <cell r="S293">
            <v>4</v>
          </cell>
          <cell r="T293">
            <v>0</v>
          </cell>
          <cell r="U293">
            <v>0</v>
          </cell>
        </row>
        <row r="294">
          <cell r="D294">
            <v>44605</v>
          </cell>
          <cell r="E294">
            <v>1</v>
          </cell>
          <cell r="F294" t="str">
            <v>x</v>
          </cell>
          <cell r="G294">
            <v>0</v>
          </cell>
          <cell r="H294">
            <v>0</v>
          </cell>
          <cell r="I294" t="str">
            <v>x</v>
          </cell>
          <cell r="J294" t="str">
            <v>x</v>
          </cell>
          <cell r="K294" t="str">
            <v>x</v>
          </cell>
          <cell r="L294" t="str">
            <v>x</v>
          </cell>
          <cell r="M294" t="str">
            <v>x</v>
          </cell>
          <cell r="N294" t="str">
            <v>x</v>
          </cell>
          <cell r="O294">
            <v>0</v>
          </cell>
          <cell r="P294" t="str">
            <v>Dunf500642</v>
          </cell>
          <cell r="Q294">
            <v>0</v>
          </cell>
          <cell r="R294">
            <v>0</v>
          </cell>
          <cell r="S294">
            <v>1</v>
          </cell>
          <cell r="T294">
            <v>0</v>
          </cell>
          <cell r="U294">
            <v>0</v>
          </cell>
        </row>
        <row r="295">
          <cell r="D295">
            <v>44623</v>
          </cell>
          <cell r="E295">
            <v>100</v>
          </cell>
          <cell r="F295" t="str">
            <v>x</v>
          </cell>
          <cell r="G295">
            <v>0</v>
          </cell>
          <cell r="H295">
            <v>0</v>
          </cell>
          <cell r="I295" t="str">
            <v>x</v>
          </cell>
          <cell r="J295" t="str">
            <v>x</v>
          </cell>
          <cell r="K295" t="str">
            <v>x</v>
          </cell>
          <cell r="L295" t="str">
            <v>x</v>
          </cell>
          <cell r="M295" t="str">
            <v>x</v>
          </cell>
          <cell r="N295" t="str">
            <v>x</v>
          </cell>
          <cell r="O295">
            <v>1</v>
          </cell>
          <cell r="P295" t="str">
            <v>a Dun5500005</v>
          </cell>
          <cell r="Q295">
            <v>0</v>
          </cell>
          <cell r="R295">
            <v>0</v>
          </cell>
          <cell r="S295">
            <v>99</v>
          </cell>
          <cell r="T295">
            <v>0</v>
          </cell>
          <cell r="U295">
            <v>0</v>
          </cell>
        </row>
        <row r="296">
          <cell r="D296">
            <v>44637</v>
          </cell>
          <cell r="E296">
            <v>16</v>
          </cell>
          <cell r="F296" t="str">
            <v>x</v>
          </cell>
          <cell r="G296">
            <v>0</v>
          </cell>
          <cell r="H296">
            <v>0</v>
          </cell>
          <cell r="I296" t="str">
            <v>x</v>
          </cell>
          <cell r="J296" t="str">
            <v>x</v>
          </cell>
          <cell r="K296" t="str">
            <v>x</v>
          </cell>
          <cell r="L296" t="str">
            <v>x</v>
          </cell>
          <cell r="M296" t="str">
            <v>x</v>
          </cell>
          <cell r="N296" t="str">
            <v>x</v>
          </cell>
          <cell r="O296">
            <v>0</v>
          </cell>
          <cell r="P296" t="str">
            <v>Dunf5 423257</v>
          </cell>
          <cell r="Q296">
            <v>0</v>
          </cell>
          <cell r="R296">
            <v>0</v>
          </cell>
          <cell r="S296">
            <v>16</v>
          </cell>
          <cell r="T296">
            <v>0</v>
          </cell>
          <cell r="U296">
            <v>0</v>
          </cell>
        </row>
        <row r="297">
          <cell r="D297">
            <v>44664</v>
          </cell>
          <cell r="E297">
            <v>6504</v>
          </cell>
          <cell r="F297" t="str">
            <v>x</v>
          </cell>
          <cell r="G297">
            <v>0</v>
          </cell>
          <cell r="H297">
            <v>0</v>
          </cell>
          <cell r="I297" t="str">
            <v>x</v>
          </cell>
          <cell r="J297" t="str">
            <v>x</v>
          </cell>
          <cell r="K297" t="str">
            <v>x</v>
          </cell>
          <cell r="L297" t="str">
            <v>x</v>
          </cell>
          <cell r="M297" t="str">
            <v>x</v>
          </cell>
          <cell r="N297" t="str">
            <v>x</v>
          </cell>
          <cell r="O297">
            <v>16</v>
          </cell>
          <cell r="P297" t="str">
            <v>a PAT DUNF5 404040</v>
          </cell>
          <cell r="Q297">
            <v>0</v>
          </cell>
          <cell r="R297">
            <v>0</v>
          </cell>
          <cell r="S297">
            <v>6488</v>
          </cell>
          <cell r="T297">
            <v>0</v>
          </cell>
          <cell r="U297">
            <v>0</v>
          </cell>
        </row>
        <row r="298">
          <cell r="D298">
            <v>44996</v>
          </cell>
          <cell r="E298">
            <v>9</v>
          </cell>
          <cell r="F298" t="str">
            <v>x</v>
          </cell>
          <cell r="G298">
            <v>0</v>
          </cell>
          <cell r="H298">
            <v>0</v>
          </cell>
          <cell r="I298" t="str">
            <v>x</v>
          </cell>
          <cell r="J298" t="str">
            <v>x</v>
          </cell>
          <cell r="K298" t="str">
            <v>x</v>
          </cell>
          <cell r="L298" t="str">
            <v>x</v>
          </cell>
          <cell r="M298" t="str">
            <v>x</v>
          </cell>
          <cell r="N298" t="str">
            <v>x</v>
          </cell>
          <cell r="O298">
            <v>0</v>
          </cell>
          <cell r="P298" t="str">
            <v>RM Cust from Livi</v>
          </cell>
          <cell r="Q298">
            <v>0</v>
          </cell>
          <cell r="R298">
            <v>0</v>
          </cell>
          <cell r="S298">
            <v>9</v>
          </cell>
          <cell r="T298">
            <v>0</v>
          </cell>
          <cell r="U298">
            <v>0</v>
          </cell>
        </row>
        <row r="299">
          <cell r="D299">
            <v>44997</v>
          </cell>
          <cell r="E299">
            <v>4</v>
          </cell>
          <cell r="F299" t="str">
            <v>x</v>
          </cell>
          <cell r="G299">
            <v>0</v>
          </cell>
          <cell r="H299">
            <v>0</v>
          </cell>
          <cell r="I299" t="str">
            <v>x</v>
          </cell>
          <cell r="J299" t="str">
            <v>x</v>
          </cell>
          <cell r="K299" t="str">
            <v>x</v>
          </cell>
          <cell r="L299" t="str">
            <v>x</v>
          </cell>
          <cell r="M299" t="str">
            <v>x</v>
          </cell>
          <cell r="N299" t="str">
            <v>x</v>
          </cell>
          <cell r="O299">
            <v>0</v>
          </cell>
          <cell r="P299" t="str">
            <v>RM Livi No Staff</v>
          </cell>
          <cell r="Q299">
            <v>0</v>
          </cell>
          <cell r="R299">
            <v>4</v>
          </cell>
          <cell r="S299">
            <v>0</v>
          </cell>
          <cell r="T299">
            <v>0</v>
          </cell>
          <cell r="U299">
            <v>0</v>
          </cell>
        </row>
        <row r="300">
          <cell r="D300">
            <v>46000</v>
          </cell>
          <cell r="E300">
            <v>839</v>
          </cell>
          <cell r="F300" t="str">
            <v>x</v>
          </cell>
          <cell r="G300">
            <v>740</v>
          </cell>
          <cell r="H300">
            <v>618</v>
          </cell>
          <cell r="I300" t="str">
            <v>x</v>
          </cell>
          <cell r="J300" t="str">
            <v>x</v>
          </cell>
          <cell r="K300" t="str">
            <v>x</v>
          </cell>
          <cell r="L300" t="str">
            <v>x</v>
          </cell>
          <cell r="M300" t="str">
            <v>x</v>
          </cell>
          <cell r="N300" t="str">
            <v>x</v>
          </cell>
          <cell r="O300">
            <v>37</v>
          </cell>
          <cell r="P300" t="str">
            <v>Dunf4 066663</v>
          </cell>
          <cell r="Q300">
            <v>141244</v>
          </cell>
          <cell r="R300">
            <v>62</v>
          </cell>
          <cell r="S300">
            <v>0</v>
          </cell>
          <cell r="T300">
            <v>0</v>
          </cell>
          <cell r="U300">
            <v>14380</v>
          </cell>
        </row>
        <row r="301">
          <cell r="D301">
            <v>77102</v>
          </cell>
          <cell r="E301">
            <v>1</v>
          </cell>
          <cell r="F301" t="str">
            <v>X</v>
          </cell>
          <cell r="G301">
            <v>1</v>
          </cell>
          <cell r="H301">
            <v>1</v>
          </cell>
          <cell r="I301" t="str">
            <v>X</v>
          </cell>
          <cell r="J301" t="str">
            <v>X</v>
          </cell>
          <cell r="K301" t="str">
            <v>X</v>
          </cell>
          <cell r="L301" t="str">
            <v>X</v>
          </cell>
          <cell r="M301" t="str">
            <v>X</v>
          </cell>
          <cell r="N301" t="str">
            <v>X</v>
          </cell>
          <cell r="O301">
            <v>0</v>
          </cell>
          <cell r="P301" t="str">
            <v>SB Sales Music Chan</v>
          </cell>
          <cell r="Q301">
            <v>67</v>
          </cell>
          <cell r="R301">
            <v>0</v>
          </cell>
          <cell r="S301">
            <v>0</v>
          </cell>
          <cell r="T301">
            <v>0</v>
          </cell>
          <cell r="U301">
            <v>5</v>
          </cell>
        </row>
        <row r="302">
          <cell r="D302">
            <v>77103</v>
          </cell>
          <cell r="E302">
            <v>25</v>
          </cell>
          <cell r="F302" t="str">
            <v>X</v>
          </cell>
          <cell r="G302">
            <v>25</v>
          </cell>
          <cell r="H302">
            <v>25</v>
          </cell>
          <cell r="I302" t="str">
            <v>X</v>
          </cell>
          <cell r="J302" t="str">
            <v>X</v>
          </cell>
          <cell r="K302" t="str">
            <v>X</v>
          </cell>
          <cell r="L302" t="str">
            <v>X</v>
          </cell>
          <cell r="M302" t="str">
            <v>X</v>
          </cell>
          <cell r="N302" t="str">
            <v>X</v>
          </cell>
          <cell r="O302">
            <v>0</v>
          </cell>
          <cell r="P302" t="str">
            <v>New Bus Generic TO</v>
          </cell>
          <cell r="Q302">
            <v>6872</v>
          </cell>
          <cell r="R302">
            <v>0</v>
          </cell>
          <cell r="S302">
            <v>0</v>
          </cell>
          <cell r="T302">
            <v>0</v>
          </cell>
          <cell r="U302">
            <v>55</v>
          </cell>
        </row>
        <row r="303">
          <cell r="D303">
            <v>77103</v>
          </cell>
          <cell r="E303">
            <v>180</v>
          </cell>
          <cell r="F303" t="str">
            <v>x</v>
          </cell>
          <cell r="G303">
            <v>180</v>
          </cell>
          <cell r="H303">
            <v>178</v>
          </cell>
          <cell r="I303" t="str">
            <v>x</v>
          </cell>
          <cell r="J303" t="str">
            <v>x</v>
          </cell>
          <cell r="K303" t="str">
            <v>x</v>
          </cell>
          <cell r="L303" t="str">
            <v>x</v>
          </cell>
          <cell r="M303" t="str">
            <v>x</v>
          </cell>
          <cell r="N303" t="str">
            <v>x</v>
          </cell>
          <cell r="O303">
            <v>0</v>
          </cell>
          <cell r="P303" t="str">
            <v>Sales Generic T/Out</v>
          </cell>
          <cell r="Q303">
            <v>74064</v>
          </cell>
          <cell r="R303">
            <v>0</v>
          </cell>
          <cell r="S303">
            <v>0</v>
          </cell>
          <cell r="T303">
            <v>0</v>
          </cell>
          <cell r="U303">
            <v>482</v>
          </cell>
        </row>
        <row r="304">
          <cell r="D304">
            <v>77106</v>
          </cell>
          <cell r="E304">
            <v>5</v>
          </cell>
          <cell r="F304" t="str">
            <v>X</v>
          </cell>
          <cell r="G304">
            <v>4</v>
          </cell>
          <cell r="H304">
            <v>3</v>
          </cell>
          <cell r="I304" t="str">
            <v>X</v>
          </cell>
          <cell r="J304" t="str">
            <v>X</v>
          </cell>
          <cell r="K304" t="str">
            <v>X</v>
          </cell>
          <cell r="L304" t="str">
            <v>X</v>
          </cell>
          <cell r="M304" t="str">
            <v>X</v>
          </cell>
          <cell r="N304" t="str">
            <v>X</v>
          </cell>
          <cell r="O304">
            <v>1</v>
          </cell>
          <cell r="P304" t="str">
            <v>SB Sales Development</v>
          </cell>
          <cell r="Q304">
            <v>337</v>
          </cell>
          <cell r="R304">
            <v>0</v>
          </cell>
          <cell r="S304">
            <v>0</v>
          </cell>
          <cell r="T304">
            <v>0</v>
          </cell>
          <cell r="U304">
            <v>77</v>
          </cell>
        </row>
        <row r="305">
          <cell r="D305">
            <v>77108</v>
          </cell>
          <cell r="E305">
            <v>25</v>
          </cell>
          <cell r="F305" t="str">
            <v>X</v>
          </cell>
          <cell r="G305">
            <v>25</v>
          </cell>
          <cell r="H305">
            <v>23</v>
          </cell>
          <cell r="I305" t="str">
            <v>X</v>
          </cell>
          <cell r="J305" t="str">
            <v>X</v>
          </cell>
          <cell r="K305" t="str">
            <v>X</v>
          </cell>
          <cell r="L305" t="str">
            <v>X</v>
          </cell>
          <cell r="M305" t="str">
            <v>X</v>
          </cell>
          <cell r="N305" t="str">
            <v>X</v>
          </cell>
          <cell r="O305">
            <v>0</v>
          </cell>
          <cell r="P305" t="str">
            <v>Sky Bus Contact 2</v>
          </cell>
          <cell r="Q305">
            <v>5946</v>
          </cell>
          <cell r="R305">
            <v>0</v>
          </cell>
          <cell r="S305">
            <v>0</v>
          </cell>
          <cell r="T305">
            <v>0</v>
          </cell>
          <cell r="U305">
            <v>172</v>
          </cell>
        </row>
        <row r="306">
          <cell r="D306">
            <v>77109</v>
          </cell>
          <cell r="E306">
            <v>316</v>
          </cell>
          <cell r="F306" t="str">
            <v>X</v>
          </cell>
          <cell r="G306">
            <v>315</v>
          </cell>
          <cell r="H306">
            <v>266</v>
          </cell>
          <cell r="I306" t="str">
            <v>X</v>
          </cell>
          <cell r="J306" t="str">
            <v>X</v>
          </cell>
          <cell r="K306" t="str">
            <v>X</v>
          </cell>
          <cell r="L306" t="str">
            <v>X</v>
          </cell>
          <cell r="M306" t="str">
            <v>X</v>
          </cell>
          <cell r="N306" t="str">
            <v>X</v>
          </cell>
          <cell r="O306">
            <v>1</v>
          </cell>
          <cell r="P306" t="str">
            <v>Sky Bus Contact 1</v>
          </cell>
          <cell r="Q306">
            <v>69694</v>
          </cell>
          <cell r="R306">
            <v>0</v>
          </cell>
          <cell r="S306">
            <v>0</v>
          </cell>
          <cell r="T306">
            <v>0</v>
          </cell>
          <cell r="U306">
            <v>3732</v>
          </cell>
        </row>
        <row r="307">
          <cell r="D307">
            <v>77110</v>
          </cell>
          <cell r="E307">
            <v>13</v>
          </cell>
          <cell r="F307" t="str">
            <v>X</v>
          </cell>
          <cell r="G307">
            <v>13</v>
          </cell>
          <cell r="H307">
            <v>12</v>
          </cell>
          <cell r="I307" t="str">
            <v>X</v>
          </cell>
          <cell r="J307" t="str">
            <v>X</v>
          </cell>
          <cell r="K307" t="str">
            <v>X</v>
          </cell>
          <cell r="L307" t="str">
            <v>X</v>
          </cell>
          <cell r="M307" t="str">
            <v>X</v>
          </cell>
          <cell r="N307" t="str">
            <v>X</v>
          </cell>
          <cell r="O307">
            <v>0</v>
          </cell>
          <cell r="P307" t="str">
            <v>Sky Business T/O</v>
          </cell>
          <cell r="Q307">
            <v>3381</v>
          </cell>
          <cell r="R307">
            <v>0</v>
          </cell>
          <cell r="S307">
            <v>0</v>
          </cell>
          <cell r="T307">
            <v>0</v>
          </cell>
          <cell r="U307">
            <v>144</v>
          </cell>
        </row>
        <row r="308">
          <cell r="D308">
            <v>77113</v>
          </cell>
          <cell r="E308">
            <v>2</v>
          </cell>
          <cell r="F308" t="str">
            <v>X</v>
          </cell>
          <cell r="G308">
            <v>2</v>
          </cell>
          <cell r="H308">
            <v>2</v>
          </cell>
          <cell r="I308" t="str">
            <v>X</v>
          </cell>
          <cell r="J308" t="str">
            <v>X</v>
          </cell>
          <cell r="K308" t="str">
            <v>X</v>
          </cell>
          <cell r="L308" t="str">
            <v>X</v>
          </cell>
          <cell r="M308" t="str">
            <v>X</v>
          </cell>
          <cell r="N308" t="str">
            <v>X</v>
          </cell>
          <cell r="O308">
            <v>0</v>
          </cell>
          <cell r="P308" t="str">
            <v>Sky Bus Int Help</v>
          </cell>
          <cell r="Q308">
            <v>95</v>
          </cell>
          <cell r="R308">
            <v>0</v>
          </cell>
          <cell r="S308">
            <v>0</v>
          </cell>
          <cell r="T308">
            <v>0</v>
          </cell>
          <cell r="U308">
            <v>4</v>
          </cell>
        </row>
        <row r="309">
          <cell r="D309">
            <v>77114</v>
          </cell>
          <cell r="E309">
            <v>1</v>
          </cell>
          <cell r="F309" t="str">
            <v>X</v>
          </cell>
          <cell r="G309">
            <v>1</v>
          </cell>
          <cell r="H309">
            <v>1</v>
          </cell>
          <cell r="I309" t="str">
            <v>X</v>
          </cell>
          <cell r="J309" t="str">
            <v>X</v>
          </cell>
          <cell r="K309" t="str">
            <v>X</v>
          </cell>
          <cell r="L309" t="str">
            <v>X</v>
          </cell>
          <cell r="M309" t="str">
            <v>X</v>
          </cell>
          <cell r="N309" t="str">
            <v>X</v>
          </cell>
          <cell r="O309">
            <v>0</v>
          </cell>
          <cell r="P309" t="str">
            <v>Bear BBH</v>
          </cell>
          <cell r="Q309">
            <v>31</v>
          </cell>
          <cell r="R309">
            <v>0</v>
          </cell>
          <cell r="S309">
            <v>0</v>
          </cell>
          <cell r="T309">
            <v>0</v>
          </cell>
          <cell r="U309">
            <v>2</v>
          </cell>
        </row>
        <row r="310">
          <cell r="D310">
            <v>77117</v>
          </cell>
          <cell r="E310">
            <v>170</v>
          </cell>
          <cell r="F310" t="str">
            <v>X</v>
          </cell>
          <cell r="G310">
            <v>170</v>
          </cell>
          <cell r="H310">
            <v>164</v>
          </cell>
          <cell r="I310" t="str">
            <v>X</v>
          </cell>
          <cell r="J310" t="str">
            <v>X</v>
          </cell>
          <cell r="K310" t="str">
            <v>X</v>
          </cell>
          <cell r="L310" t="str">
            <v>X</v>
          </cell>
          <cell r="M310" t="str">
            <v>X</v>
          </cell>
          <cell r="N310" t="str">
            <v>X</v>
          </cell>
          <cell r="O310">
            <v>0</v>
          </cell>
          <cell r="P310" t="str">
            <v>IDO NB 800874</v>
          </cell>
          <cell r="Q310">
            <v>105428</v>
          </cell>
          <cell r="R310">
            <v>0</v>
          </cell>
          <cell r="S310">
            <v>0</v>
          </cell>
          <cell r="T310">
            <v>0</v>
          </cell>
          <cell r="U310">
            <v>758</v>
          </cell>
        </row>
        <row r="311">
          <cell r="D311">
            <v>77119</v>
          </cell>
          <cell r="E311">
            <v>5</v>
          </cell>
          <cell r="F311" t="str">
            <v>X</v>
          </cell>
          <cell r="G311">
            <v>3</v>
          </cell>
          <cell r="H311">
            <v>3</v>
          </cell>
          <cell r="I311" t="str">
            <v>X</v>
          </cell>
          <cell r="J311" t="str">
            <v>X</v>
          </cell>
          <cell r="K311" t="str">
            <v>X</v>
          </cell>
          <cell r="L311" t="str">
            <v>X</v>
          </cell>
          <cell r="M311" t="str">
            <v>X</v>
          </cell>
          <cell r="N311" t="str">
            <v>X</v>
          </cell>
          <cell r="O311">
            <v>2</v>
          </cell>
          <cell r="P311" t="str">
            <v>Sky Business Groups</v>
          </cell>
          <cell r="Q311">
            <v>183</v>
          </cell>
          <cell r="R311">
            <v>0</v>
          </cell>
          <cell r="S311">
            <v>0</v>
          </cell>
          <cell r="T311">
            <v>0</v>
          </cell>
          <cell r="U311">
            <v>7</v>
          </cell>
        </row>
        <row r="312">
          <cell r="D312">
            <v>77122</v>
          </cell>
          <cell r="E312">
            <v>2</v>
          </cell>
          <cell r="F312" t="str">
            <v>X</v>
          </cell>
          <cell r="G312">
            <v>1</v>
          </cell>
          <cell r="H312">
            <v>0</v>
          </cell>
          <cell r="I312" t="str">
            <v>X</v>
          </cell>
          <cell r="J312" t="str">
            <v>X</v>
          </cell>
          <cell r="K312" t="str">
            <v>X</v>
          </cell>
          <cell r="L312" t="str">
            <v>X</v>
          </cell>
          <cell r="M312" t="str">
            <v>X</v>
          </cell>
          <cell r="N312" t="str">
            <v>X</v>
          </cell>
          <cell r="O312">
            <v>1</v>
          </cell>
          <cell r="P312" t="str">
            <v>SB Sales Marketiing</v>
          </cell>
          <cell r="Q312">
            <v>14</v>
          </cell>
          <cell r="R312">
            <v>0</v>
          </cell>
          <cell r="S312">
            <v>0</v>
          </cell>
          <cell r="T312">
            <v>0</v>
          </cell>
          <cell r="U312">
            <v>41</v>
          </cell>
        </row>
        <row r="313">
          <cell r="D313">
            <v>77124</v>
          </cell>
          <cell r="E313">
            <v>3</v>
          </cell>
          <cell r="F313" t="str">
            <v>X</v>
          </cell>
          <cell r="G313">
            <v>3</v>
          </cell>
          <cell r="H313">
            <v>3</v>
          </cell>
          <cell r="I313" t="str">
            <v>X</v>
          </cell>
          <cell r="J313" t="str">
            <v>X</v>
          </cell>
          <cell r="K313" t="str">
            <v>X</v>
          </cell>
          <cell r="L313" t="str">
            <v>X</v>
          </cell>
          <cell r="M313" t="str">
            <v>X</v>
          </cell>
          <cell r="N313" t="str">
            <v>X</v>
          </cell>
          <cell r="O313">
            <v>0</v>
          </cell>
          <cell r="P313" t="str">
            <v>GTGD Media 800872</v>
          </cell>
          <cell r="Q313">
            <v>1102</v>
          </cell>
          <cell r="R313">
            <v>0</v>
          </cell>
          <cell r="S313">
            <v>0</v>
          </cell>
          <cell r="T313">
            <v>0</v>
          </cell>
          <cell r="U313">
            <v>7</v>
          </cell>
        </row>
        <row r="314">
          <cell r="D314">
            <v>77124</v>
          </cell>
          <cell r="E314">
            <v>10</v>
          </cell>
          <cell r="F314" t="str">
            <v>x</v>
          </cell>
          <cell r="G314">
            <v>9</v>
          </cell>
          <cell r="H314">
            <v>9</v>
          </cell>
          <cell r="I314" t="str">
            <v>x</v>
          </cell>
          <cell r="J314" t="str">
            <v>x</v>
          </cell>
          <cell r="K314" t="str">
            <v>x</v>
          </cell>
          <cell r="L314" t="str">
            <v>x</v>
          </cell>
          <cell r="M314" t="str">
            <v>x</v>
          </cell>
          <cell r="N314" t="str">
            <v>x</v>
          </cell>
          <cell r="O314">
            <v>1</v>
          </cell>
          <cell r="P314" t="str">
            <v>GTGD Media 800872</v>
          </cell>
          <cell r="Q314">
            <v>4072</v>
          </cell>
          <cell r="R314">
            <v>0</v>
          </cell>
          <cell r="S314">
            <v>0</v>
          </cell>
          <cell r="T314">
            <v>0</v>
          </cell>
          <cell r="U314">
            <v>19</v>
          </cell>
        </row>
        <row r="315">
          <cell r="D315">
            <v>77125</v>
          </cell>
          <cell r="E315">
            <v>8</v>
          </cell>
          <cell r="F315" t="str">
            <v>X</v>
          </cell>
          <cell r="G315">
            <v>8</v>
          </cell>
          <cell r="H315">
            <v>8</v>
          </cell>
          <cell r="I315" t="str">
            <v>X</v>
          </cell>
          <cell r="J315" t="str">
            <v>X</v>
          </cell>
          <cell r="K315" t="str">
            <v>X</v>
          </cell>
          <cell r="L315" t="str">
            <v>X</v>
          </cell>
          <cell r="M315" t="str">
            <v>X</v>
          </cell>
          <cell r="N315" t="str">
            <v>X</v>
          </cell>
          <cell r="O315">
            <v>0</v>
          </cell>
          <cell r="P315" t="str">
            <v>Refresh Mag 663366</v>
          </cell>
          <cell r="Q315">
            <v>5439</v>
          </cell>
          <cell r="R315">
            <v>0</v>
          </cell>
          <cell r="S315">
            <v>0</v>
          </cell>
          <cell r="T315">
            <v>0</v>
          </cell>
          <cell r="U315">
            <v>18</v>
          </cell>
        </row>
        <row r="316">
          <cell r="D316">
            <v>77125</v>
          </cell>
          <cell r="E316">
            <v>41</v>
          </cell>
          <cell r="F316" t="str">
            <v>x</v>
          </cell>
          <cell r="G316">
            <v>40</v>
          </cell>
          <cell r="H316">
            <v>39</v>
          </cell>
          <cell r="I316" t="str">
            <v>x</v>
          </cell>
          <cell r="J316" t="str">
            <v>x</v>
          </cell>
          <cell r="K316" t="str">
            <v>x</v>
          </cell>
          <cell r="L316" t="str">
            <v>x</v>
          </cell>
          <cell r="M316" t="str">
            <v>x</v>
          </cell>
          <cell r="N316" t="str">
            <v>x</v>
          </cell>
          <cell r="O316">
            <v>1</v>
          </cell>
          <cell r="P316" t="str">
            <v>Refresh Mag 663366</v>
          </cell>
          <cell r="Q316">
            <v>25956</v>
          </cell>
          <cell r="R316">
            <v>0</v>
          </cell>
          <cell r="S316">
            <v>0</v>
          </cell>
          <cell r="T316">
            <v>0</v>
          </cell>
          <cell r="U316">
            <v>139</v>
          </cell>
        </row>
        <row r="317">
          <cell r="D317">
            <v>77126</v>
          </cell>
          <cell r="E317">
            <v>1</v>
          </cell>
          <cell r="F317" t="str">
            <v>x</v>
          </cell>
          <cell r="G317">
            <v>1</v>
          </cell>
          <cell r="H317">
            <v>1</v>
          </cell>
          <cell r="I317" t="str">
            <v>x</v>
          </cell>
          <cell r="J317" t="str">
            <v>x</v>
          </cell>
          <cell r="K317" t="str">
            <v>x</v>
          </cell>
          <cell r="L317" t="str">
            <v>x</v>
          </cell>
          <cell r="M317" t="str">
            <v>x</v>
          </cell>
          <cell r="N317" t="str">
            <v>x</v>
          </cell>
          <cell r="O317">
            <v>0</v>
          </cell>
          <cell r="P317" t="str">
            <v>TV Listings 215215</v>
          </cell>
          <cell r="Q317">
            <v>125</v>
          </cell>
          <cell r="R317">
            <v>0</v>
          </cell>
          <cell r="S317">
            <v>0</v>
          </cell>
          <cell r="T317">
            <v>0</v>
          </cell>
          <cell r="U317">
            <v>2</v>
          </cell>
        </row>
        <row r="318">
          <cell r="D318">
            <v>77131</v>
          </cell>
          <cell r="E318">
            <v>9</v>
          </cell>
          <cell r="F318" t="str">
            <v>X</v>
          </cell>
          <cell r="G318">
            <v>9</v>
          </cell>
          <cell r="H318">
            <v>8</v>
          </cell>
          <cell r="I318" t="str">
            <v>X</v>
          </cell>
          <cell r="J318" t="str">
            <v>X</v>
          </cell>
          <cell r="K318" t="str">
            <v>X</v>
          </cell>
          <cell r="L318" t="str">
            <v>X</v>
          </cell>
          <cell r="M318" t="str">
            <v>X</v>
          </cell>
          <cell r="N318" t="str">
            <v>X</v>
          </cell>
          <cell r="O318">
            <v>0</v>
          </cell>
          <cell r="P318" t="str">
            <v>SB Compliance</v>
          </cell>
          <cell r="Q318">
            <v>2283</v>
          </cell>
          <cell r="R318">
            <v>0</v>
          </cell>
          <cell r="S318">
            <v>0</v>
          </cell>
          <cell r="T318">
            <v>0</v>
          </cell>
          <cell r="U318">
            <v>70</v>
          </cell>
        </row>
        <row r="319">
          <cell r="D319">
            <v>77132</v>
          </cell>
          <cell r="E319">
            <v>15</v>
          </cell>
          <cell r="F319" t="str">
            <v>X</v>
          </cell>
          <cell r="G319">
            <v>11</v>
          </cell>
          <cell r="H319">
            <v>13</v>
          </cell>
          <cell r="I319" t="str">
            <v>X</v>
          </cell>
          <cell r="J319" t="str">
            <v>X</v>
          </cell>
          <cell r="K319" t="str">
            <v>X</v>
          </cell>
          <cell r="L319" t="str">
            <v>X</v>
          </cell>
          <cell r="M319" t="str">
            <v>X</v>
          </cell>
          <cell r="N319" t="str">
            <v>X</v>
          </cell>
          <cell r="O319">
            <v>1</v>
          </cell>
          <cell r="P319" t="str">
            <v>VC process cust prof</v>
          </cell>
          <cell r="Q319">
            <v>1992</v>
          </cell>
          <cell r="R319">
            <v>0</v>
          </cell>
          <cell r="S319">
            <v>0</v>
          </cell>
          <cell r="T319">
            <v>0</v>
          </cell>
          <cell r="U319">
            <v>98</v>
          </cell>
        </row>
        <row r="320">
          <cell r="D320">
            <v>77133</v>
          </cell>
          <cell r="E320">
            <v>1</v>
          </cell>
          <cell r="F320" t="str">
            <v>X</v>
          </cell>
          <cell r="G320">
            <v>1</v>
          </cell>
          <cell r="H320">
            <v>1</v>
          </cell>
          <cell r="I320" t="str">
            <v>X</v>
          </cell>
          <cell r="J320" t="str">
            <v>X</v>
          </cell>
          <cell r="K320" t="str">
            <v>X</v>
          </cell>
          <cell r="L320" t="str">
            <v>X</v>
          </cell>
          <cell r="M320" t="str">
            <v>X</v>
          </cell>
          <cell r="N320" t="str">
            <v>X</v>
          </cell>
          <cell r="O320">
            <v>0</v>
          </cell>
          <cell r="P320" t="str">
            <v>SB Sales Contact</v>
          </cell>
          <cell r="Q320">
            <v>171</v>
          </cell>
          <cell r="R320">
            <v>0</v>
          </cell>
          <cell r="S320">
            <v>0</v>
          </cell>
          <cell r="T320">
            <v>0</v>
          </cell>
          <cell r="U320">
            <v>5</v>
          </cell>
        </row>
        <row r="321">
          <cell r="D321">
            <v>77134</v>
          </cell>
          <cell r="E321">
            <v>18</v>
          </cell>
          <cell r="F321" t="str">
            <v>X</v>
          </cell>
          <cell r="G321">
            <v>17</v>
          </cell>
          <cell r="H321">
            <v>15</v>
          </cell>
          <cell r="I321" t="str">
            <v>X</v>
          </cell>
          <cell r="J321" t="str">
            <v>X</v>
          </cell>
          <cell r="K321" t="str">
            <v>X</v>
          </cell>
          <cell r="L321" t="str">
            <v>X</v>
          </cell>
          <cell r="M321" t="str">
            <v>X</v>
          </cell>
          <cell r="N321" t="str">
            <v>X</v>
          </cell>
          <cell r="O321">
            <v>1</v>
          </cell>
          <cell r="P321" t="str">
            <v>Field esc cust profi</v>
          </cell>
          <cell r="Q321">
            <v>2618</v>
          </cell>
          <cell r="R321">
            <v>0</v>
          </cell>
          <cell r="S321">
            <v>0</v>
          </cell>
          <cell r="T321">
            <v>0</v>
          </cell>
          <cell r="U321">
            <v>497</v>
          </cell>
        </row>
        <row r="322">
          <cell r="D322">
            <v>77137</v>
          </cell>
          <cell r="E322">
            <v>26</v>
          </cell>
          <cell r="F322" t="str">
            <v>X</v>
          </cell>
          <cell r="G322">
            <v>15</v>
          </cell>
          <cell r="H322">
            <v>23</v>
          </cell>
          <cell r="I322" t="str">
            <v>X</v>
          </cell>
          <cell r="J322" t="str">
            <v>X</v>
          </cell>
          <cell r="K322" t="str">
            <v>X</v>
          </cell>
          <cell r="L322" t="str">
            <v>X</v>
          </cell>
          <cell r="M322" t="str">
            <v>X</v>
          </cell>
          <cell r="N322" t="str">
            <v>X</v>
          </cell>
          <cell r="O322">
            <v>0</v>
          </cell>
          <cell r="P322" t="str">
            <v>VC VIP cust profile</v>
          </cell>
          <cell r="Q322">
            <v>2124</v>
          </cell>
          <cell r="R322">
            <v>0</v>
          </cell>
          <cell r="S322">
            <v>2</v>
          </cell>
          <cell r="T322">
            <v>2</v>
          </cell>
          <cell r="U322">
            <v>151</v>
          </cell>
        </row>
        <row r="323">
          <cell r="D323">
            <v>77146</v>
          </cell>
          <cell r="E323">
            <v>238</v>
          </cell>
          <cell r="F323" t="str">
            <v>X</v>
          </cell>
          <cell r="G323">
            <v>237</v>
          </cell>
          <cell r="H323">
            <v>228</v>
          </cell>
          <cell r="I323" t="str">
            <v>X</v>
          </cell>
          <cell r="J323" t="str">
            <v>X</v>
          </cell>
          <cell r="K323" t="str">
            <v>X</v>
          </cell>
          <cell r="L323" t="str">
            <v>X</v>
          </cell>
          <cell r="M323" t="str">
            <v>X</v>
          </cell>
          <cell r="N323" t="str">
            <v>X</v>
          </cell>
          <cell r="O323">
            <v>1</v>
          </cell>
          <cell r="P323" t="str">
            <v>BT External 800869</v>
          </cell>
          <cell r="Q323">
            <v>137360</v>
          </cell>
          <cell r="R323">
            <v>0</v>
          </cell>
          <cell r="S323">
            <v>0</v>
          </cell>
          <cell r="T323">
            <v>0</v>
          </cell>
          <cell r="U323">
            <v>1734</v>
          </cell>
        </row>
        <row r="324">
          <cell r="D324">
            <v>77147</v>
          </cell>
          <cell r="E324">
            <v>5</v>
          </cell>
          <cell r="F324" t="str">
            <v>X</v>
          </cell>
          <cell r="G324">
            <v>5</v>
          </cell>
          <cell r="H324">
            <v>4</v>
          </cell>
          <cell r="I324" t="str">
            <v>X</v>
          </cell>
          <cell r="J324" t="str">
            <v>X</v>
          </cell>
          <cell r="K324" t="str">
            <v>X</v>
          </cell>
          <cell r="L324" t="str">
            <v>X</v>
          </cell>
          <cell r="M324" t="str">
            <v>X</v>
          </cell>
          <cell r="N324" t="str">
            <v>X</v>
          </cell>
          <cell r="O324">
            <v>0</v>
          </cell>
          <cell r="P324" t="str">
            <v>Sky Bus ROI Contact</v>
          </cell>
          <cell r="Q324">
            <v>945</v>
          </cell>
          <cell r="R324">
            <v>0</v>
          </cell>
          <cell r="S324">
            <v>0</v>
          </cell>
          <cell r="T324">
            <v>0</v>
          </cell>
          <cell r="U324">
            <v>57</v>
          </cell>
        </row>
        <row r="325">
          <cell r="D325">
            <v>77155</v>
          </cell>
          <cell r="E325">
            <v>2</v>
          </cell>
          <cell r="F325" t="str">
            <v>X</v>
          </cell>
          <cell r="G325">
            <v>2</v>
          </cell>
          <cell r="H325">
            <v>2</v>
          </cell>
          <cell r="I325" t="str">
            <v>X</v>
          </cell>
          <cell r="J325" t="str">
            <v>X</v>
          </cell>
          <cell r="K325" t="str">
            <v>X</v>
          </cell>
          <cell r="L325" t="str">
            <v>X</v>
          </cell>
          <cell r="M325" t="str">
            <v>X</v>
          </cell>
          <cell r="N325" t="str">
            <v>X</v>
          </cell>
          <cell r="O325">
            <v>0</v>
          </cell>
          <cell r="P325" t="str">
            <v>TP Inserts 3</v>
          </cell>
          <cell r="Q325">
            <v>181</v>
          </cell>
          <cell r="R325">
            <v>0</v>
          </cell>
          <cell r="S325">
            <v>0</v>
          </cell>
          <cell r="T325">
            <v>0</v>
          </cell>
          <cell r="U325">
            <v>4</v>
          </cell>
        </row>
        <row r="326">
          <cell r="D326">
            <v>77155</v>
          </cell>
          <cell r="E326">
            <v>12</v>
          </cell>
          <cell r="F326" t="str">
            <v>x</v>
          </cell>
          <cell r="G326">
            <v>12</v>
          </cell>
          <cell r="H326">
            <v>12</v>
          </cell>
          <cell r="I326" t="str">
            <v>x</v>
          </cell>
          <cell r="J326" t="str">
            <v>x</v>
          </cell>
          <cell r="K326" t="str">
            <v>x</v>
          </cell>
          <cell r="L326" t="str">
            <v>x</v>
          </cell>
          <cell r="M326" t="str">
            <v>x</v>
          </cell>
          <cell r="N326" t="str">
            <v>x</v>
          </cell>
          <cell r="O326">
            <v>0</v>
          </cell>
          <cell r="P326" t="str">
            <v>TP Inserts 3</v>
          </cell>
          <cell r="Q326">
            <v>5056</v>
          </cell>
          <cell r="R326">
            <v>0</v>
          </cell>
          <cell r="S326">
            <v>0</v>
          </cell>
          <cell r="T326">
            <v>0</v>
          </cell>
          <cell r="U326">
            <v>28</v>
          </cell>
        </row>
        <row r="327">
          <cell r="D327">
            <v>77158</v>
          </cell>
          <cell r="E327">
            <v>243</v>
          </cell>
          <cell r="F327" t="str">
            <v>X</v>
          </cell>
          <cell r="G327">
            <v>241</v>
          </cell>
          <cell r="H327">
            <v>239</v>
          </cell>
          <cell r="I327" t="str">
            <v>X</v>
          </cell>
          <cell r="J327" t="str">
            <v>X</v>
          </cell>
          <cell r="K327" t="str">
            <v>X</v>
          </cell>
          <cell r="L327" t="str">
            <v>X</v>
          </cell>
          <cell r="M327" t="str">
            <v>X</v>
          </cell>
          <cell r="N327" t="str">
            <v>X</v>
          </cell>
          <cell r="O327">
            <v>1</v>
          </cell>
          <cell r="P327" t="str">
            <v>Sky+ Exist Cust</v>
          </cell>
          <cell r="Q327">
            <v>109756</v>
          </cell>
          <cell r="R327">
            <v>8</v>
          </cell>
          <cell r="S327">
            <v>0</v>
          </cell>
          <cell r="T327">
            <v>0</v>
          </cell>
          <cell r="U327">
            <v>776</v>
          </cell>
        </row>
        <row r="328">
          <cell r="D328">
            <v>77159</v>
          </cell>
          <cell r="E328">
            <v>29</v>
          </cell>
          <cell r="F328" t="str">
            <v>X</v>
          </cell>
          <cell r="G328">
            <v>29</v>
          </cell>
          <cell r="H328">
            <v>28</v>
          </cell>
          <cell r="I328" t="str">
            <v>X</v>
          </cell>
          <cell r="J328" t="str">
            <v>X</v>
          </cell>
          <cell r="K328" t="str">
            <v>X</v>
          </cell>
          <cell r="L328" t="str">
            <v>X</v>
          </cell>
          <cell r="M328" t="str">
            <v>X</v>
          </cell>
          <cell r="N328" t="str">
            <v>X</v>
          </cell>
          <cell r="O328">
            <v>0</v>
          </cell>
          <cell r="P328" t="str">
            <v>Sky+ New Cust</v>
          </cell>
          <cell r="Q328">
            <v>8799</v>
          </cell>
          <cell r="R328">
            <v>0</v>
          </cell>
          <cell r="S328">
            <v>0</v>
          </cell>
          <cell r="T328">
            <v>0</v>
          </cell>
          <cell r="U328">
            <v>363</v>
          </cell>
        </row>
        <row r="329">
          <cell r="D329">
            <v>77165</v>
          </cell>
          <cell r="E329">
            <v>1</v>
          </cell>
          <cell r="F329" t="str">
            <v>X</v>
          </cell>
          <cell r="G329">
            <v>1</v>
          </cell>
          <cell r="H329">
            <v>1</v>
          </cell>
          <cell r="I329" t="str">
            <v>X</v>
          </cell>
          <cell r="J329" t="str">
            <v>X</v>
          </cell>
          <cell r="K329" t="str">
            <v>X</v>
          </cell>
          <cell r="L329" t="str">
            <v>X</v>
          </cell>
          <cell r="M329" t="str">
            <v>X</v>
          </cell>
          <cell r="N329" t="str">
            <v>X</v>
          </cell>
          <cell r="O329">
            <v>0</v>
          </cell>
          <cell r="P329" t="str">
            <v>WLR/Kerry Radio</v>
          </cell>
          <cell r="Q329">
            <v>55</v>
          </cell>
          <cell r="R329">
            <v>0</v>
          </cell>
          <cell r="S329">
            <v>0</v>
          </cell>
          <cell r="T329">
            <v>0</v>
          </cell>
          <cell r="U329">
            <v>3</v>
          </cell>
        </row>
        <row r="330">
          <cell r="D330">
            <v>77166</v>
          </cell>
          <cell r="E330">
            <v>7</v>
          </cell>
          <cell r="F330" t="str">
            <v>X</v>
          </cell>
          <cell r="G330">
            <v>6</v>
          </cell>
          <cell r="H330">
            <v>5</v>
          </cell>
          <cell r="I330" t="str">
            <v>X</v>
          </cell>
          <cell r="J330" t="str">
            <v>X</v>
          </cell>
          <cell r="K330" t="str">
            <v>X</v>
          </cell>
          <cell r="L330" t="str">
            <v>X</v>
          </cell>
          <cell r="M330" t="str">
            <v>X</v>
          </cell>
          <cell r="N330" t="str">
            <v>X</v>
          </cell>
          <cell r="O330">
            <v>1</v>
          </cell>
          <cell r="P330" t="str">
            <v>Today Radio</v>
          </cell>
          <cell r="Q330">
            <v>2428</v>
          </cell>
          <cell r="R330">
            <v>0</v>
          </cell>
          <cell r="S330">
            <v>0</v>
          </cell>
          <cell r="T330">
            <v>0</v>
          </cell>
          <cell r="U330">
            <v>128</v>
          </cell>
        </row>
        <row r="331">
          <cell r="D331">
            <v>77168</v>
          </cell>
          <cell r="E331">
            <v>1</v>
          </cell>
          <cell r="F331" t="str">
            <v>X</v>
          </cell>
          <cell r="G331">
            <v>1</v>
          </cell>
          <cell r="H331">
            <v>1</v>
          </cell>
          <cell r="I331" t="str">
            <v>X</v>
          </cell>
          <cell r="J331" t="str">
            <v>X</v>
          </cell>
          <cell r="K331" t="str">
            <v>X</v>
          </cell>
          <cell r="L331" t="str">
            <v>X</v>
          </cell>
          <cell r="M331" t="str">
            <v>X</v>
          </cell>
          <cell r="N331" t="str">
            <v>X</v>
          </cell>
          <cell r="O331">
            <v>0</v>
          </cell>
          <cell r="P331" t="str">
            <v>ROIIntSite0818719852</v>
          </cell>
          <cell r="Q331">
            <v>1079</v>
          </cell>
          <cell r="R331">
            <v>0</v>
          </cell>
          <cell r="S331">
            <v>0</v>
          </cell>
          <cell r="T331">
            <v>0</v>
          </cell>
          <cell r="U331">
            <v>3</v>
          </cell>
        </row>
        <row r="332">
          <cell r="D332">
            <v>77183</v>
          </cell>
          <cell r="E332">
            <v>9</v>
          </cell>
          <cell r="F332" t="str">
            <v>X</v>
          </cell>
          <cell r="G332">
            <v>0</v>
          </cell>
          <cell r="H332">
            <v>0</v>
          </cell>
          <cell r="I332" t="str">
            <v>X</v>
          </cell>
          <cell r="J332" t="str">
            <v>X</v>
          </cell>
          <cell r="K332" t="str">
            <v>X</v>
          </cell>
          <cell r="L332" t="str">
            <v>X</v>
          </cell>
          <cell r="M332" t="str">
            <v>X</v>
          </cell>
          <cell r="N332" t="str">
            <v>X</v>
          </cell>
          <cell r="O332">
            <v>0</v>
          </cell>
          <cell r="P332" t="str">
            <v>Business Install</v>
          </cell>
          <cell r="Q332">
            <v>0</v>
          </cell>
          <cell r="R332">
            <v>136</v>
          </cell>
          <cell r="S332">
            <v>0</v>
          </cell>
          <cell r="T332">
            <v>0</v>
          </cell>
          <cell r="U332">
            <v>0</v>
          </cell>
        </row>
        <row r="333">
          <cell r="D333">
            <v>77184</v>
          </cell>
          <cell r="E333">
            <v>1</v>
          </cell>
          <cell r="F333" t="str">
            <v>X</v>
          </cell>
          <cell r="G333">
            <v>0</v>
          </cell>
          <cell r="H333">
            <v>0</v>
          </cell>
          <cell r="I333" t="str">
            <v>X</v>
          </cell>
          <cell r="J333" t="str">
            <v>X</v>
          </cell>
          <cell r="K333" t="str">
            <v>X</v>
          </cell>
          <cell r="L333" t="str">
            <v>X</v>
          </cell>
          <cell r="M333" t="str">
            <v>X</v>
          </cell>
          <cell r="N333" t="str">
            <v>X</v>
          </cell>
          <cell r="O333">
            <v>0</v>
          </cell>
          <cell r="P333" t="str">
            <v>Retailer Commision</v>
          </cell>
          <cell r="Q333">
            <v>0</v>
          </cell>
          <cell r="R333">
            <v>22</v>
          </cell>
          <cell r="S333">
            <v>0</v>
          </cell>
          <cell r="T333">
            <v>0</v>
          </cell>
          <cell r="U333">
            <v>0</v>
          </cell>
        </row>
        <row r="334">
          <cell r="D334">
            <v>77185</v>
          </cell>
          <cell r="E334">
            <v>192</v>
          </cell>
          <cell r="F334" t="str">
            <v>X</v>
          </cell>
          <cell r="G334">
            <v>0</v>
          </cell>
          <cell r="H334">
            <v>0</v>
          </cell>
          <cell r="I334" t="str">
            <v>X</v>
          </cell>
          <cell r="J334" t="str">
            <v>X</v>
          </cell>
          <cell r="K334" t="str">
            <v>X</v>
          </cell>
          <cell r="L334" t="str">
            <v>X</v>
          </cell>
          <cell r="M334" t="str">
            <v>X</v>
          </cell>
          <cell r="N334" t="str">
            <v>X</v>
          </cell>
          <cell r="O334">
            <v>8</v>
          </cell>
          <cell r="P334" t="str">
            <v>Sky+ sales x/fer</v>
          </cell>
          <cell r="Q334">
            <v>0</v>
          </cell>
          <cell r="R334">
            <v>32</v>
          </cell>
          <cell r="S334">
            <v>182</v>
          </cell>
          <cell r="T334">
            <v>0</v>
          </cell>
          <cell r="U334">
            <v>0</v>
          </cell>
        </row>
        <row r="335">
          <cell r="D335">
            <v>77194</v>
          </cell>
          <cell r="E335">
            <v>1</v>
          </cell>
          <cell r="F335" t="str">
            <v>X</v>
          </cell>
          <cell r="G335">
            <v>0</v>
          </cell>
          <cell r="H335">
            <v>0</v>
          </cell>
          <cell r="I335" t="str">
            <v>X</v>
          </cell>
          <cell r="J335" t="str">
            <v>X</v>
          </cell>
          <cell r="K335" t="str">
            <v>X</v>
          </cell>
          <cell r="L335" t="str">
            <v>X</v>
          </cell>
          <cell r="M335" t="str">
            <v>X</v>
          </cell>
          <cell r="N335" t="str">
            <v>X</v>
          </cell>
          <cell r="O335">
            <v>1</v>
          </cell>
          <cell r="P335" t="str">
            <v>Sky Bus SBO Xfer</v>
          </cell>
          <cell r="Q335">
            <v>0</v>
          </cell>
          <cell r="R335">
            <v>0</v>
          </cell>
          <cell r="S335">
            <v>0</v>
          </cell>
          <cell r="T335">
            <v>0</v>
          </cell>
          <cell r="U335">
            <v>0</v>
          </cell>
        </row>
        <row r="336">
          <cell r="D336">
            <v>77195</v>
          </cell>
          <cell r="E336">
            <v>2</v>
          </cell>
          <cell r="F336" t="str">
            <v>X</v>
          </cell>
          <cell r="G336">
            <v>1</v>
          </cell>
          <cell r="H336">
            <v>1</v>
          </cell>
          <cell r="I336" t="str">
            <v>X</v>
          </cell>
          <cell r="J336" t="str">
            <v>X</v>
          </cell>
          <cell r="K336" t="str">
            <v>X</v>
          </cell>
          <cell r="L336" t="str">
            <v>X</v>
          </cell>
          <cell r="M336" t="str">
            <v>X</v>
          </cell>
          <cell r="N336" t="str">
            <v>X</v>
          </cell>
          <cell r="O336">
            <v>1</v>
          </cell>
          <cell r="P336" t="str">
            <v>SB Season Ticket TO</v>
          </cell>
          <cell r="Q336">
            <v>296</v>
          </cell>
          <cell r="R336">
            <v>0</v>
          </cell>
          <cell r="S336">
            <v>0</v>
          </cell>
          <cell r="T336">
            <v>0</v>
          </cell>
          <cell r="U336">
            <v>2</v>
          </cell>
        </row>
        <row r="337">
          <cell r="D337">
            <v>77196</v>
          </cell>
          <cell r="E337">
            <v>61</v>
          </cell>
          <cell r="F337" t="str">
            <v>X</v>
          </cell>
          <cell r="G337">
            <v>60</v>
          </cell>
          <cell r="H337">
            <v>60</v>
          </cell>
          <cell r="I337" t="str">
            <v>X</v>
          </cell>
          <cell r="J337" t="str">
            <v>X</v>
          </cell>
          <cell r="K337" t="str">
            <v>X</v>
          </cell>
          <cell r="L337" t="str">
            <v>X</v>
          </cell>
          <cell r="M337" t="str">
            <v>X</v>
          </cell>
          <cell r="N337" t="str">
            <v>X</v>
          </cell>
          <cell r="O337">
            <v>0</v>
          </cell>
          <cell r="P337" t="str">
            <v>Ops Sup T/fer Number</v>
          </cell>
          <cell r="Q337">
            <v>7204</v>
          </cell>
          <cell r="R337">
            <v>14</v>
          </cell>
          <cell r="S337">
            <v>0</v>
          </cell>
          <cell r="T337">
            <v>0</v>
          </cell>
          <cell r="U337">
            <v>146</v>
          </cell>
        </row>
        <row r="338">
          <cell r="D338">
            <v>77197</v>
          </cell>
          <cell r="E338">
            <v>2381</v>
          </cell>
          <cell r="F338" t="str">
            <v>X</v>
          </cell>
          <cell r="G338">
            <v>2214</v>
          </cell>
          <cell r="H338">
            <v>1383</v>
          </cell>
          <cell r="I338" t="str">
            <v>X</v>
          </cell>
          <cell r="J338" t="str">
            <v>X</v>
          </cell>
          <cell r="K338" t="str">
            <v>X</v>
          </cell>
          <cell r="L338" t="str">
            <v>X</v>
          </cell>
          <cell r="M338" t="str">
            <v>X</v>
          </cell>
          <cell r="N338" t="str">
            <v>X</v>
          </cell>
          <cell r="O338">
            <v>166</v>
          </cell>
          <cell r="P338" t="str">
            <v>ICT 08705800822</v>
          </cell>
          <cell r="Q338">
            <v>393745</v>
          </cell>
          <cell r="R338">
            <v>19</v>
          </cell>
          <cell r="S338">
            <v>0</v>
          </cell>
          <cell r="T338">
            <v>0</v>
          </cell>
          <cell r="U338">
            <v>85425</v>
          </cell>
        </row>
        <row r="339">
          <cell r="D339">
            <v>77198</v>
          </cell>
          <cell r="E339">
            <v>3</v>
          </cell>
          <cell r="F339" t="str">
            <v>X</v>
          </cell>
          <cell r="G339">
            <v>3</v>
          </cell>
          <cell r="H339">
            <v>3</v>
          </cell>
          <cell r="I339" t="str">
            <v>X</v>
          </cell>
          <cell r="J339" t="str">
            <v>X</v>
          </cell>
          <cell r="K339" t="str">
            <v>X</v>
          </cell>
          <cell r="L339" t="str">
            <v>X</v>
          </cell>
          <cell r="M339" t="str">
            <v>X</v>
          </cell>
          <cell r="N339" t="str">
            <v>X</v>
          </cell>
          <cell r="O339">
            <v>0</v>
          </cell>
          <cell r="P339" t="str">
            <v>Group Admin Xfer</v>
          </cell>
          <cell r="Q339">
            <v>283</v>
          </cell>
          <cell r="R339">
            <v>0</v>
          </cell>
          <cell r="S339">
            <v>0</v>
          </cell>
          <cell r="T339">
            <v>0</v>
          </cell>
          <cell r="U339">
            <v>6</v>
          </cell>
        </row>
        <row r="340">
          <cell r="D340">
            <v>77199</v>
          </cell>
          <cell r="E340">
            <v>13</v>
          </cell>
          <cell r="F340" t="str">
            <v>X</v>
          </cell>
          <cell r="G340">
            <v>13</v>
          </cell>
          <cell r="H340">
            <v>13</v>
          </cell>
          <cell r="I340" t="str">
            <v>X</v>
          </cell>
          <cell r="J340" t="str">
            <v>X</v>
          </cell>
          <cell r="K340" t="str">
            <v>X</v>
          </cell>
          <cell r="L340" t="str">
            <v>X</v>
          </cell>
          <cell r="M340" t="str">
            <v>X</v>
          </cell>
          <cell r="N340" t="str">
            <v>X</v>
          </cell>
          <cell r="O340">
            <v>0</v>
          </cell>
          <cell r="P340" t="str">
            <v>Sky Business Xfer</v>
          </cell>
          <cell r="Q340">
            <v>3251</v>
          </cell>
          <cell r="R340">
            <v>0</v>
          </cell>
          <cell r="S340">
            <v>0</v>
          </cell>
          <cell r="T340">
            <v>0</v>
          </cell>
          <cell r="U340">
            <v>29</v>
          </cell>
        </row>
        <row r="341">
          <cell r="D341">
            <v>77201</v>
          </cell>
          <cell r="E341">
            <v>156</v>
          </cell>
          <cell r="F341" t="str">
            <v>X</v>
          </cell>
          <cell r="G341">
            <v>152</v>
          </cell>
          <cell r="H341">
            <v>125</v>
          </cell>
          <cell r="I341" t="str">
            <v>X</v>
          </cell>
          <cell r="J341" t="str">
            <v>X</v>
          </cell>
          <cell r="K341" t="str">
            <v>X</v>
          </cell>
          <cell r="L341" t="str">
            <v>X</v>
          </cell>
          <cell r="M341" t="str">
            <v>X</v>
          </cell>
          <cell r="N341" t="str">
            <v>X</v>
          </cell>
          <cell r="O341">
            <v>4</v>
          </cell>
          <cell r="P341" t="str">
            <v>Install cust profile</v>
          </cell>
          <cell r="Q341">
            <v>40134</v>
          </cell>
          <cell r="R341">
            <v>0</v>
          </cell>
          <cell r="S341">
            <v>0</v>
          </cell>
          <cell r="T341">
            <v>0</v>
          </cell>
          <cell r="U341">
            <v>1698</v>
          </cell>
        </row>
        <row r="342">
          <cell r="D342">
            <v>77202</v>
          </cell>
          <cell r="E342">
            <v>21</v>
          </cell>
          <cell r="F342" t="str">
            <v>X</v>
          </cell>
          <cell r="G342">
            <v>21</v>
          </cell>
          <cell r="H342">
            <v>17</v>
          </cell>
          <cell r="I342" t="str">
            <v>X</v>
          </cell>
          <cell r="J342" t="str">
            <v>X</v>
          </cell>
          <cell r="K342" t="str">
            <v>X</v>
          </cell>
          <cell r="L342" t="str">
            <v>X</v>
          </cell>
          <cell r="M342" t="str">
            <v>X</v>
          </cell>
          <cell r="N342" t="str">
            <v>X</v>
          </cell>
          <cell r="O342">
            <v>0</v>
          </cell>
          <cell r="P342" t="str">
            <v>VDN 77202 434343</v>
          </cell>
          <cell r="Q342">
            <v>5669</v>
          </cell>
          <cell r="R342">
            <v>0</v>
          </cell>
          <cell r="S342">
            <v>0</v>
          </cell>
          <cell r="T342">
            <v>0</v>
          </cell>
          <cell r="U342">
            <v>205</v>
          </cell>
        </row>
        <row r="343">
          <cell r="D343">
            <v>77205</v>
          </cell>
          <cell r="E343">
            <v>6</v>
          </cell>
          <cell r="F343" t="str">
            <v>X</v>
          </cell>
          <cell r="G343">
            <v>6</v>
          </cell>
          <cell r="H343">
            <v>4</v>
          </cell>
          <cell r="I343" t="str">
            <v>X</v>
          </cell>
          <cell r="J343" t="str">
            <v>X</v>
          </cell>
          <cell r="K343" t="str">
            <v>X</v>
          </cell>
          <cell r="L343" t="str">
            <v>X</v>
          </cell>
          <cell r="M343" t="str">
            <v>X</v>
          </cell>
          <cell r="N343" t="str">
            <v>X</v>
          </cell>
          <cell r="O343">
            <v>0</v>
          </cell>
          <cell r="P343" t="str">
            <v>IDO Technical UK</v>
          </cell>
          <cell r="Q343">
            <v>1627</v>
          </cell>
          <cell r="R343">
            <v>0</v>
          </cell>
          <cell r="S343">
            <v>0</v>
          </cell>
          <cell r="T343">
            <v>0</v>
          </cell>
          <cell r="U343">
            <v>57</v>
          </cell>
        </row>
        <row r="344">
          <cell r="D344">
            <v>77206</v>
          </cell>
          <cell r="E344">
            <v>171</v>
          </cell>
          <cell r="F344" t="str">
            <v>X</v>
          </cell>
          <cell r="G344">
            <v>164</v>
          </cell>
          <cell r="H344">
            <v>138</v>
          </cell>
          <cell r="I344" t="str">
            <v>X</v>
          </cell>
          <cell r="J344" t="str">
            <v>X</v>
          </cell>
          <cell r="K344" t="str">
            <v>X</v>
          </cell>
          <cell r="L344" t="str">
            <v>X</v>
          </cell>
          <cell r="M344" t="str">
            <v>X</v>
          </cell>
          <cell r="N344" t="str">
            <v>X</v>
          </cell>
          <cell r="O344">
            <v>7</v>
          </cell>
          <cell r="P344" t="str">
            <v>ASA cust profile</v>
          </cell>
          <cell r="Q344">
            <v>24406</v>
          </cell>
          <cell r="R344">
            <v>0</v>
          </cell>
          <cell r="S344">
            <v>0</v>
          </cell>
          <cell r="T344">
            <v>0</v>
          </cell>
          <cell r="U344">
            <v>3181</v>
          </cell>
        </row>
        <row r="345">
          <cell r="D345">
            <v>77208</v>
          </cell>
          <cell r="E345">
            <v>165</v>
          </cell>
          <cell r="F345" t="str">
            <v>X</v>
          </cell>
          <cell r="G345">
            <v>162</v>
          </cell>
          <cell r="H345">
            <v>121</v>
          </cell>
          <cell r="I345" t="str">
            <v>X</v>
          </cell>
          <cell r="J345" t="str">
            <v>X</v>
          </cell>
          <cell r="K345" t="str">
            <v>X</v>
          </cell>
          <cell r="L345" t="str">
            <v>X</v>
          </cell>
          <cell r="M345" t="str">
            <v>X</v>
          </cell>
          <cell r="N345" t="str">
            <v>X</v>
          </cell>
          <cell r="O345">
            <v>3</v>
          </cell>
          <cell r="P345" t="str">
            <v>VDN 77208 434343</v>
          </cell>
          <cell r="Q345">
            <v>39518</v>
          </cell>
          <cell r="R345">
            <v>0</v>
          </cell>
          <cell r="S345">
            <v>0</v>
          </cell>
          <cell r="T345">
            <v>0</v>
          </cell>
          <cell r="U345">
            <v>2767</v>
          </cell>
        </row>
        <row r="346">
          <cell r="D346">
            <v>77209</v>
          </cell>
          <cell r="E346">
            <v>142</v>
          </cell>
          <cell r="F346" t="str">
            <v>X</v>
          </cell>
          <cell r="G346">
            <v>141</v>
          </cell>
          <cell r="H346">
            <v>138</v>
          </cell>
          <cell r="I346" t="str">
            <v>X</v>
          </cell>
          <cell r="J346" t="str">
            <v>X</v>
          </cell>
          <cell r="K346" t="str">
            <v>X</v>
          </cell>
          <cell r="L346" t="str">
            <v>X</v>
          </cell>
          <cell r="M346" t="str">
            <v>X</v>
          </cell>
          <cell r="N346" t="str">
            <v>X</v>
          </cell>
          <cell r="O346">
            <v>1</v>
          </cell>
          <cell r="P346" t="str">
            <v>Ops Support cust pro</v>
          </cell>
          <cell r="Q346">
            <v>18986</v>
          </cell>
          <cell r="R346">
            <v>0</v>
          </cell>
          <cell r="S346">
            <v>0</v>
          </cell>
          <cell r="T346">
            <v>0</v>
          </cell>
          <cell r="U346">
            <v>471</v>
          </cell>
        </row>
        <row r="347">
          <cell r="D347">
            <v>77211</v>
          </cell>
          <cell r="E347">
            <v>2605</v>
          </cell>
          <cell r="F347" t="str">
            <v>X</v>
          </cell>
          <cell r="G347">
            <v>2580</v>
          </cell>
          <cell r="H347">
            <v>2212</v>
          </cell>
          <cell r="I347" t="str">
            <v>X</v>
          </cell>
          <cell r="J347" t="str">
            <v>X</v>
          </cell>
          <cell r="K347" t="str">
            <v>X</v>
          </cell>
          <cell r="L347" t="str">
            <v>X</v>
          </cell>
          <cell r="M347" t="str">
            <v>X</v>
          </cell>
          <cell r="N347" t="str">
            <v>X</v>
          </cell>
          <cell r="O347">
            <v>14</v>
          </cell>
          <cell r="P347" t="str">
            <v>Install 959595</v>
          </cell>
          <cell r="Q347">
            <v>675144</v>
          </cell>
          <cell r="R347">
            <v>184</v>
          </cell>
          <cell r="S347">
            <v>0</v>
          </cell>
          <cell r="T347">
            <v>0</v>
          </cell>
          <cell r="U347">
            <v>25097</v>
          </cell>
        </row>
        <row r="348">
          <cell r="D348">
            <v>77211</v>
          </cell>
          <cell r="E348">
            <v>85</v>
          </cell>
          <cell r="F348" t="str">
            <v>x</v>
          </cell>
          <cell r="G348">
            <v>0</v>
          </cell>
          <cell r="H348">
            <v>0</v>
          </cell>
          <cell r="I348" t="str">
            <v>x</v>
          </cell>
          <cell r="J348" t="str">
            <v>x</v>
          </cell>
          <cell r="K348" t="str">
            <v>x</v>
          </cell>
          <cell r="L348" t="str">
            <v>x</v>
          </cell>
          <cell r="M348" t="str">
            <v>x</v>
          </cell>
          <cell r="N348" t="str">
            <v>x</v>
          </cell>
          <cell r="O348">
            <v>0</v>
          </cell>
          <cell r="P348" t="str">
            <v>Install 959595</v>
          </cell>
          <cell r="Q348">
            <v>0</v>
          </cell>
          <cell r="R348">
            <v>0</v>
          </cell>
          <cell r="S348">
            <v>85</v>
          </cell>
          <cell r="T348">
            <v>0</v>
          </cell>
          <cell r="U348">
            <v>0</v>
          </cell>
        </row>
        <row r="349">
          <cell r="D349">
            <v>77212</v>
          </cell>
          <cell r="E349">
            <v>251</v>
          </cell>
          <cell r="F349" t="str">
            <v>X</v>
          </cell>
          <cell r="G349">
            <v>245</v>
          </cell>
          <cell r="H349">
            <v>193</v>
          </cell>
          <cell r="I349" t="str">
            <v>X</v>
          </cell>
          <cell r="J349" t="str">
            <v>X</v>
          </cell>
          <cell r="K349" t="str">
            <v>X</v>
          </cell>
          <cell r="L349" t="str">
            <v>X</v>
          </cell>
          <cell r="M349" t="str">
            <v>X</v>
          </cell>
          <cell r="N349" t="str">
            <v>X</v>
          </cell>
          <cell r="O349">
            <v>6</v>
          </cell>
          <cell r="P349" t="str">
            <v>Sky+ Install</v>
          </cell>
          <cell r="Q349">
            <v>80792</v>
          </cell>
          <cell r="R349">
            <v>0</v>
          </cell>
          <cell r="S349">
            <v>0</v>
          </cell>
          <cell r="T349">
            <v>0</v>
          </cell>
          <cell r="U349">
            <v>3602</v>
          </cell>
        </row>
        <row r="350">
          <cell r="D350">
            <v>77215</v>
          </cell>
          <cell r="E350">
            <v>5</v>
          </cell>
          <cell r="F350" t="str">
            <v>X</v>
          </cell>
          <cell r="G350">
            <v>5</v>
          </cell>
          <cell r="H350">
            <v>3</v>
          </cell>
          <cell r="I350" t="str">
            <v>X</v>
          </cell>
          <cell r="J350" t="str">
            <v>X</v>
          </cell>
          <cell r="K350" t="str">
            <v>X</v>
          </cell>
          <cell r="L350" t="str">
            <v>X</v>
          </cell>
          <cell r="M350" t="str">
            <v>X</v>
          </cell>
          <cell r="N350" t="str">
            <v>X</v>
          </cell>
          <cell r="O350">
            <v>0</v>
          </cell>
          <cell r="P350" t="str">
            <v>Timeout 959595</v>
          </cell>
          <cell r="Q350">
            <v>1453</v>
          </cell>
          <cell r="R350">
            <v>0</v>
          </cell>
          <cell r="S350">
            <v>0</v>
          </cell>
          <cell r="T350">
            <v>0</v>
          </cell>
          <cell r="U350">
            <v>97</v>
          </cell>
        </row>
        <row r="351">
          <cell r="D351">
            <v>77215</v>
          </cell>
          <cell r="E351">
            <v>1</v>
          </cell>
          <cell r="F351" t="str">
            <v>x</v>
          </cell>
          <cell r="G351">
            <v>0</v>
          </cell>
          <cell r="H351">
            <v>0</v>
          </cell>
          <cell r="I351" t="str">
            <v>x</v>
          </cell>
          <cell r="J351" t="str">
            <v>x</v>
          </cell>
          <cell r="K351" t="str">
            <v>x</v>
          </cell>
          <cell r="L351" t="str">
            <v>x</v>
          </cell>
          <cell r="M351" t="str">
            <v>x</v>
          </cell>
          <cell r="N351" t="str">
            <v>x</v>
          </cell>
          <cell r="O351">
            <v>0</v>
          </cell>
          <cell r="P351" t="str">
            <v>Timeout 959595</v>
          </cell>
          <cell r="Q351">
            <v>0</v>
          </cell>
          <cell r="R351">
            <v>0</v>
          </cell>
          <cell r="S351">
            <v>1</v>
          </cell>
          <cell r="T351">
            <v>0</v>
          </cell>
          <cell r="U351">
            <v>0</v>
          </cell>
        </row>
        <row r="352">
          <cell r="D352">
            <v>77231</v>
          </cell>
          <cell r="E352">
            <v>1</v>
          </cell>
          <cell r="F352" t="str">
            <v>X</v>
          </cell>
          <cell r="G352">
            <v>1</v>
          </cell>
          <cell r="H352">
            <v>0</v>
          </cell>
          <cell r="I352" t="str">
            <v>X</v>
          </cell>
          <cell r="J352" t="str">
            <v>X</v>
          </cell>
          <cell r="K352" t="str">
            <v>X</v>
          </cell>
          <cell r="L352" t="str">
            <v>X</v>
          </cell>
          <cell r="M352" t="str">
            <v>X</v>
          </cell>
          <cell r="N352" t="str">
            <v>X</v>
          </cell>
          <cell r="O352">
            <v>0</v>
          </cell>
          <cell r="P352" t="str">
            <v>Beta Project 5875078</v>
          </cell>
          <cell r="Q352">
            <v>707</v>
          </cell>
          <cell r="R352">
            <v>0</v>
          </cell>
          <cell r="S352">
            <v>0</v>
          </cell>
          <cell r="T352">
            <v>0</v>
          </cell>
          <cell r="U352">
            <v>65</v>
          </cell>
        </row>
        <row r="353">
          <cell r="D353">
            <v>77235</v>
          </cell>
          <cell r="E353">
            <v>27</v>
          </cell>
          <cell r="F353" t="str">
            <v>X</v>
          </cell>
          <cell r="G353">
            <v>0</v>
          </cell>
          <cell r="H353">
            <v>0</v>
          </cell>
          <cell r="I353" t="str">
            <v>X</v>
          </cell>
          <cell r="J353" t="str">
            <v>X</v>
          </cell>
          <cell r="K353" t="str">
            <v>X</v>
          </cell>
          <cell r="L353" t="str">
            <v>X</v>
          </cell>
          <cell r="M353" t="str">
            <v>X</v>
          </cell>
          <cell r="N353" t="str">
            <v>X</v>
          </cell>
          <cell r="O353">
            <v>0</v>
          </cell>
          <cell r="P353">
            <v>77235</v>
          </cell>
          <cell r="Q353">
            <v>0</v>
          </cell>
          <cell r="R353">
            <v>0</v>
          </cell>
          <cell r="S353">
            <v>27</v>
          </cell>
          <cell r="T353">
            <v>27</v>
          </cell>
          <cell r="U353">
            <v>0</v>
          </cell>
        </row>
        <row r="354">
          <cell r="D354">
            <v>77235</v>
          </cell>
          <cell r="E354">
            <v>12</v>
          </cell>
          <cell r="F354" t="str">
            <v>x</v>
          </cell>
          <cell r="G354">
            <v>0</v>
          </cell>
          <cell r="H354">
            <v>0</v>
          </cell>
          <cell r="I354" t="str">
            <v>x</v>
          </cell>
          <cell r="J354" t="str">
            <v>x</v>
          </cell>
          <cell r="K354" t="str">
            <v>x</v>
          </cell>
          <cell r="L354" t="str">
            <v>x</v>
          </cell>
          <cell r="M354" t="str">
            <v>x</v>
          </cell>
          <cell r="N354" t="str">
            <v>x</v>
          </cell>
          <cell r="O354">
            <v>0</v>
          </cell>
          <cell r="P354">
            <v>77235</v>
          </cell>
          <cell r="Q354">
            <v>0</v>
          </cell>
          <cell r="R354">
            <v>0</v>
          </cell>
          <cell r="S354">
            <v>12</v>
          </cell>
          <cell r="T354">
            <v>0</v>
          </cell>
          <cell r="U354">
            <v>0</v>
          </cell>
        </row>
        <row r="355">
          <cell r="D355">
            <v>77236</v>
          </cell>
          <cell r="E355">
            <v>184</v>
          </cell>
          <cell r="F355" t="str">
            <v>X</v>
          </cell>
          <cell r="G355">
            <v>0</v>
          </cell>
          <cell r="H355">
            <v>0</v>
          </cell>
          <cell r="I355" t="str">
            <v>X</v>
          </cell>
          <cell r="J355" t="str">
            <v>X</v>
          </cell>
          <cell r="K355" t="str">
            <v>X</v>
          </cell>
          <cell r="L355" t="str">
            <v>X</v>
          </cell>
          <cell r="M355" t="str">
            <v>X</v>
          </cell>
          <cell r="N355" t="str">
            <v>X</v>
          </cell>
          <cell r="O355">
            <v>0</v>
          </cell>
          <cell r="P355" t="str">
            <v>ICT 800822</v>
          </cell>
          <cell r="Q355">
            <v>0</v>
          </cell>
          <cell r="R355">
            <v>0</v>
          </cell>
          <cell r="S355">
            <v>184</v>
          </cell>
          <cell r="T355">
            <v>184</v>
          </cell>
          <cell r="U355">
            <v>0</v>
          </cell>
        </row>
        <row r="356">
          <cell r="D356">
            <v>77236</v>
          </cell>
          <cell r="E356">
            <v>184</v>
          </cell>
          <cell r="F356" t="str">
            <v>x</v>
          </cell>
          <cell r="G356">
            <v>178</v>
          </cell>
          <cell r="H356">
            <v>156</v>
          </cell>
          <cell r="I356" t="str">
            <v>x</v>
          </cell>
          <cell r="J356" t="str">
            <v>x</v>
          </cell>
          <cell r="K356" t="str">
            <v>x</v>
          </cell>
          <cell r="L356" t="str">
            <v>x</v>
          </cell>
          <cell r="M356" t="str">
            <v>x</v>
          </cell>
          <cell r="N356" t="str">
            <v>x</v>
          </cell>
          <cell r="O356">
            <v>1</v>
          </cell>
          <cell r="P356" t="str">
            <v>Cust MI 800822</v>
          </cell>
          <cell r="Q356">
            <v>55595</v>
          </cell>
          <cell r="R356">
            <v>5</v>
          </cell>
          <cell r="S356">
            <v>0</v>
          </cell>
          <cell r="T356">
            <v>0</v>
          </cell>
          <cell r="U356">
            <v>2737</v>
          </cell>
        </row>
        <row r="357">
          <cell r="D357">
            <v>77237</v>
          </cell>
          <cell r="E357">
            <v>1</v>
          </cell>
          <cell r="F357" t="str">
            <v>X</v>
          </cell>
          <cell r="G357">
            <v>1</v>
          </cell>
          <cell r="H357">
            <v>1</v>
          </cell>
          <cell r="I357" t="str">
            <v>X</v>
          </cell>
          <cell r="J357" t="str">
            <v>X</v>
          </cell>
          <cell r="K357" t="str">
            <v>X</v>
          </cell>
          <cell r="L357" t="str">
            <v>X</v>
          </cell>
          <cell r="M357" t="str">
            <v>X</v>
          </cell>
          <cell r="N357" t="str">
            <v>X</v>
          </cell>
          <cell r="O357">
            <v>0</v>
          </cell>
          <cell r="P357" t="str">
            <v>TV Series 24_2424024</v>
          </cell>
          <cell r="Q357">
            <v>463</v>
          </cell>
          <cell r="R357">
            <v>0</v>
          </cell>
          <cell r="S357">
            <v>0</v>
          </cell>
          <cell r="T357">
            <v>0</v>
          </cell>
          <cell r="U357">
            <v>2</v>
          </cell>
        </row>
        <row r="358">
          <cell r="D358">
            <v>77237</v>
          </cell>
          <cell r="E358">
            <v>2</v>
          </cell>
          <cell r="F358" t="str">
            <v>x</v>
          </cell>
          <cell r="G358">
            <v>2</v>
          </cell>
          <cell r="H358">
            <v>2</v>
          </cell>
          <cell r="I358" t="str">
            <v>x</v>
          </cell>
          <cell r="J358" t="str">
            <v>x</v>
          </cell>
          <cell r="K358" t="str">
            <v>x</v>
          </cell>
          <cell r="L358" t="str">
            <v>x</v>
          </cell>
          <cell r="M358" t="str">
            <v>x</v>
          </cell>
          <cell r="N358" t="str">
            <v>x</v>
          </cell>
          <cell r="O358">
            <v>0</v>
          </cell>
          <cell r="P358" t="str">
            <v>TV Series 24_2424024</v>
          </cell>
          <cell r="Q358">
            <v>1224</v>
          </cell>
          <cell r="R358">
            <v>0</v>
          </cell>
          <cell r="S358">
            <v>0</v>
          </cell>
          <cell r="T358">
            <v>0</v>
          </cell>
          <cell r="U358">
            <v>5</v>
          </cell>
        </row>
        <row r="359">
          <cell r="D359">
            <v>77240</v>
          </cell>
          <cell r="E359">
            <v>81</v>
          </cell>
          <cell r="F359" t="str">
            <v>X</v>
          </cell>
          <cell r="G359">
            <v>69</v>
          </cell>
          <cell r="H359">
            <v>69</v>
          </cell>
          <cell r="I359" t="str">
            <v>X</v>
          </cell>
          <cell r="J359" t="str">
            <v>X</v>
          </cell>
          <cell r="K359" t="str">
            <v>X</v>
          </cell>
          <cell r="L359" t="str">
            <v>X</v>
          </cell>
          <cell r="M359" t="str">
            <v>X</v>
          </cell>
          <cell r="N359" t="str">
            <v>X</v>
          </cell>
          <cell r="O359">
            <v>0</v>
          </cell>
          <cell r="P359" t="str">
            <v>IP PAT Transfer</v>
          </cell>
          <cell r="Q359">
            <v>16230</v>
          </cell>
          <cell r="R359">
            <v>0</v>
          </cell>
          <cell r="S359">
            <v>12</v>
          </cell>
          <cell r="T359">
            <v>12</v>
          </cell>
          <cell r="U359">
            <v>147</v>
          </cell>
        </row>
        <row r="360">
          <cell r="D360">
            <v>77242</v>
          </cell>
          <cell r="E360">
            <v>679</v>
          </cell>
          <cell r="F360" t="str">
            <v>X</v>
          </cell>
          <cell r="G360">
            <v>674</v>
          </cell>
          <cell r="H360">
            <v>596</v>
          </cell>
          <cell r="I360" t="str">
            <v>X</v>
          </cell>
          <cell r="J360" t="str">
            <v>X</v>
          </cell>
          <cell r="K360" t="str">
            <v>X</v>
          </cell>
          <cell r="L360" t="str">
            <v>X</v>
          </cell>
          <cell r="M360" t="str">
            <v>X</v>
          </cell>
          <cell r="N360" t="str">
            <v>X</v>
          </cell>
          <cell r="O360">
            <v>5</v>
          </cell>
          <cell r="P360">
            <v>77242</v>
          </cell>
          <cell r="Q360">
            <v>87882</v>
          </cell>
          <cell r="R360">
            <v>0</v>
          </cell>
          <cell r="S360">
            <v>0</v>
          </cell>
          <cell r="T360">
            <v>0</v>
          </cell>
          <cell r="U360">
            <v>5729</v>
          </cell>
        </row>
        <row r="361">
          <cell r="D361">
            <v>77246</v>
          </cell>
          <cell r="E361">
            <v>992</v>
          </cell>
          <cell r="F361" t="str">
            <v>X</v>
          </cell>
          <cell r="G361">
            <v>988</v>
          </cell>
          <cell r="H361">
            <v>874</v>
          </cell>
          <cell r="I361" t="str">
            <v>X</v>
          </cell>
          <cell r="J361" t="str">
            <v>X</v>
          </cell>
          <cell r="K361" t="str">
            <v>X</v>
          </cell>
          <cell r="L361" t="str">
            <v>X</v>
          </cell>
          <cell r="M361" t="str">
            <v>X</v>
          </cell>
          <cell r="N361" t="str">
            <v>X</v>
          </cell>
          <cell r="O361">
            <v>4</v>
          </cell>
          <cell r="P361" t="str">
            <v>ICT 800822.</v>
          </cell>
          <cell r="Q361">
            <v>122337</v>
          </cell>
          <cell r="R361">
            <v>0</v>
          </cell>
          <cell r="S361">
            <v>0</v>
          </cell>
          <cell r="T361">
            <v>0</v>
          </cell>
          <cell r="U361">
            <v>8468</v>
          </cell>
        </row>
        <row r="362">
          <cell r="D362">
            <v>77248</v>
          </cell>
          <cell r="E362">
            <v>295</v>
          </cell>
          <cell r="F362" t="str">
            <v>X</v>
          </cell>
          <cell r="G362">
            <v>292</v>
          </cell>
          <cell r="H362">
            <v>247</v>
          </cell>
          <cell r="I362" t="str">
            <v>X</v>
          </cell>
          <cell r="J362" t="str">
            <v>X</v>
          </cell>
          <cell r="K362" t="str">
            <v>X</v>
          </cell>
          <cell r="L362" t="str">
            <v>X</v>
          </cell>
          <cell r="M362" t="str">
            <v>X</v>
          </cell>
          <cell r="N362" t="str">
            <v>X</v>
          </cell>
          <cell r="O362">
            <v>3</v>
          </cell>
          <cell r="P362" t="str">
            <v>ICT 800822..</v>
          </cell>
          <cell r="Q362">
            <v>44502</v>
          </cell>
          <cell r="R362">
            <v>0</v>
          </cell>
          <cell r="S362">
            <v>0</v>
          </cell>
          <cell r="T362">
            <v>0</v>
          </cell>
          <cell r="U362">
            <v>2866</v>
          </cell>
        </row>
        <row r="363">
          <cell r="D363">
            <v>77254</v>
          </cell>
          <cell r="E363">
            <v>10</v>
          </cell>
          <cell r="F363" t="str">
            <v>X</v>
          </cell>
          <cell r="G363">
            <v>0</v>
          </cell>
          <cell r="H363">
            <v>0</v>
          </cell>
          <cell r="I363" t="str">
            <v>X</v>
          </cell>
          <cell r="J363" t="str">
            <v>X</v>
          </cell>
          <cell r="K363" t="str">
            <v>X</v>
          </cell>
          <cell r="L363" t="str">
            <v>X</v>
          </cell>
          <cell r="M363" t="str">
            <v>X</v>
          </cell>
          <cell r="N363" t="str">
            <v>X</v>
          </cell>
          <cell r="O363">
            <v>0</v>
          </cell>
          <cell r="P363">
            <v>77254</v>
          </cell>
          <cell r="Q363">
            <v>0</v>
          </cell>
          <cell r="R363">
            <v>0</v>
          </cell>
          <cell r="S363">
            <v>10</v>
          </cell>
          <cell r="T363">
            <v>10</v>
          </cell>
          <cell r="U363">
            <v>0</v>
          </cell>
        </row>
        <row r="364">
          <cell r="D364">
            <v>77255</v>
          </cell>
          <cell r="E364">
            <v>4</v>
          </cell>
          <cell r="F364" t="str">
            <v>X</v>
          </cell>
          <cell r="G364">
            <v>4</v>
          </cell>
          <cell r="H364">
            <v>4</v>
          </cell>
          <cell r="I364" t="str">
            <v>X</v>
          </cell>
          <cell r="J364" t="str">
            <v>X</v>
          </cell>
          <cell r="K364" t="str">
            <v>X</v>
          </cell>
          <cell r="L364" t="str">
            <v>X</v>
          </cell>
          <cell r="M364" t="str">
            <v>X</v>
          </cell>
          <cell r="N364" t="str">
            <v>X</v>
          </cell>
          <cell r="O364">
            <v>0</v>
          </cell>
          <cell r="P364" t="str">
            <v>Sky+ IAF 501603 Rev</v>
          </cell>
          <cell r="Q364">
            <v>1754</v>
          </cell>
          <cell r="R364">
            <v>0</v>
          </cell>
          <cell r="S364">
            <v>0</v>
          </cell>
          <cell r="T364">
            <v>0</v>
          </cell>
          <cell r="U364">
            <v>53</v>
          </cell>
        </row>
        <row r="365">
          <cell r="D365">
            <v>77270</v>
          </cell>
          <cell r="E365">
            <v>42</v>
          </cell>
          <cell r="F365" t="str">
            <v>X</v>
          </cell>
          <cell r="G365">
            <v>0</v>
          </cell>
          <cell r="H365">
            <v>0</v>
          </cell>
          <cell r="I365" t="str">
            <v>X</v>
          </cell>
          <cell r="J365" t="str">
            <v>X</v>
          </cell>
          <cell r="K365" t="str">
            <v>X</v>
          </cell>
          <cell r="L365" t="str">
            <v>X</v>
          </cell>
          <cell r="M365" t="str">
            <v>X</v>
          </cell>
          <cell r="N365" t="str">
            <v>X</v>
          </cell>
          <cell r="O365">
            <v>0</v>
          </cell>
          <cell r="P365" t="str">
            <v>C and C Payment Plan</v>
          </cell>
          <cell r="Q365">
            <v>0</v>
          </cell>
          <cell r="R365">
            <v>0</v>
          </cell>
          <cell r="S365">
            <v>42</v>
          </cell>
          <cell r="T365">
            <v>0</v>
          </cell>
          <cell r="U365">
            <v>0</v>
          </cell>
        </row>
        <row r="366">
          <cell r="D366">
            <v>77280</v>
          </cell>
          <cell r="E366">
            <v>40</v>
          </cell>
          <cell r="F366" t="str">
            <v>X</v>
          </cell>
          <cell r="G366">
            <v>37</v>
          </cell>
          <cell r="H366">
            <v>6</v>
          </cell>
          <cell r="I366" t="str">
            <v>X</v>
          </cell>
          <cell r="J366" t="str">
            <v>X</v>
          </cell>
          <cell r="K366" t="str">
            <v>X</v>
          </cell>
          <cell r="L366" t="str">
            <v>X</v>
          </cell>
          <cell r="M366" t="str">
            <v>X</v>
          </cell>
          <cell r="N366" t="str">
            <v>X</v>
          </cell>
          <cell r="O366">
            <v>3</v>
          </cell>
          <cell r="P366" t="str">
            <v>Tesco 959595</v>
          </cell>
          <cell r="Q366">
            <v>14021</v>
          </cell>
          <cell r="R366">
            <v>0</v>
          </cell>
          <cell r="S366">
            <v>0</v>
          </cell>
          <cell r="T366">
            <v>0</v>
          </cell>
          <cell r="U366">
            <v>4678</v>
          </cell>
        </row>
        <row r="367">
          <cell r="D367">
            <v>77282</v>
          </cell>
          <cell r="E367">
            <v>22</v>
          </cell>
          <cell r="F367" t="str">
            <v>X</v>
          </cell>
          <cell r="G367">
            <v>22</v>
          </cell>
          <cell r="H367">
            <v>22</v>
          </cell>
          <cell r="I367" t="str">
            <v>X</v>
          </cell>
          <cell r="J367" t="str">
            <v>X</v>
          </cell>
          <cell r="K367" t="str">
            <v>X</v>
          </cell>
          <cell r="L367" t="str">
            <v>X</v>
          </cell>
          <cell r="M367" t="str">
            <v>X</v>
          </cell>
          <cell r="N367" t="str">
            <v>X</v>
          </cell>
          <cell r="O367">
            <v>0</v>
          </cell>
          <cell r="P367" t="str">
            <v>TV Link x/fer</v>
          </cell>
          <cell r="Q367">
            <v>8758</v>
          </cell>
          <cell r="R367">
            <v>0</v>
          </cell>
          <cell r="S367">
            <v>0</v>
          </cell>
          <cell r="T367">
            <v>0</v>
          </cell>
          <cell r="U367">
            <v>49</v>
          </cell>
        </row>
        <row r="368">
          <cell r="D368">
            <v>77290</v>
          </cell>
          <cell r="E368">
            <v>71</v>
          </cell>
          <cell r="F368" t="str">
            <v>X</v>
          </cell>
          <cell r="G368">
            <v>69</v>
          </cell>
          <cell r="H368">
            <v>62</v>
          </cell>
          <cell r="I368" t="str">
            <v>X</v>
          </cell>
          <cell r="J368" t="str">
            <v>X</v>
          </cell>
          <cell r="K368" t="str">
            <v>X</v>
          </cell>
          <cell r="L368" t="str">
            <v>X</v>
          </cell>
          <cell r="M368" t="str">
            <v>X</v>
          </cell>
          <cell r="N368" t="str">
            <v>X</v>
          </cell>
          <cell r="O368">
            <v>2</v>
          </cell>
          <cell r="P368" t="str">
            <v>MI Transfer Number</v>
          </cell>
          <cell r="Q368">
            <v>21506</v>
          </cell>
          <cell r="R368">
            <v>0</v>
          </cell>
          <cell r="S368">
            <v>0</v>
          </cell>
          <cell r="T368">
            <v>0</v>
          </cell>
          <cell r="U368">
            <v>629</v>
          </cell>
        </row>
        <row r="369">
          <cell r="D369">
            <v>77292</v>
          </cell>
          <cell r="E369">
            <v>37</v>
          </cell>
          <cell r="F369" t="str">
            <v>X</v>
          </cell>
          <cell r="G369">
            <v>36</v>
          </cell>
          <cell r="H369">
            <v>27</v>
          </cell>
          <cell r="I369" t="str">
            <v>X</v>
          </cell>
          <cell r="J369" t="str">
            <v>X</v>
          </cell>
          <cell r="K369" t="str">
            <v>X</v>
          </cell>
          <cell r="L369" t="str">
            <v>X</v>
          </cell>
          <cell r="M369" t="str">
            <v>X</v>
          </cell>
          <cell r="N369" t="str">
            <v>X</v>
          </cell>
          <cell r="O369">
            <v>1</v>
          </cell>
          <cell r="P369" t="str">
            <v>Sky + Install T/fer</v>
          </cell>
          <cell r="Q369">
            <v>11372</v>
          </cell>
          <cell r="R369">
            <v>0</v>
          </cell>
          <cell r="S369">
            <v>0</v>
          </cell>
          <cell r="T369">
            <v>0</v>
          </cell>
          <cell r="U369">
            <v>537</v>
          </cell>
        </row>
        <row r="370">
          <cell r="D370">
            <v>77293</v>
          </cell>
          <cell r="E370">
            <v>104</v>
          </cell>
          <cell r="F370" t="str">
            <v>X</v>
          </cell>
          <cell r="G370">
            <v>102</v>
          </cell>
          <cell r="H370">
            <v>101</v>
          </cell>
          <cell r="I370" t="str">
            <v>X</v>
          </cell>
          <cell r="J370" t="str">
            <v>X</v>
          </cell>
          <cell r="K370" t="str">
            <v>X</v>
          </cell>
          <cell r="L370" t="str">
            <v>X</v>
          </cell>
          <cell r="M370" t="str">
            <v>X</v>
          </cell>
          <cell r="N370" t="str">
            <v>X</v>
          </cell>
          <cell r="O370">
            <v>2</v>
          </cell>
          <cell r="P370" t="str">
            <v>EDB x/fer</v>
          </cell>
          <cell r="Q370">
            <v>35770</v>
          </cell>
          <cell r="R370">
            <v>0</v>
          </cell>
          <cell r="S370">
            <v>0</v>
          </cell>
          <cell r="T370">
            <v>0</v>
          </cell>
          <cell r="U370">
            <v>278</v>
          </cell>
        </row>
        <row r="371">
          <cell r="D371">
            <v>77294</v>
          </cell>
          <cell r="E371">
            <v>1</v>
          </cell>
          <cell r="F371" t="str">
            <v>X</v>
          </cell>
          <cell r="G371">
            <v>1</v>
          </cell>
          <cell r="H371">
            <v>1</v>
          </cell>
          <cell r="I371" t="str">
            <v>X</v>
          </cell>
          <cell r="J371" t="str">
            <v>X</v>
          </cell>
          <cell r="K371" t="str">
            <v>X</v>
          </cell>
          <cell r="L371" t="str">
            <v>X</v>
          </cell>
          <cell r="M371" t="str">
            <v>X</v>
          </cell>
          <cell r="N371" t="str">
            <v>X</v>
          </cell>
          <cell r="O371">
            <v>0</v>
          </cell>
          <cell r="P371" t="str">
            <v>Independant</v>
          </cell>
          <cell r="Q371">
            <v>163</v>
          </cell>
          <cell r="R371">
            <v>0</v>
          </cell>
          <cell r="S371">
            <v>0</v>
          </cell>
          <cell r="T371">
            <v>0</v>
          </cell>
          <cell r="U371">
            <v>3</v>
          </cell>
        </row>
        <row r="372">
          <cell r="D372">
            <v>77295</v>
          </cell>
          <cell r="E372">
            <v>29</v>
          </cell>
          <cell r="F372" t="str">
            <v>X</v>
          </cell>
          <cell r="G372">
            <v>28</v>
          </cell>
          <cell r="H372">
            <v>25</v>
          </cell>
          <cell r="I372" t="str">
            <v>X</v>
          </cell>
          <cell r="J372" t="str">
            <v>X</v>
          </cell>
          <cell r="K372" t="str">
            <v>X</v>
          </cell>
          <cell r="L372" t="str">
            <v>X</v>
          </cell>
          <cell r="M372" t="str">
            <v>X</v>
          </cell>
          <cell r="N372" t="str">
            <v>X</v>
          </cell>
          <cell r="O372">
            <v>0</v>
          </cell>
          <cell r="P372" t="str">
            <v>ASA Transfer Number</v>
          </cell>
          <cell r="Q372">
            <v>3479</v>
          </cell>
          <cell r="R372">
            <v>7</v>
          </cell>
          <cell r="S372">
            <v>0</v>
          </cell>
          <cell r="T372">
            <v>0</v>
          </cell>
          <cell r="U372">
            <v>483</v>
          </cell>
        </row>
        <row r="373">
          <cell r="D373">
            <v>77297</v>
          </cell>
          <cell r="E373">
            <v>55</v>
          </cell>
          <cell r="F373" t="str">
            <v>X</v>
          </cell>
          <cell r="G373">
            <v>0</v>
          </cell>
          <cell r="H373">
            <v>0</v>
          </cell>
          <cell r="I373" t="str">
            <v>X</v>
          </cell>
          <cell r="J373" t="str">
            <v>X</v>
          </cell>
          <cell r="K373" t="str">
            <v>X</v>
          </cell>
          <cell r="L373" t="str">
            <v>X</v>
          </cell>
          <cell r="M373" t="str">
            <v>X</v>
          </cell>
          <cell r="N373" t="str">
            <v>X</v>
          </cell>
          <cell r="O373">
            <v>1</v>
          </cell>
          <cell r="P373" t="str">
            <v>DTH Collections</v>
          </cell>
          <cell r="Q373">
            <v>0</v>
          </cell>
          <cell r="R373">
            <v>123</v>
          </cell>
          <cell r="S373">
            <v>47</v>
          </cell>
          <cell r="T373">
            <v>0</v>
          </cell>
          <cell r="U373">
            <v>0</v>
          </cell>
        </row>
        <row r="374">
          <cell r="D374">
            <v>77298</v>
          </cell>
          <cell r="E374">
            <v>4</v>
          </cell>
          <cell r="F374" t="str">
            <v>X</v>
          </cell>
          <cell r="G374">
            <v>1</v>
          </cell>
          <cell r="H374">
            <v>1</v>
          </cell>
          <cell r="I374" t="str">
            <v>X</v>
          </cell>
          <cell r="J374" t="str">
            <v>X</v>
          </cell>
          <cell r="K374" t="str">
            <v>X</v>
          </cell>
          <cell r="L374" t="str">
            <v>X</v>
          </cell>
          <cell r="M374" t="str">
            <v>X</v>
          </cell>
          <cell r="N374" t="str">
            <v>X</v>
          </cell>
          <cell r="O374">
            <v>0</v>
          </cell>
          <cell r="P374">
            <v>77298</v>
          </cell>
          <cell r="Q374">
            <v>25</v>
          </cell>
          <cell r="R374">
            <v>0</v>
          </cell>
          <cell r="S374">
            <v>3</v>
          </cell>
          <cell r="T374">
            <v>3</v>
          </cell>
          <cell r="U374">
            <v>3</v>
          </cell>
        </row>
        <row r="375">
          <cell r="D375">
            <v>77299</v>
          </cell>
          <cell r="E375">
            <v>633</v>
          </cell>
          <cell r="F375" t="str">
            <v>X</v>
          </cell>
          <cell r="G375">
            <v>611</v>
          </cell>
          <cell r="H375">
            <v>433</v>
          </cell>
          <cell r="I375" t="str">
            <v>X</v>
          </cell>
          <cell r="J375" t="str">
            <v>X</v>
          </cell>
          <cell r="K375" t="str">
            <v>X</v>
          </cell>
          <cell r="L375" t="str">
            <v>X</v>
          </cell>
          <cell r="M375" t="str">
            <v>X</v>
          </cell>
          <cell r="N375" t="str">
            <v>X</v>
          </cell>
          <cell r="O375">
            <v>21</v>
          </cell>
          <cell r="P375" t="str">
            <v>Install T/fer Number</v>
          </cell>
          <cell r="Q375">
            <v>157258</v>
          </cell>
          <cell r="R375">
            <v>7</v>
          </cell>
          <cell r="S375">
            <v>0</v>
          </cell>
          <cell r="T375">
            <v>0</v>
          </cell>
          <cell r="U375">
            <v>12109</v>
          </cell>
        </row>
        <row r="376">
          <cell r="D376">
            <v>77300</v>
          </cell>
          <cell r="E376">
            <v>35</v>
          </cell>
          <cell r="F376" t="str">
            <v>X</v>
          </cell>
          <cell r="G376">
            <v>29</v>
          </cell>
          <cell r="H376">
            <v>20</v>
          </cell>
          <cell r="I376" t="str">
            <v>X</v>
          </cell>
          <cell r="J376" t="str">
            <v>X</v>
          </cell>
          <cell r="K376" t="str">
            <v>X</v>
          </cell>
          <cell r="L376" t="str">
            <v>X</v>
          </cell>
          <cell r="M376" t="str">
            <v>X</v>
          </cell>
          <cell r="N376" t="str">
            <v>X</v>
          </cell>
          <cell r="O376">
            <v>6</v>
          </cell>
          <cell r="P376" t="str">
            <v>Tivo 418486.</v>
          </cell>
          <cell r="Q376">
            <v>7935</v>
          </cell>
          <cell r="R376">
            <v>0</v>
          </cell>
          <cell r="S376">
            <v>0</v>
          </cell>
          <cell r="T376">
            <v>0</v>
          </cell>
          <cell r="U376">
            <v>2646</v>
          </cell>
        </row>
        <row r="377">
          <cell r="D377">
            <v>77303</v>
          </cell>
          <cell r="E377">
            <v>7</v>
          </cell>
          <cell r="F377" t="str">
            <v>X</v>
          </cell>
          <cell r="G377">
            <v>4</v>
          </cell>
          <cell r="H377">
            <v>4</v>
          </cell>
          <cell r="I377" t="str">
            <v>X</v>
          </cell>
          <cell r="J377" t="str">
            <v>X</v>
          </cell>
          <cell r="K377" t="str">
            <v>X</v>
          </cell>
          <cell r="L377" t="str">
            <v>X</v>
          </cell>
          <cell r="M377" t="str">
            <v>X</v>
          </cell>
          <cell r="N377" t="str">
            <v>X</v>
          </cell>
          <cell r="O377">
            <v>0</v>
          </cell>
          <cell r="P377" t="str">
            <v>Tech Option 435000</v>
          </cell>
          <cell r="Q377">
            <v>1122</v>
          </cell>
          <cell r="R377">
            <v>0</v>
          </cell>
          <cell r="S377">
            <v>3</v>
          </cell>
          <cell r="T377">
            <v>3</v>
          </cell>
          <cell r="U377">
            <v>11</v>
          </cell>
        </row>
        <row r="378">
          <cell r="D378">
            <v>77306</v>
          </cell>
          <cell r="E378">
            <v>893</v>
          </cell>
          <cell r="F378" t="str">
            <v>X</v>
          </cell>
          <cell r="G378">
            <v>893</v>
          </cell>
          <cell r="H378">
            <v>725</v>
          </cell>
          <cell r="I378" t="str">
            <v>X</v>
          </cell>
          <cell r="J378" t="str">
            <v>X</v>
          </cell>
          <cell r="K378" t="str">
            <v>X</v>
          </cell>
          <cell r="L378" t="str">
            <v>X</v>
          </cell>
          <cell r="M378" t="str">
            <v>X</v>
          </cell>
          <cell r="N378" t="str">
            <v>X</v>
          </cell>
          <cell r="O378">
            <v>0</v>
          </cell>
          <cell r="P378" t="str">
            <v>CLI Opt 435000</v>
          </cell>
          <cell r="Q378">
            <v>336746</v>
          </cell>
          <cell r="R378">
            <v>0</v>
          </cell>
          <cell r="S378">
            <v>0</v>
          </cell>
          <cell r="T378">
            <v>0</v>
          </cell>
          <cell r="U378">
            <v>11878</v>
          </cell>
        </row>
        <row r="379">
          <cell r="D379">
            <v>77306</v>
          </cell>
          <cell r="E379">
            <v>36</v>
          </cell>
          <cell r="F379" t="str">
            <v>x</v>
          </cell>
          <cell r="G379">
            <v>27</v>
          </cell>
          <cell r="H379">
            <v>25</v>
          </cell>
          <cell r="I379" t="str">
            <v>x</v>
          </cell>
          <cell r="J379" t="str">
            <v>x</v>
          </cell>
          <cell r="K379" t="str">
            <v>x</v>
          </cell>
          <cell r="L379" t="str">
            <v>x</v>
          </cell>
          <cell r="M379" t="str">
            <v>x</v>
          </cell>
          <cell r="N379" t="str">
            <v>x</v>
          </cell>
          <cell r="O379">
            <v>1</v>
          </cell>
          <cell r="P379" t="str">
            <v>CLI MGT 435000</v>
          </cell>
          <cell r="Q379">
            <v>9648</v>
          </cell>
          <cell r="R379">
            <v>0</v>
          </cell>
          <cell r="S379">
            <v>8</v>
          </cell>
          <cell r="T379">
            <v>0</v>
          </cell>
          <cell r="U379">
            <v>152</v>
          </cell>
        </row>
        <row r="380">
          <cell r="D380">
            <v>77307</v>
          </cell>
          <cell r="E380">
            <v>974</v>
          </cell>
          <cell r="F380" t="str">
            <v>X</v>
          </cell>
          <cell r="G380">
            <v>934</v>
          </cell>
          <cell r="H380">
            <v>547</v>
          </cell>
          <cell r="I380" t="str">
            <v>X</v>
          </cell>
          <cell r="J380" t="str">
            <v>X</v>
          </cell>
          <cell r="K380" t="str">
            <v>X</v>
          </cell>
          <cell r="L380" t="str">
            <v>X</v>
          </cell>
          <cell r="M380" t="str">
            <v>X</v>
          </cell>
          <cell r="N380" t="str">
            <v>X</v>
          </cell>
          <cell r="O380">
            <v>40</v>
          </cell>
          <cell r="P380" t="str">
            <v>Sky+ Technical</v>
          </cell>
          <cell r="Q380">
            <v>429029</v>
          </cell>
          <cell r="R380">
            <v>0</v>
          </cell>
          <cell r="S380">
            <v>0</v>
          </cell>
          <cell r="T380">
            <v>0</v>
          </cell>
          <cell r="U380">
            <v>73684</v>
          </cell>
        </row>
        <row r="381">
          <cell r="D381">
            <v>77311</v>
          </cell>
          <cell r="E381">
            <v>158</v>
          </cell>
          <cell r="F381" t="str">
            <v>x</v>
          </cell>
          <cell r="G381">
            <v>153</v>
          </cell>
          <cell r="H381">
            <v>132</v>
          </cell>
          <cell r="I381" t="str">
            <v>x</v>
          </cell>
          <cell r="J381" t="str">
            <v>x</v>
          </cell>
          <cell r="K381" t="str">
            <v>x</v>
          </cell>
          <cell r="L381" t="str">
            <v>x</v>
          </cell>
          <cell r="M381" t="str">
            <v>x</v>
          </cell>
          <cell r="N381" t="str">
            <v>x</v>
          </cell>
          <cell r="O381">
            <v>5</v>
          </cell>
          <cell r="P381" t="str">
            <v>WAP Technical Active</v>
          </cell>
          <cell r="Q381">
            <v>40336</v>
          </cell>
          <cell r="R381">
            <v>0</v>
          </cell>
          <cell r="S381">
            <v>0</v>
          </cell>
          <cell r="T381">
            <v>0</v>
          </cell>
          <cell r="U381">
            <v>2862</v>
          </cell>
        </row>
        <row r="382">
          <cell r="D382">
            <v>77315</v>
          </cell>
          <cell r="E382">
            <v>49</v>
          </cell>
          <cell r="F382" t="str">
            <v>X</v>
          </cell>
          <cell r="G382">
            <v>49</v>
          </cell>
          <cell r="H382">
            <v>34</v>
          </cell>
          <cell r="I382" t="str">
            <v>X</v>
          </cell>
          <cell r="J382" t="str">
            <v>X</v>
          </cell>
          <cell r="K382" t="str">
            <v>X</v>
          </cell>
          <cell r="L382" t="str">
            <v>X</v>
          </cell>
          <cell r="M382" t="str">
            <v>X</v>
          </cell>
          <cell r="N382" t="str">
            <v>X</v>
          </cell>
          <cell r="O382">
            <v>0</v>
          </cell>
          <cell r="P382" t="str">
            <v>Tech Option 434343</v>
          </cell>
          <cell r="Q382">
            <v>18411</v>
          </cell>
          <cell r="R382">
            <v>0</v>
          </cell>
          <cell r="S382">
            <v>0</v>
          </cell>
          <cell r="T382">
            <v>0</v>
          </cell>
          <cell r="U382">
            <v>969</v>
          </cell>
        </row>
        <row r="383">
          <cell r="D383">
            <v>77320</v>
          </cell>
          <cell r="E383">
            <v>21</v>
          </cell>
          <cell r="F383" t="str">
            <v>X</v>
          </cell>
          <cell r="G383">
            <v>21</v>
          </cell>
          <cell r="H383">
            <v>14</v>
          </cell>
          <cell r="I383" t="str">
            <v>X</v>
          </cell>
          <cell r="J383" t="str">
            <v>X</v>
          </cell>
          <cell r="K383" t="str">
            <v>X</v>
          </cell>
          <cell r="L383" t="str">
            <v>X</v>
          </cell>
          <cell r="M383" t="str">
            <v>X</v>
          </cell>
          <cell r="N383" t="str">
            <v>X</v>
          </cell>
          <cell r="O383">
            <v>0</v>
          </cell>
          <cell r="P383" t="str">
            <v>Techncial cust profi</v>
          </cell>
          <cell r="Q383">
            <v>9180</v>
          </cell>
          <cell r="R383">
            <v>0</v>
          </cell>
          <cell r="S383">
            <v>0</v>
          </cell>
          <cell r="T383">
            <v>0</v>
          </cell>
          <cell r="U383">
            <v>698</v>
          </cell>
        </row>
        <row r="384">
          <cell r="D384">
            <v>77323</v>
          </cell>
          <cell r="E384">
            <v>4</v>
          </cell>
          <cell r="F384" t="str">
            <v>X</v>
          </cell>
          <cell r="G384">
            <v>4</v>
          </cell>
          <cell r="H384">
            <v>3</v>
          </cell>
          <cell r="I384" t="str">
            <v>X</v>
          </cell>
          <cell r="J384" t="str">
            <v>X</v>
          </cell>
          <cell r="K384" t="str">
            <v>X</v>
          </cell>
          <cell r="L384" t="str">
            <v>X</v>
          </cell>
          <cell r="M384" t="str">
            <v>X</v>
          </cell>
          <cell r="N384" t="str">
            <v>X</v>
          </cell>
          <cell r="O384">
            <v>0</v>
          </cell>
          <cell r="P384" t="str">
            <v>Prem Products 741147</v>
          </cell>
          <cell r="Q384">
            <v>907</v>
          </cell>
          <cell r="R384">
            <v>0</v>
          </cell>
          <cell r="S384">
            <v>0</v>
          </cell>
          <cell r="T384">
            <v>0</v>
          </cell>
          <cell r="U384">
            <v>43</v>
          </cell>
        </row>
        <row r="385">
          <cell r="D385">
            <v>77324</v>
          </cell>
          <cell r="E385">
            <v>838</v>
          </cell>
          <cell r="F385" t="str">
            <v>X</v>
          </cell>
          <cell r="G385">
            <v>782</v>
          </cell>
          <cell r="H385">
            <v>548</v>
          </cell>
          <cell r="I385" t="str">
            <v>X</v>
          </cell>
          <cell r="J385" t="str">
            <v>X</v>
          </cell>
          <cell r="K385" t="str">
            <v>X</v>
          </cell>
          <cell r="L385" t="str">
            <v>X</v>
          </cell>
          <cell r="M385" t="str">
            <v>X</v>
          </cell>
          <cell r="N385" t="str">
            <v>X</v>
          </cell>
          <cell r="O385">
            <v>40</v>
          </cell>
          <cell r="P385" t="str">
            <v>RHL Tech Trans</v>
          </cell>
          <cell r="Q385">
            <v>325913</v>
          </cell>
          <cell r="R385">
            <v>0</v>
          </cell>
          <cell r="S385">
            <v>16</v>
          </cell>
          <cell r="T385">
            <v>16</v>
          </cell>
          <cell r="U385">
            <v>18557</v>
          </cell>
        </row>
        <row r="386">
          <cell r="D386">
            <v>77327</v>
          </cell>
          <cell r="E386">
            <v>25</v>
          </cell>
          <cell r="F386" t="str">
            <v>X</v>
          </cell>
          <cell r="G386">
            <v>24</v>
          </cell>
          <cell r="H386">
            <v>17</v>
          </cell>
          <cell r="I386" t="str">
            <v>X</v>
          </cell>
          <cell r="J386" t="str">
            <v>X</v>
          </cell>
          <cell r="K386" t="str">
            <v>X</v>
          </cell>
          <cell r="L386" t="str">
            <v>X</v>
          </cell>
          <cell r="M386" t="str">
            <v>X</v>
          </cell>
          <cell r="N386" t="str">
            <v>X</v>
          </cell>
          <cell r="O386">
            <v>0</v>
          </cell>
          <cell r="P386" t="str">
            <v>Outscource Serv Call</v>
          </cell>
          <cell r="Q386">
            <v>6014</v>
          </cell>
          <cell r="R386">
            <v>0</v>
          </cell>
          <cell r="S386">
            <v>1</v>
          </cell>
          <cell r="T386">
            <v>1</v>
          </cell>
          <cell r="U386">
            <v>560</v>
          </cell>
        </row>
        <row r="387">
          <cell r="D387">
            <v>77332</v>
          </cell>
          <cell r="E387">
            <v>766</v>
          </cell>
          <cell r="F387" t="str">
            <v>X</v>
          </cell>
          <cell r="G387">
            <v>746</v>
          </cell>
          <cell r="H387">
            <v>504</v>
          </cell>
          <cell r="I387" t="str">
            <v>X</v>
          </cell>
          <cell r="J387" t="str">
            <v>X</v>
          </cell>
          <cell r="K387" t="str">
            <v>X</v>
          </cell>
          <cell r="L387" t="str">
            <v>X</v>
          </cell>
          <cell r="M387" t="str">
            <v>X</v>
          </cell>
          <cell r="N387" t="str">
            <v>X</v>
          </cell>
          <cell r="O387">
            <v>20</v>
          </cell>
          <cell r="P387" t="str">
            <v>Tech Route Frm Dunf</v>
          </cell>
          <cell r="Q387">
            <v>331441</v>
          </cell>
          <cell r="R387">
            <v>0</v>
          </cell>
          <cell r="S387">
            <v>0</v>
          </cell>
          <cell r="T387">
            <v>0</v>
          </cell>
          <cell r="U387">
            <v>26175</v>
          </cell>
        </row>
        <row r="388">
          <cell r="D388">
            <v>77334</v>
          </cell>
          <cell r="E388">
            <v>518</v>
          </cell>
          <cell r="F388" t="str">
            <v>X</v>
          </cell>
          <cell r="G388">
            <v>307</v>
          </cell>
          <cell r="H388">
            <v>288</v>
          </cell>
          <cell r="I388" t="str">
            <v>X</v>
          </cell>
          <cell r="J388" t="str">
            <v>X</v>
          </cell>
          <cell r="K388" t="str">
            <v>X</v>
          </cell>
          <cell r="L388" t="str">
            <v>X</v>
          </cell>
          <cell r="M388" t="str">
            <v>X</v>
          </cell>
          <cell r="N388" t="str">
            <v>X</v>
          </cell>
          <cell r="O388">
            <v>4</v>
          </cell>
          <cell r="P388" t="str">
            <v>Tech 959595</v>
          </cell>
          <cell r="Q388">
            <v>116276</v>
          </cell>
          <cell r="R388">
            <v>0</v>
          </cell>
          <cell r="S388">
            <v>207</v>
          </cell>
          <cell r="T388">
            <v>207</v>
          </cell>
          <cell r="U388">
            <v>1904</v>
          </cell>
        </row>
        <row r="389">
          <cell r="D389">
            <v>77336</v>
          </cell>
          <cell r="E389">
            <v>366</v>
          </cell>
          <cell r="F389" t="str">
            <v>X</v>
          </cell>
          <cell r="G389">
            <v>333</v>
          </cell>
          <cell r="H389">
            <v>332</v>
          </cell>
          <cell r="I389" t="str">
            <v>X</v>
          </cell>
          <cell r="J389" t="str">
            <v>X</v>
          </cell>
          <cell r="K389" t="str">
            <v>X</v>
          </cell>
          <cell r="L389" t="str">
            <v>X</v>
          </cell>
          <cell r="M389" t="str">
            <v>X</v>
          </cell>
          <cell r="N389" t="str">
            <v>X</v>
          </cell>
          <cell r="O389">
            <v>1</v>
          </cell>
          <cell r="P389" t="str">
            <v>LAI IP Technical</v>
          </cell>
          <cell r="Q389">
            <v>87791</v>
          </cell>
          <cell r="R389">
            <v>0</v>
          </cell>
          <cell r="S389">
            <v>0</v>
          </cell>
          <cell r="T389">
            <v>0</v>
          </cell>
          <cell r="U389">
            <v>747</v>
          </cell>
        </row>
        <row r="390">
          <cell r="D390">
            <v>77338</v>
          </cell>
          <cell r="E390">
            <v>3665</v>
          </cell>
          <cell r="F390" t="str">
            <v>X</v>
          </cell>
          <cell r="G390">
            <v>2130</v>
          </cell>
          <cell r="H390">
            <v>1963</v>
          </cell>
          <cell r="I390" t="str">
            <v>X</v>
          </cell>
          <cell r="J390" t="str">
            <v>X</v>
          </cell>
          <cell r="K390" t="str">
            <v>X</v>
          </cell>
          <cell r="L390" t="str">
            <v>X</v>
          </cell>
          <cell r="M390" t="str">
            <v>X</v>
          </cell>
          <cell r="N390" t="str">
            <v>X</v>
          </cell>
          <cell r="O390">
            <v>19</v>
          </cell>
          <cell r="P390" t="str">
            <v>No Sat Sig</v>
          </cell>
          <cell r="Q390">
            <v>1038088</v>
          </cell>
          <cell r="R390">
            <v>0</v>
          </cell>
          <cell r="S390">
            <v>1516</v>
          </cell>
          <cell r="T390">
            <v>1516</v>
          </cell>
          <cell r="U390">
            <v>20589</v>
          </cell>
        </row>
        <row r="391">
          <cell r="D391">
            <v>77338</v>
          </cell>
          <cell r="E391">
            <v>1236</v>
          </cell>
          <cell r="F391" t="str">
            <v>x</v>
          </cell>
          <cell r="G391">
            <v>865</v>
          </cell>
          <cell r="H391">
            <v>785</v>
          </cell>
          <cell r="I391" t="str">
            <v>x</v>
          </cell>
          <cell r="J391" t="str">
            <v>x</v>
          </cell>
          <cell r="K391" t="str">
            <v>x</v>
          </cell>
          <cell r="L391" t="str">
            <v>x</v>
          </cell>
          <cell r="M391" t="str">
            <v>x</v>
          </cell>
          <cell r="N391" t="str">
            <v>x</v>
          </cell>
          <cell r="O391">
            <v>6</v>
          </cell>
          <cell r="P391" t="str">
            <v>Technical NSS</v>
          </cell>
          <cell r="Q391">
            <v>447793</v>
          </cell>
          <cell r="R391">
            <v>0</v>
          </cell>
          <cell r="S391">
            <v>365</v>
          </cell>
          <cell r="T391">
            <v>0</v>
          </cell>
          <cell r="U391">
            <v>5897</v>
          </cell>
        </row>
        <row r="392">
          <cell r="D392">
            <v>77339</v>
          </cell>
          <cell r="E392">
            <v>952</v>
          </cell>
          <cell r="F392" t="str">
            <v>X</v>
          </cell>
          <cell r="G392">
            <v>566</v>
          </cell>
          <cell r="H392">
            <v>524</v>
          </cell>
          <cell r="I392" t="str">
            <v>X</v>
          </cell>
          <cell r="J392" t="str">
            <v>X</v>
          </cell>
          <cell r="K392" t="str">
            <v>X</v>
          </cell>
          <cell r="L392" t="str">
            <v>X</v>
          </cell>
          <cell r="M392" t="str">
            <v>X</v>
          </cell>
          <cell r="N392" t="str">
            <v>X</v>
          </cell>
          <cell r="O392">
            <v>6</v>
          </cell>
          <cell r="P392" t="str">
            <v>Remote Probs</v>
          </cell>
          <cell r="Q392">
            <v>240031</v>
          </cell>
          <cell r="R392">
            <v>0</v>
          </cell>
          <cell r="S392">
            <v>380</v>
          </cell>
          <cell r="T392">
            <v>380</v>
          </cell>
          <cell r="U392">
            <v>3855</v>
          </cell>
        </row>
        <row r="393">
          <cell r="D393">
            <v>77339</v>
          </cell>
          <cell r="E393">
            <v>332</v>
          </cell>
          <cell r="F393" t="str">
            <v>x</v>
          </cell>
          <cell r="G393">
            <v>230</v>
          </cell>
          <cell r="H393">
            <v>208</v>
          </cell>
          <cell r="I393" t="str">
            <v>x</v>
          </cell>
          <cell r="J393" t="str">
            <v>x</v>
          </cell>
          <cell r="K393" t="str">
            <v>x</v>
          </cell>
          <cell r="L393" t="str">
            <v>x</v>
          </cell>
          <cell r="M393" t="str">
            <v>x</v>
          </cell>
          <cell r="N393" t="str">
            <v>x</v>
          </cell>
          <cell r="O393">
            <v>0</v>
          </cell>
          <cell r="P393" t="str">
            <v>Technical 77339</v>
          </cell>
          <cell r="Q393">
            <v>100863</v>
          </cell>
          <cell r="R393">
            <v>0</v>
          </cell>
          <cell r="S393">
            <v>102</v>
          </cell>
          <cell r="T393">
            <v>0</v>
          </cell>
          <cell r="U393">
            <v>1904</v>
          </cell>
        </row>
        <row r="394">
          <cell r="D394">
            <v>77340</v>
          </cell>
          <cell r="E394">
            <v>2967</v>
          </cell>
          <cell r="F394" t="str">
            <v>X</v>
          </cell>
          <cell r="G394">
            <v>1734</v>
          </cell>
          <cell r="H394">
            <v>1613</v>
          </cell>
          <cell r="I394" t="str">
            <v>X</v>
          </cell>
          <cell r="J394" t="str">
            <v>X</v>
          </cell>
          <cell r="K394" t="str">
            <v>X</v>
          </cell>
          <cell r="L394" t="str">
            <v>X</v>
          </cell>
          <cell r="M394" t="str">
            <v>X</v>
          </cell>
          <cell r="N394" t="str">
            <v>X</v>
          </cell>
          <cell r="O394">
            <v>15</v>
          </cell>
          <cell r="P394" t="str">
            <v>Tech aft Conn Check</v>
          </cell>
          <cell r="Q394">
            <v>741665</v>
          </cell>
          <cell r="R394">
            <v>0</v>
          </cell>
          <cell r="S394">
            <v>1218</v>
          </cell>
          <cell r="T394">
            <v>1218</v>
          </cell>
          <cell r="U394">
            <v>14338</v>
          </cell>
        </row>
        <row r="395">
          <cell r="D395">
            <v>77340</v>
          </cell>
          <cell r="E395">
            <v>1050</v>
          </cell>
          <cell r="F395" t="str">
            <v>x</v>
          </cell>
          <cell r="G395">
            <v>710</v>
          </cell>
          <cell r="H395">
            <v>651</v>
          </cell>
          <cell r="I395" t="str">
            <v>x</v>
          </cell>
          <cell r="J395" t="str">
            <v>x</v>
          </cell>
          <cell r="K395" t="str">
            <v>x</v>
          </cell>
          <cell r="L395" t="str">
            <v>x</v>
          </cell>
          <cell r="M395" t="str">
            <v>x</v>
          </cell>
          <cell r="N395" t="str">
            <v>x</v>
          </cell>
          <cell r="O395">
            <v>4</v>
          </cell>
          <cell r="P395" t="str">
            <v>Technical 77340</v>
          </cell>
          <cell r="Q395">
            <v>326992</v>
          </cell>
          <cell r="R395">
            <v>0</v>
          </cell>
          <cell r="S395">
            <v>336</v>
          </cell>
          <cell r="T395">
            <v>0</v>
          </cell>
          <cell r="U395">
            <v>4487</v>
          </cell>
        </row>
        <row r="396">
          <cell r="D396">
            <v>77341</v>
          </cell>
          <cell r="E396">
            <v>158</v>
          </cell>
          <cell r="F396" t="str">
            <v>X</v>
          </cell>
          <cell r="G396">
            <v>101</v>
          </cell>
          <cell r="H396">
            <v>96</v>
          </cell>
          <cell r="I396" t="str">
            <v>X</v>
          </cell>
          <cell r="J396" t="str">
            <v>X</v>
          </cell>
          <cell r="K396" t="str">
            <v>X</v>
          </cell>
          <cell r="L396" t="str">
            <v>X</v>
          </cell>
          <cell r="M396" t="str">
            <v>X</v>
          </cell>
          <cell r="N396" t="str">
            <v>X</v>
          </cell>
          <cell r="O396">
            <v>4</v>
          </cell>
          <cell r="P396" t="str">
            <v>** T/O 435000</v>
          </cell>
          <cell r="Q396">
            <v>49186</v>
          </cell>
          <cell r="R396">
            <v>0</v>
          </cell>
          <cell r="S396">
            <v>53</v>
          </cell>
          <cell r="T396">
            <v>53</v>
          </cell>
          <cell r="U396">
            <v>477</v>
          </cell>
        </row>
        <row r="397">
          <cell r="D397">
            <v>77350</v>
          </cell>
          <cell r="E397">
            <v>9</v>
          </cell>
          <cell r="F397" t="str">
            <v>X</v>
          </cell>
          <cell r="G397">
            <v>9</v>
          </cell>
          <cell r="H397">
            <v>9</v>
          </cell>
          <cell r="I397" t="str">
            <v>X</v>
          </cell>
          <cell r="J397" t="str">
            <v>X</v>
          </cell>
          <cell r="K397" t="str">
            <v>X</v>
          </cell>
          <cell r="L397" t="str">
            <v>X</v>
          </cell>
          <cell r="M397" t="str">
            <v>X</v>
          </cell>
          <cell r="N397" t="str">
            <v>X</v>
          </cell>
          <cell r="O397">
            <v>0</v>
          </cell>
          <cell r="P397" t="str">
            <v>Sales opt 400878</v>
          </cell>
          <cell r="Q397">
            <v>5342</v>
          </cell>
          <cell r="R397">
            <v>0</v>
          </cell>
          <cell r="S397">
            <v>0</v>
          </cell>
          <cell r="T397">
            <v>0</v>
          </cell>
          <cell r="U397">
            <v>19</v>
          </cell>
        </row>
        <row r="398">
          <cell r="D398">
            <v>77377</v>
          </cell>
          <cell r="E398">
            <v>2</v>
          </cell>
          <cell r="F398" t="str">
            <v>x</v>
          </cell>
          <cell r="G398">
            <v>2</v>
          </cell>
          <cell r="H398">
            <v>2</v>
          </cell>
          <cell r="I398" t="str">
            <v>x</v>
          </cell>
          <cell r="J398" t="str">
            <v>x</v>
          </cell>
          <cell r="K398" t="str">
            <v>x</v>
          </cell>
          <cell r="L398" t="str">
            <v>x</v>
          </cell>
          <cell r="M398" t="str">
            <v>x</v>
          </cell>
          <cell r="N398" t="str">
            <v>x</v>
          </cell>
          <cell r="O398">
            <v>0</v>
          </cell>
          <cell r="P398">
            <v>77377</v>
          </cell>
          <cell r="Q398">
            <v>51</v>
          </cell>
          <cell r="R398">
            <v>0</v>
          </cell>
          <cell r="S398">
            <v>0</v>
          </cell>
          <cell r="T398">
            <v>0</v>
          </cell>
          <cell r="U398">
            <v>8</v>
          </cell>
        </row>
        <row r="399">
          <cell r="D399">
            <v>77386</v>
          </cell>
          <cell r="E399">
            <v>1</v>
          </cell>
          <cell r="F399" t="str">
            <v>X</v>
          </cell>
          <cell r="G399">
            <v>0</v>
          </cell>
          <cell r="H399">
            <v>0</v>
          </cell>
          <cell r="I399" t="str">
            <v>X</v>
          </cell>
          <cell r="J399" t="str">
            <v>X</v>
          </cell>
          <cell r="K399" t="str">
            <v>X</v>
          </cell>
          <cell r="L399" t="str">
            <v>X</v>
          </cell>
          <cell r="M399" t="str">
            <v>X</v>
          </cell>
          <cell r="N399" t="str">
            <v>X</v>
          </cell>
          <cell r="O399">
            <v>0</v>
          </cell>
          <cell r="P399" t="str">
            <v>IVR Disconnect</v>
          </cell>
          <cell r="Q399">
            <v>0</v>
          </cell>
          <cell r="R399">
            <v>0</v>
          </cell>
          <cell r="S399">
            <v>0</v>
          </cell>
          <cell r="T399">
            <v>0</v>
          </cell>
          <cell r="U399">
            <v>0</v>
          </cell>
        </row>
        <row r="400">
          <cell r="D400">
            <v>77390</v>
          </cell>
          <cell r="E400">
            <v>1</v>
          </cell>
          <cell r="F400" t="str">
            <v>x</v>
          </cell>
          <cell r="G400">
            <v>1</v>
          </cell>
          <cell r="H400">
            <v>1</v>
          </cell>
          <cell r="I400" t="str">
            <v>x</v>
          </cell>
          <cell r="J400" t="str">
            <v>x</v>
          </cell>
          <cell r="K400" t="str">
            <v>x</v>
          </cell>
          <cell r="L400" t="str">
            <v>x</v>
          </cell>
          <cell r="M400" t="str">
            <v>x</v>
          </cell>
          <cell r="N400" t="str">
            <v>x</v>
          </cell>
          <cell r="O400">
            <v>0</v>
          </cell>
          <cell r="P400">
            <v>77390</v>
          </cell>
          <cell r="Q400">
            <v>230</v>
          </cell>
          <cell r="R400">
            <v>0</v>
          </cell>
          <cell r="S400">
            <v>0</v>
          </cell>
          <cell r="T400">
            <v>0</v>
          </cell>
          <cell r="U400">
            <v>4</v>
          </cell>
        </row>
        <row r="401">
          <cell r="D401">
            <v>77391</v>
          </cell>
          <cell r="E401">
            <v>627</v>
          </cell>
          <cell r="F401" t="str">
            <v>X</v>
          </cell>
          <cell r="G401">
            <v>596</v>
          </cell>
          <cell r="H401">
            <v>361</v>
          </cell>
          <cell r="I401" t="str">
            <v>X</v>
          </cell>
          <cell r="J401" t="str">
            <v>X</v>
          </cell>
          <cell r="K401" t="str">
            <v>X</v>
          </cell>
          <cell r="L401" t="str">
            <v>X</v>
          </cell>
          <cell r="M401" t="str">
            <v>X</v>
          </cell>
          <cell r="N401" t="str">
            <v>X</v>
          </cell>
          <cell r="O401">
            <v>31</v>
          </cell>
          <cell r="P401" t="str">
            <v>Tech Trans from Dun</v>
          </cell>
          <cell r="Q401">
            <v>258837</v>
          </cell>
          <cell r="R401">
            <v>0</v>
          </cell>
          <cell r="S401">
            <v>0</v>
          </cell>
          <cell r="T401">
            <v>0</v>
          </cell>
          <cell r="U401">
            <v>23312</v>
          </cell>
        </row>
        <row r="402">
          <cell r="D402">
            <v>77393</v>
          </cell>
          <cell r="E402">
            <v>528</v>
          </cell>
          <cell r="F402" t="str">
            <v>X</v>
          </cell>
          <cell r="G402">
            <v>468</v>
          </cell>
          <cell r="H402">
            <v>289</v>
          </cell>
          <cell r="I402" t="str">
            <v>X</v>
          </cell>
          <cell r="J402" t="str">
            <v>X</v>
          </cell>
          <cell r="K402" t="str">
            <v>X</v>
          </cell>
          <cell r="L402" t="str">
            <v>X</v>
          </cell>
          <cell r="M402" t="str">
            <v>X</v>
          </cell>
          <cell r="N402" t="str">
            <v>X</v>
          </cell>
          <cell r="O402">
            <v>58</v>
          </cell>
          <cell r="P402" t="str">
            <v>Sky + Tech Transfer</v>
          </cell>
          <cell r="Q402">
            <v>197549</v>
          </cell>
          <cell r="R402">
            <v>34</v>
          </cell>
          <cell r="S402">
            <v>0</v>
          </cell>
          <cell r="T402">
            <v>0</v>
          </cell>
          <cell r="U402">
            <v>28537</v>
          </cell>
        </row>
        <row r="403">
          <cell r="D403">
            <v>77396</v>
          </cell>
          <cell r="E403">
            <v>54</v>
          </cell>
          <cell r="F403" t="str">
            <v>X</v>
          </cell>
          <cell r="G403">
            <v>51</v>
          </cell>
          <cell r="H403">
            <v>33</v>
          </cell>
          <cell r="I403" t="str">
            <v>X</v>
          </cell>
          <cell r="J403" t="str">
            <v>X</v>
          </cell>
          <cell r="K403" t="str">
            <v>X</v>
          </cell>
          <cell r="L403" t="str">
            <v>X</v>
          </cell>
          <cell r="M403" t="str">
            <v>X</v>
          </cell>
          <cell r="N403" t="str">
            <v>X</v>
          </cell>
          <cell r="O403">
            <v>1</v>
          </cell>
          <cell r="P403" t="str">
            <v>Service Calls Transf</v>
          </cell>
          <cell r="Q403">
            <v>17232</v>
          </cell>
          <cell r="R403">
            <v>0</v>
          </cell>
          <cell r="S403">
            <v>2</v>
          </cell>
          <cell r="T403">
            <v>2</v>
          </cell>
          <cell r="U403">
            <v>2044</v>
          </cell>
        </row>
        <row r="404">
          <cell r="D404">
            <v>77398</v>
          </cell>
          <cell r="E404">
            <v>726</v>
          </cell>
          <cell r="F404" t="str">
            <v>X</v>
          </cell>
          <cell r="G404">
            <v>659</v>
          </cell>
          <cell r="H404">
            <v>435</v>
          </cell>
          <cell r="I404" t="str">
            <v>X</v>
          </cell>
          <cell r="J404" t="str">
            <v>X</v>
          </cell>
          <cell r="K404" t="str">
            <v>X</v>
          </cell>
          <cell r="L404" t="str">
            <v>X</v>
          </cell>
          <cell r="M404" t="str">
            <v>X</v>
          </cell>
          <cell r="N404" t="str">
            <v>X</v>
          </cell>
          <cell r="O404">
            <v>67</v>
          </cell>
          <cell r="P404" t="str">
            <v>STSG Transfer Number</v>
          </cell>
          <cell r="Q404">
            <v>197958</v>
          </cell>
          <cell r="R404">
            <v>0</v>
          </cell>
          <cell r="S404">
            <v>0</v>
          </cell>
          <cell r="T404">
            <v>0</v>
          </cell>
          <cell r="U404">
            <v>39848</v>
          </cell>
        </row>
        <row r="405">
          <cell r="D405">
            <v>77398</v>
          </cell>
          <cell r="E405">
            <v>4</v>
          </cell>
          <cell r="F405" t="str">
            <v>x</v>
          </cell>
          <cell r="G405">
            <v>0</v>
          </cell>
          <cell r="H405">
            <v>0</v>
          </cell>
          <cell r="I405" t="str">
            <v>x</v>
          </cell>
          <cell r="J405" t="str">
            <v>x</v>
          </cell>
          <cell r="K405" t="str">
            <v>x</v>
          </cell>
          <cell r="L405" t="str">
            <v>x</v>
          </cell>
          <cell r="M405" t="str">
            <v>x</v>
          </cell>
          <cell r="N405" t="str">
            <v>x</v>
          </cell>
          <cell r="O405">
            <v>4</v>
          </cell>
          <cell r="P405">
            <v>77398</v>
          </cell>
          <cell r="Q405">
            <v>0</v>
          </cell>
          <cell r="R405">
            <v>0</v>
          </cell>
          <cell r="S405">
            <v>0</v>
          </cell>
          <cell r="T405">
            <v>0</v>
          </cell>
          <cell r="U405">
            <v>0</v>
          </cell>
        </row>
        <row r="406">
          <cell r="D406">
            <v>77399</v>
          </cell>
          <cell r="E406">
            <v>115</v>
          </cell>
          <cell r="F406" t="str">
            <v>X</v>
          </cell>
          <cell r="G406">
            <v>95</v>
          </cell>
          <cell r="H406">
            <v>73</v>
          </cell>
          <cell r="I406" t="str">
            <v>X</v>
          </cell>
          <cell r="J406" t="str">
            <v>X</v>
          </cell>
          <cell r="K406" t="str">
            <v>X</v>
          </cell>
          <cell r="L406" t="str">
            <v>X</v>
          </cell>
          <cell r="M406" t="str">
            <v>X</v>
          </cell>
          <cell r="N406" t="str">
            <v>X</v>
          </cell>
          <cell r="O406">
            <v>9</v>
          </cell>
          <cell r="P406" t="str">
            <v>Tech Transfer Number</v>
          </cell>
          <cell r="Q406">
            <v>41716</v>
          </cell>
          <cell r="R406">
            <v>0</v>
          </cell>
          <cell r="S406">
            <v>11</v>
          </cell>
          <cell r="T406">
            <v>11</v>
          </cell>
          <cell r="U406">
            <v>1338</v>
          </cell>
        </row>
        <row r="407">
          <cell r="D407">
            <v>77402</v>
          </cell>
          <cell r="E407">
            <v>4</v>
          </cell>
          <cell r="F407" t="str">
            <v>x</v>
          </cell>
          <cell r="G407">
            <v>4</v>
          </cell>
          <cell r="H407">
            <v>4</v>
          </cell>
          <cell r="I407" t="str">
            <v>x</v>
          </cell>
          <cell r="J407" t="str">
            <v>x</v>
          </cell>
          <cell r="K407" t="str">
            <v>x</v>
          </cell>
          <cell r="L407" t="str">
            <v>x</v>
          </cell>
          <cell r="M407" t="str">
            <v>x</v>
          </cell>
          <cell r="N407" t="str">
            <v>x</v>
          </cell>
          <cell r="O407">
            <v>0</v>
          </cell>
          <cell r="P407" t="str">
            <v>Discovery</v>
          </cell>
          <cell r="Q407">
            <v>931</v>
          </cell>
          <cell r="R407">
            <v>0</v>
          </cell>
          <cell r="S407">
            <v>0</v>
          </cell>
          <cell r="T407">
            <v>0</v>
          </cell>
          <cell r="U407">
            <v>9</v>
          </cell>
        </row>
        <row r="408">
          <cell r="D408">
            <v>77405</v>
          </cell>
          <cell r="E408">
            <v>155</v>
          </cell>
          <cell r="F408" t="str">
            <v>x</v>
          </cell>
          <cell r="G408">
            <v>155</v>
          </cell>
          <cell r="H408">
            <v>150</v>
          </cell>
          <cell r="I408" t="str">
            <v>x</v>
          </cell>
          <cell r="J408" t="str">
            <v>x</v>
          </cell>
          <cell r="K408" t="str">
            <v>x</v>
          </cell>
          <cell r="L408" t="str">
            <v>x</v>
          </cell>
          <cell r="M408" t="str">
            <v>x</v>
          </cell>
          <cell r="N408" t="str">
            <v>x</v>
          </cell>
          <cell r="O408">
            <v>0</v>
          </cell>
          <cell r="P408" t="str">
            <v>VDN 77405 663363</v>
          </cell>
          <cell r="Q408">
            <v>43527</v>
          </cell>
          <cell r="R408">
            <v>0</v>
          </cell>
          <cell r="S408">
            <v>0</v>
          </cell>
          <cell r="T408">
            <v>0</v>
          </cell>
          <cell r="U408">
            <v>1011</v>
          </cell>
        </row>
        <row r="409">
          <cell r="D409">
            <v>77406</v>
          </cell>
          <cell r="E409">
            <v>13</v>
          </cell>
          <cell r="F409" t="str">
            <v>x</v>
          </cell>
          <cell r="G409">
            <v>0</v>
          </cell>
          <cell r="H409">
            <v>0</v>
          </cell>
          <cell r="I409" t="str">
            <v>x</v>
          </cell>
          <cell r="J409" t="str">
            <v>x</v>
          </cell>
          <cell r="K409" t="str">
            <v>x</v>
          </cell>
          <cell r="L409" t="str">
            <v>x</v>
          </cell>
          <cell r="M409" t="str">
            <v>x</v>
          </cell>
          <cell r="N409" t="str">
            <v>x</v>
          </cell>
          <cell r="O409">
            <v>0</v>
          </cell>
          <cell r="P409">
            <v>77406</v>
          </cell>
          <cell r="Q409">
            <v>0</v>
          </cell>
          <cell r="R409">
            <v>0</v>
          </cell>
          <cell r="S409">
            <v>13</v>
          </cell>
          <cell r="T409">
            <v>0</v>
          </cell>
          <cell r="U409">
            <v>0</v>
          </cell>
        </row>
        <row r="410">
          <cell r="D410">
            <v>77412</v>
          </cell>
          <cell r="E410">
            <v>74</v>
          </cell>
          <cell r="F410" t="str">
            <v>x</v>
          </cell>
          <cell r="G410">
            <v>74</v>
          </cell>
          <cell r="H410">
            <v>73</v>
          </cell>
          <cell r="I410" t="str">
            <v>x</v>
          </cell>
          <cell r="J410" t="str">
            <v>x</v>
          </cell>
          <cell r="K410" t="str">
            <v>x</v>
          </cell>
          <cell r="L410" t="str">
            <v>x</v>
          </cell>
          <cell r="M410" t="str">
            <v>x</v>
          </cell>
          <cell r="N410" t="str">
            <v>x</v>
          </cell>
          <cell r="O410">
            <v>0</v>
          </cell>
          <cell r="P410" t="str">
            <v>Opt 1 Dundee 77412</v>
          </cell>
          <cell r="Q410">
            <v>18958</v>
          </cell>
          <cell r="R410">
            <v>0</v>
          </cell>
          <cell r="S410">
            <v>0</v>
          </cell>
          <cell r="T410">
            <v>0</v>
          </cell>
          <cell r="U410">
            <v>436</v>
          </cell>
        </row>
        <row r="411">
          <cell r="D411">
            <v>77414</v>
          </cell>
          <cell r="E411">
            <v>538</v>
          </cell>
          <cell r="F411" t="str">
            <v>X</v>
          </cell>
          <cell r="G411">
            <v>401</v>
          </cell>
          <cell r="H411">
            <v>401</v>
          </cell>
          <cell r="I411" t="str">
            <v>X</v>
          </cell>
          <cell r="J411" t="str">
            <v>X</v>
          </cell>
          <cell r="K411" t="str">
            <v>X</v>
          </cell>
          <cell r="L411" t="str">
            <v>X</v>
          </cell>
          <cell r="M411" t="str">
            <v>X</v>
          </cell>
          <cell r="N411" t="str">
            <v>X</v>
          </cell>
          <cell r="O411">
            <v>2</v>
          </cell>
          <cell r="P411" t="str">
            <v>Cust opt 435000</v>
          </cell>
          <cell r="Q411">
            <v>115286</v>
          </cell>
          <cell r="R411">
            <v>0</v>
          </cell>
          <cell r="S411">
            <v>135</v>
          </cell>
          <cell r="T411">
            <v>135</v>
          </cell>
          <cell r="U411">
            <v>1429</v>
          </cell>
        </row>
        <row r="412">
          <cell r="D412">
            <v>77414</v>
          </cell>
          <cell r="E412">
            <v>332</v>
          </cell>
          <cell r="F412" t="str">
            <v>x</v>
          </cell>
          <cell r="G412">
            <v>328</v>
          </cell>
          <cell r="H412">
            <v>328</v>
          </cell>
          <cell r="I412" t="str">
            <v>x</v>
          </cell>
          <cell r="J412" t="str">
            <v>x</v>
          </cell>
          <cell r="K412" t="str">
            <v>x</v>
          </cell>
          <cell r="L412" t="str">
            <v>x</v>
          </cell>
          <cell r="M412" t="str">
            <v>x</v>
          </cell>
          <cell r="N412" t="str">
            <v>x</v>
          </cell>
          <cell r="O412">
            <v>4</v>
          </cell>
          <cell r="P412" t="str">
            <v>Xfer from tech IVR</v>
          </cell>
          <cell r="Q412">
            <v>82550</v>
          </cell>
          <cell r="R412">
            <v>0</v>
          </cell>
          <cell r="S412">
            <v>0</v>
          </cell>
          <cell r="T412">
            <v>0</v>
          </cell>
          <cell r="U412">
            <v>847</v>
          </cell>
        </row>
        <row r="413">
          <cell r="D413">
            <v>77415</v>
          </cell>
          <cell r="E413">
            <v>374</v>
          </cell>
          <cell r="F413" t="str">
            <v>X</v>
          </cell>
          <cell r="G413">
            <v>172</v>
          </cell>
          <cell r="H413">
            <v>151</v>
          </cell>
          <cell r="I413" t="str">
            <v>X</v>
          </cell>
          <cell r="J413" t="str">
            <v>X</v>
          </cell>
          <cell r="K413" t="str">
            <v>X</v>
          </cell>
          <cell r="L413" t="str">
            <v>X</v>
          </cell>
          <cell r="M413" t="str">
            <v>X</v>
          </cell>
          <cell r="N413" t="str">
            <v>X</v>
          </cell>
          <cell r="O413">
            <v>1</v>
          </cell>
          <cell r="P413" t="str">
            <v>Tech Opt 404040 Liv</v>
          </cell>
          <cell r="Q413">
            <v>59761</v>
          </cell>
          <cell r="R413">
            <v>0</v>
          </cell>
          <cell r="S413">
            <v>201</v>
          </cell>
          <cell r="T413">
            <v>201</v>
          </cell>
          <cell r="U413">
            <v>1273</v>
          </cell>
        </row>
        <row r="414">
          <cell r="D414">
            <v>77415</v>
          </cell>
          <cell r="E414">
            <v>314</v>
          </cell>
          <cell r="F414" t="str">
            <v>x</v>
          </cell>
          <cell r="G414">
            <v>197</v>
          </cell>
          <cell r="H414">
            <v>183</v>
          </cell>
          <cell r="I414" t="str">
            <v>x</v>
          </cell>
          <cell r="J414" t="str">
            <v>x</v>
          </cell>
          <cell r="K414" t="str">
            <v>x</v>
          </cell>
          <cell r="L414" t="str">
            <v>x</v>
          </cell>
          <cell r="M414" t="str">
            <v>x</v>
          </cell>
          <cell r="N414" t="str">
            <v>x</v>
          </cell>
          <cell r="O414">
            <v>2</v>
          </cell>
          <cell r="P414" t="str">
            <v>Opt 2 Tech 77415</v>
          </cell>
          <cell r="Q414">
            <v>89218</v>
          </cell>
          <cell r="R414">
            <v>0</v>
          </cell>
          <cell r="S414">
            <v>115</v>
          </cell>
          <cell r="T414">
            <v>0</v>
          </cell>
          <cell r="U414">
            <v>1295</v>
          </cell>
        </row>
        <row r="415">
          <cell r="D415">
            <v>77417</v>
          </cell>
          <cell r="E415">
            <v>11</v>
          </cell>
          <cell r="F415" t="str">
            <v>x</v>
          </cell>
          <cell r="G415">
            <v>10</v>
          </cell>
          <cell r="H415">
            <v>7</v>
          </cell>
          <cell r="I415" t="str">
            <v>x</v>
          </cell>
          <cell r="J415" t="str">
            <v>x</v>
          </cell>
          <cell r="K415" t="str">
            <v>x</v>
          </cell>
          <cell r="L415" t="str">
            <v>x</v>
          </cell>
          <cell r="M415" t="str">
            <v>x</v>
          </cell>
          <cell r="N415" t="str">
            <v>x</v>
          </cell>
          <cell r="O415">
            <v>0</v>
          </cell>
          <cell r="P415" t="str">
            <v>Chelsea TV 77417</v>
          </cell>
          <cell r="Q415">
            <v>855</v>
          </cell>
          <cell r="R415">
            <v>1</v>
          </cell>
          <cell r="S415">
            <v>0</v>
          </cell>
          <cell r="T415">
            <v>0</v>
          </cell>
          <cell r="U415">
            <v>160</v>
          </cell>
        </row>
        <row r="416">
          <cell r="D416">
            <v>77424</v>
          </cell>
          <cell r="E416">
            <v>6</v>
          </cell>
          <cell r="F416" t="str">
            <v>x</v>
          </cell>
          <cell r="G416">
            <v>6</v>
          </cell>
          <cell r="H416">
            <v>6</v>
          </cell>
          <cell r="I416" t="str">
            <v>x</v>
          </cell>
          <cell r="J416" t="str">
            <v>x</v>
          </cell>
          <cell r="K416" t="str">
            <v>x</v>
          </cell>
          <cell r="L416" t="str">
            <v>x</v>
          </cell>
          <cell r="M416" t="str">
            <v>x</v>
          </cell>
          <cell r="N416" t="str">
            <v>x</v>
          </cell>
          <cell r="O416">
            <v>0</v>
          </cell>
          <cell r="P416" t="str">
            <v>V/Cards Route to Num</v>
          </cell>
          <cell r="Q416">
            <v>2040</v>
          </cell>
          <cell r="R416">
            <v>0</v>
          </cell>
          <cell r="S416">
            <v>0</v>
          </cell>
          <cell r="T416">
            <v>0</v>
          </cell>
          <cell r="U416">
            <v>33</v>
          </cell>
        </row>
        <row r="417">
          <cell r="D417">
            <v>77425</v>
          </cell>
          <cell r="E417">
            <v>73</v>
          </cell>
          <cell r="F417" t="str">
            <v>X</v>
          </cell>
          <cell r="G417">
            <v>0</v>
          </cell>
          <cell r="H417">
            <v>0</v>
          </cell>
          <cell r="I417" t="str">
            <v>X</v>
          </cell>
          <cell r="J417" t="str">
            <v>X</v>
          </cell>
          <cell r="K417" t="str">
            <v>X</v>
          </cell>
          <cell r="L417" t="str">
            <v>X</v>
          </cell>
          <cell r="M417" t="str">
            <v>X</v>
          </cell>
          <cell r="N417" t="str">
            <v>X</v>
          </cell>
          <cell r="O417">
            <v>0</v>
          </cell>
          <cell r="P417" t="str">
            <v>Pat Transfer</v>
          </cell>
          <cell r="Q417">
            <v>0</v>
          </cell>
          <cell r="R417">
            <v>0</v>
          </cell>
          <cell r="S417">
            <v>73</v>
          </cell>
          <cell r="T417">
            <v>73</v>
          </cell>
          <cell r="U417">
            <v>0</v>
          </cell>
        </row>
        <row r="418">
          <cell r="D418">
            <v>77425</v>
          </cell>
          <cell r="E418">
            <v>4212</v>
          </cell>
          <cell r="F418" t="str">
            <v>x</v>
          </cell>
          <cell r="G418">
            <v>4206</v>
          </cell>
          <cell r="H418">
            <v>4194</v>
          </cell>
          <cell r="I418" t="str">
            <v>x</v>
          </cell>
          <cell r="J418" t="str">
            <v>x</v>
          </cell>
          <cell r="K418" t="str">
            <v>x</v>
          </cell>
          <cell r="L418" t="str">
            <v>x</v>
          </cell>
          <cell r="M418" t="str">
            <v>x</v>
          </cell>
          <cell r="N418" t="str">
            <v>x</v>
          </cell>
          <cell r="O418">
            <v>6</v>
          </cell>
          <cell r="P418" t="str">
            <v>PAT Option 404040</v>
          </cell>
          <cell r="Q418">
            <v>1124003</v>
          </cell>
          <cell r="R418">
            <v>0</v>
          </cell>
          <cell r="S418">
            <v>0</v>
          </cell>
          <cell r="T418">
            <v>0</v>
          </cell>
          <cell r="U418">
            <v>10892</v>
          </cell>
        </row>
        <row r="419">
          <cell r="D419">
            <v>77429</v>
          </cell>
          <cell r="E419">
            <v>73</v>
          </cell>
          <cell r="F419" t="str">
            <v>x</v>
          </cell>
          <cell r="G419">
            <v>73</v>
          </cell>
          <cell r="H419">
            <v>73</v>
          </cell>
          <cell r="I419" t="str">
            <v>x</v>
          </cell>
          <cell r="J419" t="str">
            <v>x</v>
          </cell>
          <cell r="K419" t="str">
            <v>x</v>
          </cell>
          <cell r="L419" t="str">
            <v>x</v>
          </cell>
          <cell r="M419" t="str">
            <v>x</v>
          </cell>
          <cell r="N419" t="str">
            <v>x</v>
          </cell>
          <cell r="O419">
            <v>0</v>
          </cell>
          <cell r="P419">
            <v>77429</v>
          </cell>
          <cell r="Q419">
            <v>22741</v>
          </cell>
          <cell r="R419">
            <v>0</v>
          </cell>
          <cell r="S419">
            <v>0</v>
          </cell>
          <cell r="T419">
            <v>0</v>
          </cell>
          <cell r="U419">
            <v>164</v>
          </cell>
        </row>
        <row r="420">
          <cell r="D420">
            <v>77432</v>
          </cell>
          <cell r="E420">
            <v>1</v>
          </cell>
          <cell r="F420" t="str">
            <v>X</v>
          </cell>
          <cell r="G420">
            <v>0</v>
          </cell>
          <cell r="H420">
            <v>0</v>
          </cell>
          <cell r="I420" t="str">
            <v>X</v>
          </cell>
          <cell r="J420" t="str">
            <v>X</v>
          </cell>
          <cell r="K420" t="str">
            <v>X</v>
          </cell>
          <cell r="L420" t="str">
            <v>X</v>
          </cell>
          <cell r="M420" t="str">
            <v>X</v>
          </cell>
          <cell r="N420" t="str">
            <v>X</v>
          </cell>
          <cell r="O420">
            <v>1</v>
          </cell>
          <cell r="P420" t="str">
            <v>Sky+ P2 Opt1</v>
          </cell>
          <cell r="Q420">
            <v>0</v>
          </cell>
          <cell r="R420">
            <v>0</v>
          </cell>
          <cell r="S420">
            <v>0</v>
          </cell>
          <cell r="T420">
            <v>0</v>
          </cell>
          <cell r="U420">
            <v>0</v>
          </cell>
        </row>
        <row r="421">
          <cell r="D421">
            <v>77434</v>
          </cell>
          <cell r="E421">
            <v>546</v>
          </cell>
          <cell r="F421" t="str">
            <v>X</v>
          </cell>
          <cell r="G421">
            <v>315</v>
          </cell>
          <cell r="H421">
            <v>312</v>
          </cell>
          <cell r="I421" t="str">
            <v>X</v>
          </cell>
          <cell r="J421" t="str">
            <v>X</v>
          </cell>
          <cell r="K421" t="str">
            <v>X</v>
          </cell>
          <cell r="L421" t="str">
            <v>X</v>
          </cell>
          <cell r="M421" t="str">
            <v>X</v>
          </cell>
          <cell r="N421" t="str">
            <v>X</v>
          </cell>
          <cell r="O421">
            <v>5</v>
          </cell>
          <cell r="P421" t="str">
            <v>Customer 959595</v>
          </cell>
          <cell r="Q421">
            <v>78182</v>
          </cell>
          <cell r="R421">
            <v>0</v>
          </cell>
          <cell r="S421">
            <v>226</v>
          </cell>
          <cell r="T421">
            <v>226</v>
          </cell>
          <cell r="U421">
            <v>1285</v>
          </cell>
        </row>
        <row r="422">
          <cell r="D422">
            <v>77436</v>
          </cell>
          <cell r="E422">
            <v>102</v>
          </cell>
          <cell r="F422" t="str">
            <v>x</v>
          </cell>
          <cell r="G422">
            <v>102</v>
          </cell>
          <cell r="H422">
            <v>102</v>
          </cell>
          <cell r="I422" t="str">
            <v>x</v>
          </cell>
          <cell r="J422" t="str">
            <v>x</v>
          </cell>
          <cell r="K422" t="str">
            <v>x</v>
          </cell>
          <cell r="L422" t="str">
            <v>x</v>
          </cell>
          <cell r="M422" t="str">
            <v>x</v>
          </cell>
          <cell r="N422" t="str">
            <v>x</v>
          </cell>
          <cell r="O422">
            <v>0</v>
          </cell>
          <cell r="P422" t="str">
            <v>OPT IN 08005875707.</v>
          </cell>
          <cell r="Q422">
            <v>24727</v>
          </cell>
          <cell r="R422">
            <v>0</v>
          </cell>
          <cell r="S422">
            <v>0</v>
          </cell>
          <cell r="T422">
            <v>0</v>
          </cell>
          <cell r="U422">
            <v>251</v>
          </cell>
        </row>
        <row r="423">
          <cell r="D423">
            <v>77437</v>
          </cell>
          <cell r="E423">
            <v>3</v>
          </cell>
          <cell r="F423" t="str">
            <v>X</v>
          </cell>
          <cell r="G423">
            <v>0</v>
          </cell>
          <cell r="H423">
            <v>0</v>
          </cell>
          <cell r="I423" t="str">
            <v>X</v>
          </cell>
          <cell r="J423" t="str">
            <v>X</v>
          </cell>
          <cell r="K423" t="str">
            <v>X</v>
          </cell>
          <cell r="L423" t="str">
            <v>X</v>
          </cell>
          <cell r="M423" t="str">
            <v>X</v>
          </cell>
          <cell r="N423" t="str">
            <v>X</v>
          </cell>
          <cell r="O423">
            <v>3</v>
          </cell>
          <cell r="P423">
            <v>77437</v>
          </cell>
          <cell r="Q423">
            <v>0</v>
          </cell>
          <cell r="R423">
            <v>0</v>
          </cell>
          <cell r="S423">
            <v>0</v>
          </cell>
          <cell r="T423">
            <v>0</v>
          </cell>
          <cell r="U423">
            <v>0</v>
          </cell>
        </row>
        <row r="424">
          <cell r="D424">
            <v>77437</v>
          </cell>
          <cell r="E424">
            <v>4</v>
          </cell>
          <cell r="F424" t="str">
            <v>x</v>
          </cell>
          <cell r="G424">
            <v>3</v>
          </cell>
          <cell r="H424">
            <v>3</v>
          </cell>
          <cell r="I424" t="str">
            <v>x</v>
          </cell>
          <cell r="J424" t="str">
            <v>x</v>
          </cell>
          <cell r="K424" t="str">
            <v>x</v>
          </cell>
          <cell r="L424" t="str">
            <v>x</v>
          </cell>
          <cell r="M424" t="str">
            <v>x</v>
          </cell>
          <cell r="N424" t="str">
            <v>x</v>
          </cell>
          <cell r="O424">
            <v>1</v>
          </cell>
          <cell r="P424" t="str">
            <v>Moving Home BSR poll</v>
          </cell>
          <cell r="Q424">
            <v>114</v>
          </cell>
          <cell r="R424">
            <v>0</v>
          </cell>
          <cell r="S424">
            <v>0</v>
          </cell>
          <cell r="T424">
            <v>0</v>
          </cell>
          <cell r="U424">
            <v>6</v>
          </cell>
        </row>
        <row r="425">
          <cell r="D425">
            <v>77438</v>
          </cell>
          <cell r="E425">
            <v>1</v>
          </cell>
          <cell r="F425" t="str">
            <v>X</v>
          </cell>
          <cell r="G425">
            <v>0</v>
          </cell>
          <cell r="H425">
            <v>0</v>
          </cell>
          <cell r="I425" t="str">
            <v>X</v>
          </cell>
          <cell r="J425" t="str">
            <v>X</v>
          </cell>
          <cell r="K425" t="str">
            <v>X</v>
          </cell>
          <cell r="L425" t="str">
            <v>X</v>
          </cell>
          <cell r="M425" t="str">
            <v>X</v>
          </cell>
          <cell r="N425" t="str">
            <v>X</v>
          </cell>
          <cell r="O425">
            <v>1</v>
          </cell>
          <cell r="P425">
            <v>77438</v>
          </cell>
          <cell r="Q425">
            <v>0</v>
          </cell>
          <cell r="R425">
            <v>0</v>
          </cell>
          <cell r="S425">
            <v>0</v>
          </cell>
          <cell r="T425">
            <v>0</v>
          </cell>
          <cell r="U425">
            <v>0</v>
          </cell>
        </row>
        <row r="426">
          <cell r="D426">
            <v>77443</v>
          </cell>
          <cell r="E426">
            <v>1</v>
          </cell>
          <cell r="F426" t="str">
            <v>X</v>
          </cell>
          <cell r="G426">
            <v>0</v>
          </cell>
          <cell r="H426">
            <v>0</v>
          </cell>
          <cell r="I426" t="str">
            <v>X</v>
          </cell>
          <cell r="J426" t="str">
            <v>X</v>
          </cell>
          <cell r="K426" t="str">
            <v>X</v>
          </cell>
          <cell r="L426" t="str">
            <v>X</v>
          </cell>
          <cell r="M426" t="str">
            <v>X</v>
          </cell>
          <cell r="N426" t="str">
            <v>X</v>
          </cell>
          <cell r="O426">
            <v>1</v>
          </cell>
          <cell r="P426">
            <v>77443</v>
          </cell>
          <cell r="Q426">
            <v>0</v>
          </cell>
          <cell r="R426">
            <v>0</v>
          </cell>
          <cell r="S426">
            <v>0</v>
          </cell>
          <cell r="T426">
            <v>0</v>
          </cell>
          <cell r="U426">
            <v>0</v>
          </cell>
        </row>
        <row r="427">
          <cell r="D427">
            <v>77447</v>
          </cell>
          <cell r="E427">
            <v>1</v>
          </cell>
          <cell r="F427" t="str">
            <v>x</v>
          </cell>
          <cell r="G427">
            <v>1</v>
          </cell>
          <cell r="H427">
            <v>1</v>
          </cell>
          <cell r="I427" t="str">
            <v>x</v>
          </cell>
          <cell r="J427" t="str">
            <v>x</v>
          </cell>
          <cell r="K427" t="str">
            <v>x</v>
          </cell>
          <cell r="L427" t="str">
            <v>x</v>
          </cell>
          <cell r="M427" t="str">
            <v>x</v>
          </cell>
          <cell r="N427" t="str">
            <v>x</v>
          </cell>
          <cell r="O427">
            <v>0</v>
          </cell>
          <cell r="P427">
            <v>77447</v>
          </cell>
          <cell r="Q427">
            <v>28</v>
          </cell>
          <cell r="R427">
            <v>0</v>
          </cell>
          <cell r="S427">
            <v>0</v>
          </cell>
          <cell r="T427">
            <v>0</v>
          </cell>
          <cell r="U427">
            <v>2</v>
          </cell>
        </row>
        <row r="428">
          <cell r="D428">
            <v>77451</v>
          </cell>
          <cell r="E428">
            <v>28</v>
          </cell>
          <cell r="F428" t="str">
            <v>x</v>
          </cell>
          <cell r="G428">
            <v>28</v>
          </cell>
          <cell r="H428">
            <v>28</v>
          </cell>
          <cell r="I428" t="str">
            <v>x</v>
          </cell>
          <cell r="J428" t="str">
            <v>x</v>
          </cell>
          <cell r="K428" t="str">
            <v>x</v>
          </cell>
          <cell r="L428" t="str">
            <v>x</v>
          </cell>
          <cell r="M428" t="str">
            <v>x</v>
          </cell>
          <cell r="N428" t="str">
            <v>x</v>
          </cell>
          <cell r="O428">
            <v>0</v>
          </cell>
          <cell r="P428" t="str">
            <v>Setanta Cust 77451</v>
          </cell>
          <cell r="Q428">
            <v>5214</v>
          </cell>
          <cell r="R428">
            <v>0</v>
          </cell>
          <cell r="S428">
            <v>0</v>
          </cell>
          <cell r="T428">
            <v>0</v>
          </cell>
          <cell r="U428">
            <v>59</v>
          </cell>
        </row>
        <row r="429">
          <cell r="D429">
            <v>77452</v>
          </cell>
          <cell r="E429">
            <v>12</v>
          </cell>
          <cell r="F429" t="str">
            <v>x</v>
          </cell>
          <cell r="G429">
            <v>10</v>
          </cell>
          <cell r="H429">
            <v>10</v>
          </cell>
          <cell r="I429" t="str">
            <v>x</v>
          </cell>
          <cell r="J429" t="str">
            <v>x</v>
          </cell>
          <cell r="K429" t="str">
            <v>x</v>
          </cell>
          <cell r="L429" t="str">
            <v>x</v>
          </cell>
          <cell r="M429" t="str">
            <v>x</v>
          </cell>
          <cell r="N429" t="str">
            <v>x</v>
          </cell>
          <cell r="O429">
            <v>2</v>
          </cell>
          <cell r="P429" t="str">
            <v>Bookings 77452</v>
          </cell>
          <cell r="Q429">
            <v>1600</v>
          </cell>
          <cell r="R429">
            <v>0</v>
          </cell>
          <cell r="S429">
            <v>0</v>
          </cell>
          <cell r="T429">
            <v>0</v>
          </cell>
          <cell r="U429">
            <v>21</v>
          </cell>
        </row>
        <row r="430">
          <cell r="D430">
            <v>77453</v>
          </cell>
          <cell r="E430">
            <v>7</v>
          </cell>
          <cell r="F430" t="str">
            <v>x</v>
          </cell>
          <cell r="G430">
            <v>7</v>
          </cell>
          <cell r="H430">
            <v>7</v>
          </cell>
          <cell r="I430" t="str">
            <v>x</v>
          </cell>
          <cell r="J430" t="str">
            <v>x</v>
          </cell>
          <cell r="K430" t="str">
            <v>x</v>
          </cell>
          <cell r="L430" t="str">
            <v>x</v>
          </cell>
          <cell r="M430" t="str">
            <v>x</v>
          </cell>
          <cell r="N430" t="str">
            <v>x</v>
          </cell>
          <cell r="O430">
            <v>0</v>
          </cell>
          <cell r="P430" t="str">
            <v>Failsafe 77453</v>
          </cell>
          <cell r="Q430">
            <v>1289</v>
          </cell>
          <cell r="R430">
            <v>0</v>
          </cell>
          <cell r="S430">
            <v>0</v>
          </cell>
          <cell r="T430">
            <v>0</v>
          </cell>
          <cell r="U430">
            <v>14</v>
          </cell>
        </row>
        <row r="431">
          <cell r="D431">
            <v>77454</v>
          </cell>
          <cell r="E431">
            <v>154</v>
          </cell>
          <cell r="F431" t="str">
            <v>x</v>
          </cell>
          <cell r="G431">
            <v>154</v>
          </cell>
          <cell r="H431">
            <v>153</v>
          </cell>
          <cell r="I431" t="str">
            <v>x</v>
          </cell>
          <cell r="J431" t="str">
            <v>x</v>
          </cell>
          <cell r="K431" t="str">
            <v>x</v>
          </cell>
          <cell r="L431" t="str">
            <v>x</v>
          </cell>
          <cell r="M431" t="str">
            <v>x</v>
          </cell>
          <cell r="N431" t="str">
            <v>x</v>
          </cell>
          <cell r="O431">
            <v>0</v>
          </cell>
          <cell r="P431" t="str">
            <v>CS cust profile</v>
          </cell>
          <cell r="Q431">
            <v>27510</v>
          </cell>
          <cell r="R431">
            <v>0</v>
          </cell>
          <cell r="S431">
            <v>0</v>
          </cell>
          <cell r="T431">
            <v>150</v>
          </cell>
          <cell r="U431">
            <v>455</v>
          </cell>
        </row>
        <row r="432">
          <cell r="D432">
            <v>77455</v>
          </cell>
          <cell r="E432">
            <v>142</v>
          </cell>
          <cell r="F432" t="str">
            <v>x</v>
          </cell>
          <cell r="G432">
            <v>134</v>
          </cell>
          <cell r="H432">
            <v>134</v>
          </cell>
          <cell r="I432" t="str">
            <v>x</v>
          </cell>
          <cell r="J432" t="str">
            <v>x</v>
          </cell>
          <cell r="K432" t="str">
            <v>x</v>
          </cell>
          <cell r="L432" t="str">
            <v>x</v>
          </cell>
          <cell r="M432" t="str">
            <v>x</v>
          </cell>
          <cell r="N432" t="str">
            <v>x</v>
          </cell>
          <cell r="O432">
            <v>8</v>
          </cell>
          <cell r="P432" t="str">
            <v>SBO cust profile</v>
          </cell>
          <cell r="Q432">
            <v>21747</v>
          </cell>
          <cell r="R432">
            <v>0</v>
          </cell>
          <cell r="S432">
            <v>0</v>
          </cell>
          <cell r="T432">
            <v>0</v>
          </cell>
          <cell r="U432">
            <v>606</v>
          </cell>
        </row>
        <row r="433">
          <cell r="D433">
            <v>77456</v>
          </cell>
          <cell r="E433">
            <v>30</v>
          </cell>
          <cell r="F433" t="str">
            <v>x</v>
          </cell>
          <cell r="G433">
            <v>1</v>
          </cell>
          <cell r="H433">
            <v>1</v>
          </cell>
          <cell r="I433" t="str">
            <v>x</v>
          </cell>
          <cell r="J433" t="str">
            <v>x</v>
          </cell>
          <cell r="K433" t="str">
            <v>x</v>
          </cell>
          <cell r="L433" t="str">
            <v>x</v>
          </cell>
          <cell r="M433" t="str">
            <v>x</v>
          </cell>
          <cell r="N433" t="str">
            <v>x</v>
          </cell>
          <cell r="O433">
            <v>0</v>
          </cell>
          <cell r="P433" t="str">
            <v>Technical cust profi</v>
          </cell>
          <cell r="Q433">
            <v>47</v>
          </cell>
          <cell r="R433">
            <v>0</v>
          </cell>
          <cell r="S433">
            <v>29</v>
          </cell>
          <cell r="T433">
            <v>0</v>
          </cell>
          <cell r="U433">
            <v>2</v>
          </cell>
        </row>
        <row r="434">
          <cell r="D434">
            <v>77458</v>
          </cell>
          <cell r="E434">
            <v>69</v>
          </cell>
          <cell r="F434" t="str">
            <v>x</v>
          </cell>
          <cell r="G434">
            <v>69</v>
          </cell>
          <cell r="H434">
            <v>66</v>
          </cell>
          <cell r="I434" t="str">
            <v>x</v>
          </cell>
          <cell r="J434" t="str">
            <v>x</v>
          </cell>
          <cell r="K434" t="str">
            <v>x</v>
          </cell>
          <cell r="L434" t="str">
            <v>x</v>
          </cell>
          <cell r="M434" t="str">
            <v>x</v>
          </cell>
          <cell r="N434" t="str">
            <v>x</v>
          </cell>
          <cell r="O434">
            <v>0</v>
          </cell>
          <cell r="P434" t="str">
            <v>Sales care cust prof</v>
          </cell>
          <cell r="Q434">
            <v>19564</v>
          </cell>
          <cell r="R434">
            <v>0</v>
          </cell>
          <cell r="S434">
            <v>0</v>
          </cell>
          <cell r="T434">
            <v>0</v>
          </cell>
          <cell r="U434">
            <v>482</v>
          </cell>
        </row>
        <row r="435">
          <cell r="D435">
            <v>77463</v>
          </cell>
          <cell r="E435">
            <v>58</v>
          </cell>
          <cell r="F435" t="str">
            <v>x</v>
          </cell>
          <cell r="G435">
            <v>53</v>
          </cell>
          <cell r="H435">
            <v>53</v>
          </cell>
          <cell r="I435" t="str">
            <v>x</v>
          </cell>
          <cell r="J435" t="str">
            <v>x</v>
          </cell>
          <cell r="K435" t="str">
            <v>x</v>
          </cell>
          <cell r="L435" t="str">
            <v>x</v>
          </cell>
          <cell r="M435" t="str">
            <v>x</v>
          </cell>
          <cell r="N435" t="str">
            <v>x</v>
          </cell>
          <cell r="O435">
            <v>0</v>
          </cell>
          <cell r="P435" t="str">
            <v>Disability Help Prof</v>
          </cell>
          <cell r="Q435">
            <v>17328</v>
          </cell>
          <cell r="R435">
            <v>5</v>
          </cell>
          <cell r="S435">
            <v>0</v>
          </cell>
          <cell r="T435">
            <v>0</v>
          </cell>
          <cell r="U435">
            <v>112</v>
          </cell>
        </row>
        <row r="436">
          <cell r="D436">
            <v>77468</v>
          </cell>
          <cell r="E436">
            <v>1</v>
          </cell>
          <cell r="F436" t="str">
            <v>x</v>
          </cell>
          <cell r="G436">
            <v>1</v>
          </cell>
          <cell r="H436">
            <v>1</v>
          </cell>
          <cell r="I436" t="str">
            <v>x</v>
          </cell>
          <cell r="J436" t="str">
            <v>x</v>
          </cell>
          <cell r="K436" t="str">
            <v>x</v>
          </cell>
          <cell r="L436" t="str">
            <v>x</v>
          </cell>
          <cell r="M436" t="str">
            <v>x</v>
          </cell>
          <cell r="N436" t="str">
            <v>x</v>
          </cell>
          <cell r="O436">
            <v>0</v>
          </cell>
          <cell r="P436">
            <v>77468</v>
          </cell>
          <cell r="Q436">
            <v>57</v>
          </cell>
          <cell r="R436">
            <v>0</v>
          </cell>
          <cell r="S436">
            <v>0</v>
          </cell>
          <cell r="T436">
            <v>0</v>
          </cell>
          <cell r="U436">
            <v>2</v>
          </cell>
        </row>
        <row r="437">
          <cell r="D437">
            <v>77482</v>
          </cell>
          <cell r="E437">
            <v>372</v>
          </cell>
          <cell r="F437" t="str">
            <v>X</v>
          </cell>
          <cell r="G437">
            <v>368</v>
          </cell>
          <cell r="H437">
            <v>358</v>
          </cell>
          <cell r="I437" t="str">
            <v>X</v>
          </cell>
          <cell r="J437" t="str">
            <v>X</v>
          </cell>
          <cell r="K437" t="str">
            <v>X</v>
          </cell>
          <cell r="L437" t="str">
            <v>X</v>
          </cell>
          <cell r="M437" t="str">
            <v>X</v>
          </cell>
          <cell r="N437" t="str">
            <v>X</v>
          </cell>
          <cell r="O437">
            <v>0</v>
          </cell>
          <cell r="P437" t="str">
            <v>Moving Home Accept</v>
          </cell>
          <cell r="Q437">
            <v>192340</v>
          </cell>
          <cell r="R437">
            <v>37</v>
          </cell>
          <cell r="S437">
            <v>0</v>
          </cell>
          <cell r="T437">
            <v>0</v>
          </cell>
          <cell r="U437">
            <v>671</v>
          </cell>
        </row>
        <row r="438">
          <cell r="D438">
            <v>77482</v>
          </cell>
          <cell r="E438">
            <v>1</v>
          </cell>
          <cell r="F438" t="str">
            <v>x</v>
          </cell>
          <cell r="G438">
            <v>1</v>
          </cell>
          <cell r="H438">
            <v>1</v>
          </cell>
          <cell r="I438" t="str">
            <v>x</v>
          </cell>
          <cell r="J438" t="str">
            <v>x</v>
          </cell>
          <cell r="K438" t="str">
            <v>x</v>
          </cell>
          <cell r="L438" t="str">
            <v>x</v>
          </cell>
          <cell r="M438" t="str">
            <v>x</v>
          </cell>
          <cell r="N438" t="str">
            <v>x</v>
          </cell>
          <cell r="O438">
            <v>0</v>
          </cell>
          <cell r="P438">
            <v>77482</v>
          </cell>
          <cell r="Q438">
            <v>75</v>
          </cell>
          <cell r="R438">
            <v>0</v>
          </cell>
          <cell r="S438">
            <v>0</v>
          </cell>
          <cell r="T438">
            <v>0</v>
          </cell>
          <cell r="U438">
            <v>3</v>
          </cell>
        </row>
        <row r="439">
          <cell r="D439">
            <v>77484</v>
          </cell>
          <cell r="E439">
            <v>3577</v>
          </cell>
          <cell r="F439" t="str">
            <v>x</v>
          </cell>
          <cell r="G439">
            <v>3449</v>
          </cell>
          <cell r="H439">
            <v>2947</v>
          </cell>
          <cell r="I439" t="str">
            <v>x</v>
          </cell>
          <cell r="J439" t="str">
            <v>x</v>
          </cell>
          <cell r="K439" t="str">
            <v>x</v>
          </cell>
          <cell r="L439" t="str">
            <v>x</v>
          </cell>
          <cell r="M439" t="str">
            <v>x</v>
          </cell>
          <cell r="N439" t="str">
            <v>x</v>
          </cell>
          <cell r="O439">
            <v>64</v>
          </cell>
          <cell r="P439" t="str">
            <v>Technical BSR Intra</v>
          </cell>
          <cell r="Q439">
            <v>1316108</v>
          </cell>
          <cell r="R439">
            <v>0</v>
          </cell>
          <cell r="S439">
            <v>64</v>
          </cell>
          <cell r="T439">
            <v>0</v>
          </cell>
          <cell r="U439">
            <v>74493</v>
          </cell>
        </row>
        <row r="440">
          <cell r="D440">
            <v>77486</v>
          </cell>
          <cell r="E440">
            <v>289</v>
          </cell>
          <cell r="F440" t="str">
            <v>x</v>
          </cell>
          <cell r="G440">
            <v>0</v>
          </cell>
          <cell r="H440">
            <v>0</v>
          </cell>
          <cell r="I440" t="str">
            <v>x</v>
          </cell>
          <cell r="J440" t="str">
            <v>x</v>
          </cell>
          <cell r="K440" t="str">
            <v>x</v>
          </cell>
          <cell r="L440" t="str">
            <v>x</v>
          </cell>
          <cell r="M440" t="str">
            <v>x</v>
          </cell>
          <cell r="N440" t="str">
            <v>x</v>
          </cell>
          <cell r="O440">
            <v>0</v>
          </cell>
          <cell r="P440" t="str">
            <v>TvX, cust service</v>
          </cell>
          <cell r="Q440">
            <v>0</v>
          </cell>
          <cell r="R440">
            <v>289</v>
          </cell>
          <cell r="S440">
            <v>0</v>
          </cell>
          <cell r="T440">
            <v>0</v>
          </cell>
          <cell r="U440">
            <v>0</v>
          </cell>
        </row>
        <row r="441">
          <cell r="D441">
            <v>77487</v>
          </cell>
          <cell r="E441">
            <v>9</v>
          </cell>
          <cell r="F441" t="str">
            <v>x</v>
          </cell>
          <cell r="G441">
            <v>9</v>
          </cell>
          <cell r="H441">
            <v>9</v>
          </cell>
          <cell r="I441" t="str">
            <v>x</v>
          </cell>
          <cell r="J441" t="str">
            <v>x</v>
          </cell>
          <cell r="K441" t="str">
            <v>x</v>
          </cell>
          <cell r="L441" t="str">
            <v>x</v>
          </cell>
          <cell r="M441" t="str">
            <v>x</v>
          </cell>
          <cell r="N441" t="str">
            <v>x</v>
          </cell>
          <cell r="O441">
            <v>0</v>
          </cell>
          <cell r="P441" t="str">
            <v>Xfer to Disability</v>
          </cell>
          <cell r="Q441">
            <v>3042</v>
          </cell>
          <cell r="R441">
            <v>0</v>
          </cell>
          <cell r="S441">
            <v>0</v>
          </cell>
          <cell r="T441">
            <v>0</v>
          </cell>
          <cell r="U441">
            <v>18</v>
          </cell>
        </row>
        <row r="442">
          <cell r="D442">
            <v>77492</v>
          </cell>
          <cell r="E442">
            <v>89</v>
          </cell>
          <cell r="F442" t="str">
            <v>X</v>
          </cell>
          <cell r="G442">
            <v>0</v>
          </cell>
          <cell r="H442">
            <v>0</v>
          </cell>
          <cell r="I442" t="str">
            <v>X</v>
          </cell>
          <cell r="J442" t="str">
            <v>X</v>
          </cell>
          <cell r="K442" t="str">
            <v>X</v>
          </cell>
          <cell r="L442" t="str">
            <v>X</v>
          </cell>
          <cell r="M442" t="str">
            <v>X</v>
          </cell>
          <cell r="N442" t="str">
            <v>X</v>
          </cell>
          <cell r="O442">
            <v>0</v>
          </cell>
          <cell r="P442">
            <v>77492</v>
          </cell>
          <cell r="Q442">
            <v>0</v>
          </cell>
          <cell r="R442">
            <v>40</v>
          </cell>
          <cell r="S442">
            <v>85</v>
          </cell>
          <cell r="T442">
            <v>85</v>
          </cell>
          <cell r="U442">
            <v>0</v>
          </cell>
        </row>
        <row r="443">
          <cell r="D443">
            <v>77492</v>
          </cell>
          <cell r="E443">
            <v>751</v>
          </cell>
          <cell r="F443" t="str">
            <v>x</v>
          </cell>
          <cell r="G443">
            <v>747</v>
          </cell>
          <cell r="H443">
            <v>745</v>
          </cell>
          <cell r="I443" t="str">
            <v>x</v>
          </cell>
          <cell r="J443" t="str">
            <v>x</v>
          </cell>
          <cell r="K443" t="str">
            <v>x</v>
          </cell>
          <cell r="L443" t="str">
            <v>x</v>
          </cell>
          <cell r="M443" t="str">
            <v>x</v>
          </cell>
          <cell r="N443" t="str">
            <v>x</v>
          </cell>
          <cell r="O443">
            <v>4</v>
          </cell>
          <cell r="P443" t="str">
            <v>PAT Transfer</v>
          </cell>
          <cell r="Q443">
            <v>186782</v>
          </cell>
          <cell r="R443">
            <v>0</v>
          </cell>
          <cell r="S443">
            <v>0</v>
          </cell>
          <cell r="T443">
            <v>0</v>
          </cell>
          <cell r="U443">
            <v>1731</v>
          </cell>
        </row>
        <row r="444">
          <cell r="D444">
            <v>77493</v>
          </cell>
          <cell r="E444">
            <v>1</v>
          </cell>
          <cell r="F444" t="str">
            <v>x</v>
          </cell>
          <cell r="G444">
            <v>0</v>
          </cell>
          <cell r="H444">
            <v>0</v>
          </cell>
          <cell r="I444" t="str">
            <v>x</v>
          </cell>
          <cell r="J444" t="str">
            <v>x</v>
          </cell>
          <cell r="K444" t="str">
            <v>x</v>
          </cell>
          <cell r="L444" t="str">
            <v>x</v>
          </cell>
          <cell r="M444" t="str">
            <v>x</v>
          </cell>
          <cell r="N444" t="str">
            <v>x</v>
          </cell>
          <cell r="O444">
            <v>1</v>
          </cell>
          <cell r="P444">
            <v>77493</v>
          </cell>
          <cell r="Q444">
            <v>0</v>
          </cell>
          <cell r="R444">
            <v>0</v>
          </cell>
          <cell r="S444">
            <v>0</v>
          </cell>
          <cell r="T444">
            <v>0</v>
          </cell>
          <cell r="U444">
            <v>0</v>
          </cell>
        </row>
        <row r="445">
          <cell r="D445">
            <v>77497</v>
          </cell>
          <cell r="E445">
            <v>593</v>
          </cell>
          <cell r="F445" t="str">
            <v>x</v>
          </cell>
          <cell r="G445">
            <v>579</v>
          </cell>
          <cell r="H445">
            <v>541</v>
          </cell>
          <cell r="I445" t="str">
            <v>x</v>
          </cell>
          <cell r="J445" t="str">
            <v>x</v>
          </cell>
          <cell r="K445" t="str">
            <v>x</v>
          </cell>
          <cell r="L445" t="str">
            <v>x</v>
          </cell>
          <cell r="M445" t="str">
            <v>x</v>
          </cell>
          <cell r="N445" t="str">
            <v>x</v>
          </cell>
          <cell r="O445">
            <v>14</v>
          </cell>
          <cell r="P445" t="str">
            <v>TvX sales call</v>
          </cell>
          <cell r="Q445">
            <v>86683</v>
          </cell>
          <cell r="R445">
            <v>0</v>
          </cell>
          <cell r="S445">
            <v>0</v>
          </cell>
          <cell r="T445">
            <v>0</v>
          </cell>
          <cell r="U445">
            <v>3161</v>
          </cell>
        </row>
        <row r="446">
          <cell r="D446">
            <v>77498</v>
          </cell>
          <cell r="E446">
            <v>28</v>
          </cell>
          <cell r="F446" t="str">
            <v>x</v>
          </cell>
          <cell r="G446">
            <v>25</v>
          </cell>
          <cell r="H446">
            <v>21</v>
          </cell>
          <cell r="I446" t="str">
            <v>x</v>
          </cell>
          <cell r="J446" t="str">
            <v>x</v>
          </cell>
          <cell r="K446" t="str">
            <v>x</v>
          </cell>
          <cell r="L446" t="str">
            <v>x</v>
          </cell>
          <cell r="M446" t="str">
            <v>x</v>
          </cell>
          <cell r="N446" t="str">
            <v>x</v>
          </cell>
          <cell r="O446">
            <v>3</v>
          </cell>
          <cell r="P446" t="str">
            <v>Tran/f to Sky Activ</v>
          </cell>
          <cell r="Q446">
            <v>4784</v>
          </cell>
          <cell r="R446">
            <v>0</v>
          </cell>
          <cell r="S446">
            <v>0</v>
          </cell>
          <cell r="T446">
            <v>0</v>
          </cell>
          <cell r="U446">
            <v>245</v>
          </cell>
        </row>
        <row r="447">
          <cell r="D447">
            <v>77499</v>
          </cell>
          <cell r="E447">
            <v>80</v>
          </cell>
          <cell r="F447" t="str">
            <v>X</v>
          </cell>
          <cell r="G447">
            <v>57</v>
          </cell>
          <cell r="H447">
            <v>56</v>
          </cell>
          <cell r="I447" t="str">
            <v>X</v>
          </cell>
          <cell r="J447" t="str">
            <v>X</v>
          </cell>
          <cell r="K447" t="str">
            <v>X</v>
          </cell>
          <cell r="L447" t="str">
            <v>X</v>
          </cell>
          <cell r="M447" t="str">
            <v>X</v>
          </cell>
          <cell r="N447" t="str">
            <v>X</v>
          </cell>
          <cell r="O447">
            <v>0</v>
          </cell>
          <cell r="P447" t="str">
            <v>C/S Transfer</v>
          </cell>
          <cell r="Q447">
            <v>16632</v>
          </cell>
          <cell r="R447">
            <v>0</v>
          </cell>
          <cell r="S447">
            <v>23</v>
          </cell>
          <cell r="T447">
            <v>23</v>
          </cell>
          <cell r="U447">
            <v>246</v>
          </cell>
        </row>
        <row r="448">
          <cell r="D448">
            <v>77499</v>
          </cell>
          <cell r="E448">
            <v>343</v>
          </cell>
          <cell r="F448" t="str">
            <v>x</v>
          </cell>
          <cell r="G448">
            <v>342</v>
          </cell>
          <cell r="H448">
            <v>334</v>
          </cell>
          <cell r="I448" t="str">
            <v>x</v>
          </cell>
          <cell r="J448" t="str">
            <v>x</v>
          </cell>
          <cell r="K448" t="str">
            <v>x</v>
          </cell>
          <cell r="L448" t="str">
            <v>x</v>
          </cell>
          <cell r="M448" t="str">
            <v>x</v>
          </cell>
          <cell r="N448" t="str">
            <v>x</v>
          </cell>
          <cell r="O448">
            <v>1</v>
          </cell>
          <cell r="P448" t="str">
            <v>Cust Service Xfer</v>
          </cell>
          <cell r="Q448">
            <v>108456</v>
          </cell>
          <cell r="R448">
            <v>0</v>
          </cell>
          <cell r="S448">
            <v>0</v>
          </cell>
          <cell r="T448">
            <v>0</v>
          </cell>
          <cell r="U448">
            <v>1513</v>
          </cell>
        </row>
        <row r="449">
          <cell r="D449">
            <v>77501</v>
          </cell>
          <cell r="E449">
            <v>3069</v>
          </cell>
          <cell r="F449" t="str">
            <v>x</v>
          </cell>
          <cell r="G449">
            <v>3063</v>
          </cell>
          <cell r="H449">
            <v>3062</v>
          </cell>
          <cell r="I449" t="str">
            <v>x</v>
          </cell>
          <cell r="J449" t="str">
            <v>x</v>
          </cell>
          <cell r="K449" t="str">
            <v>x</v>
          </cell>
          <cell r="L449" t="str">
            <v>x</v>
          </cell>
          <cell r="M449" t="str">
            <v>x</v>
          </cell>
          <cell r="N449" t="str">
            <v>x</v>
          </cell>
          <cell r="O449">
            <v>6</v>
          </cell>
          <cell r="P449" t="str">
            <v>Upgrade Opt 1</v>
          </cell>
          <cell r="Q449">
            <v>668475</v>
          </cell>
          <cell r="R449">
            <v>0</v>
          </cell>
          <cell r="S449">
            <v>0</v>
          </cell>
          <cell r="T449">
            <v>0</v>
          </cell>
          <cell r="U449">
            <v>7424</v>
          </cell>
        </row>
        <row r="450">
          <cell r="D450">
            <v>77502</v>
          </cell>
          <cell r="E450">
            <v>2380</v>
          </cell>
          <cell r="F450" t="str">
            <v>x</v>
          </cell>
          <cell r="G450">
            <v>2374</v>
          </cell>
          <cell r="H450">
            <v>2374</v>
          </cell>
          <cell r="I450" t="str">
            <v>x</v>
          </cell>
          <cell r="J450" t="str">
            <v>x</v>
          </cell>
          <cell r="K450" t="str">
            <v>x</v>
          </cell>
          <cell r="L450" t="str">
            <v>x</v>
          </cell>
          <cell r="M450" t="str">
            <v>x</v>
          </cell>
          <cell r="N450" t="str">
            <v>x</v>
          </cell>
          <cell r="O450">
            <v>6</v>
          </cell>
          <cell r="P450" t="str">
            <v>Opt 2 Upgrade</v>
          </cell>
          <cell r="Q450">
            <v>627283</v>
          </cell>
          <cell r="R450">
            <v>0</v>
          </cell>
          <cell r="S450">
            <v>0</v>
          </cell>
          <cell r="T450">
            <v>0</v>
          </cell>
          <cell r="U450">
            <v>5600</v>
          </cell>
        </row>
        <row r="451">
          <cell r="D451">
            <v>77506</v>
          </cell>
          <cell r="E451">
            <v>61</v>
          </cell>
          <cell r="F451" t="str">
            <v>X</v>
          </cell>
          <cell r="G451">
            <v>54</v>
          </cell>
          <cell r="H451">
            <v>54</v>
          </cell>
          <cell r="I451" t="str">
            <v>X</v>
          </cell>
          <cell r="J451" t="str">
            <v>X</v>
          </cell>
          <cell r="K451" t="str">
            <v>X</v>
          </cell>
          <cell r="L451" t="str">
            <v>X</v>
          </cell>
          <cell r="M451" t="str">
            <v>X</v>
          </cell>
          <cell r="N451" t="str">
            <v>X</v>
          </cell>
          <cell r="O451">
            <v>0</v>
          </cell>
          <cell r="P451" t="str">
            <v>Opt 1 77506</v>
          </cell>
          <cell r="Q451">
            <v>13994</v>
          </cell>
          <cell r="R451">
            <v>0</v>
          </cell>
          <cell r="S451">
            <v>7</v>
          </cell>
          <cell r="T451">
            <v>7</v>
          </cell>
          <cell r="U451">
            <v>217</v>
          </cell>
        </row>
        <row r="452">
          <cell r="D452">
            <v>77506</v>
          </cell>
          <cell r="E452">
            <v>2776</v>
          </cell>
          <cell r="F452" t="str">
            <v>x</v>
          </cell>
          <cell r="G452">
            <v>2775</v>
          </cell>
          <cell r="H452">
            <v>2773</v>
          </cell>
          <cell r="I452" t="str">
            <v>x</v>
          </cell>
          <cell r="J452" t="str">
            <v>x</v>
          </cell>
          <cell r="K452" t="str">
            <v>x</v>
          </cell>
          <cell r="L452" t="str">
            <v>x</v>
          </cell>
          <cell r="M452" t="str">
            <v>x</v>
          </cell>
          <cell r="N452" t="str">
            <v>x</v>
          </cell>
          <cell r="O452">
            <v>1</v>
          </cell>
          <cell r="P452" t="str">
            <v>Opt 1 77506</v>
          </cell>
          <cell r="Q452">
            <v>652465</v>
          </cell>
          <cell r="R452">
            <v>0</v>
          </cell>
          <cell r="S452">
            <v>0</v>
          </cell>
          <cell r="T452">
            <v>0</v>
          </cell>
          <cell r="U452">
            <v>6688</v>
          </cell>
        </row>
        <row r="453">
          <cell r="D453">
            <v>77507</v>
          </cell>
          <cell r="E453">
            <v>154</v>
          </cell>
          <cell r="F453" t="str">
            <v>x</v>
          </cell>
          <cell r="G453">
            <v>152</v>
          </cell>
          <cell r="H453">
            <v>149</v>
          </cell>
          <cell r="I453" t="str">
            <v>x</v>
          </cell>
          <cell r="J453" t="str">
            <v>x</v>
          </cell>
          <cell r="K453" t="str">
            <v>x</v>
          </cell>
          <cell r="L453" t="str">
            <v>x</v>
          </cell>
          <cell r="M453" t="str">
            <v>x</v>
          </cell>
          <cell r="N453" t="str">
            <v>x</v>
          </cell>
          <cell r="O453">
            <v>2</v>
          </cell>
          <cell r="P453" t="str">
            <v>Opt 2 77507</v>
          </cell>
          <cell r="Q453">
            <v>33890</v>
          </cell>
          <cell r="R453">
            <v>0</v>
          </cell>
          <cell r="S453">
            <v>0</v>
          </cell>
          <cell r="T453">
            <v>0</v>
          </cell>
          <cell r="U453">
            <v>720</v>
          </cell>
        </row>
        <row r="454">
          <cell r="D454">
            <v>77519</v>
          </cell>
          <cell r="E454">
            <v>353</v>
          </cell>
          <cell r="F454" t="str">
            <v>X</v>
          </cell>
          <cell r="G454">
            <v>341</v>
          </cell>
          <cell r="H454">
            <v>330</v>
          </cell>
          <cell r="I454" t="str">
            <v>X</v>
          </cell>
          <cell r="J454" t="str">
            <v>X</v>
          </cell>
          <cell r="K454" t="str">
            <v>X</v>
          </cell>
          <cell r="L454" t="str">
            <v>X</v>
          </cell>
          <cell r="M454" t="str">
            <v>X</v>
          </cell>
          <cell r="N454" t="str">
            <v>X</v>
          </cell>
          <cell r="O454">
            <v>3</v>
          </cell>
          <cell r="P454" t="str">
            <v>Reinstate 800801</v>
          </cell>
          <cell r="Q454">
            <v>97962</v>
          </cell>
          <cell r="R454">
            <v>0</v>
          </cell>
          <cell r="S454">
            <v>9</v>
          </cell>
          <cell r="T454">
            <v>9</v>
          </cell>
          <cell r="U454">
            <v>1752</v>
          </cell>
        </row>
        <row r="455">
          <cell r="D455">
            <v>77519</v>
          </cell>
          <cell r="E455">
            <v>755</v>
          </cell>
          <cell r="F455" t="str">
            <v>x</v>
          </cell>
          <cell r="G455">
            <v>754</v>
          </cell>
          <cell r="H455">
            <v>754</v>
          </cell>
          <cell r="I455" t="str">
            <v>x</v>
          </cell>
          <cell r="J455" t="str">
            <v>x</v>
          </cell>
          <cell r="K455" t="str">
            <v>x</v>
          </cell>
          <cell r="L455" t="str">
            <v>x</v>
          </cell>
          <cell r="M455" t="str">
            <v>x</v>
          </cell>
          <cell r="N455" t="str">
            <v>x</v>
          </cell>
          <cell r="O455">
            <v>1</v>
          </cell>
          <cell r="P455" t="str">
            <v>VDN 77519 557799</v>
          </cell>
          <cell r="Q455">
            <v>206896</v>
          </cell>
          <cell r="R455">
            <v>0</v>
          </cell>
          <cell r="S455">
            <v>0</v>
          </cell>
          <cell r="T455">
            <v>0</v>
          </cell>
          <cell r="U455">
            <v>1667</v>
          </cell>
        </row>
        <row r="456">
          <cell r="D456">
            <v>77520</v>
          </cell>
          <cell r="E456">
            <v>54</v>
          </cell>
          <cell r="F456" t="str">
            <v>x</v>
          </cell>
          <cell r="G456">
            <v>52</v>
          </cell>
          <cell r="H456">
            <v>49</v>
          </cell>
          <cell r="I456" t="str">
            <v>x</v>
          </cell>
          <cell r="J456" t="str">
            <v>x</v>
          </cell>
          <cell r="K456" t="str">
            <v>x</v>
          </cell>
          <cell r="L456" t="str">
            <v>x</v>
          </cell>
          <cell r="M456" t="str">
            <v>x</v>
          </cell>
          <cell r="N456" t="str">
            <v>x</v>
          </cell>
          <cell r="O456">
            <v>2</v>
          </cell>
          <cell r="P456" t="str">
            <v>VDN 77520 503030</v>
          </cell>
          <cell r="Q456">
            <v>14502</v>
          </cell>
          <cell r="R456">
            <v>0</v>
          </cell>
          <cell r="S456">
            <v>0</v>
          </cell>
          <cell r="T456">
            <v>0</v>
          </cell>
          <cell r="U456">
            <v>442</v>
          </cell>
        </row>
        <row r="457">
          <cell r="D457">
            <v>77521</v>
          </cell>
          <cell r="E457">
            <v>749</v>
          </cell>
          <cell r="F457" t="str">
            <v>X</v>
          </cell>
          <cell r="G457">
            <v>715</v>
          </cell>
          <cell r="H457">
            <v>697</v>
          </cell>
          <cell r="I457" t="str">
            <v>X</v>
          </cell>
          <cell r="J457" t="str">
            <v>X</v>
          </cell>
          <cell r="K457" t="str">
            <v>X</v>
          </cell>
          <cell r="L457" t="str">
            <v>X</v>
          </cell>
          <cell r="M457" t="str">
            <v>X</v>
          </cell>
          <cell r="N457" t="str">
            <v>X</v>
          </cell>
          <cell r="O457">
            <v>3</v>
          </cell>
          <cell r="P457" t="str">
            <v>D Cus 77521 Billing</v>
          </cell>
          <cell r="Q457">
            <v>198510</v>
          </cell>
          <cell r="R457">
            <v>0</v>
          </cell>
          <cell r="S457">
            <v>31</v>
          </cell>
          <cell r="T457">
            <v>31</v>
          </cell>
          <cell r="U457">
            <v>3677</v>
          </cell>
        </row>
        <row r="458">
          <cell r="D458">
            <v>77521</v>
          </cell>
          <cell r="E458">
            <v>1077</v>
          </cell>
          <cell r="F458" t="str">
            <v>x</v>
          </cell>
          <cell r="G458">
            <v>1073</v>
          </cell>
          <cell r="H458">
            <v>1014</v>
          </cell>
          <cell r="I458" t="str">
            <v>x</v>
          </cell>
          <cell r="J458" t="str">
            <v>x</v>
          </cell>
          <cell r="K458" t="str">
            <v>x</v>
          </cell>
          <cell r="L458" t="str">
            <v>x</v>
          </cell>
          <cell r="M458" t="str">
            <v>x</v>
          </cell>
          <cell r="N458" t="str">
            <v>x</v>
          </cell>
          <cell r="O458">
            <v>4</v>
          </cell>
          <cell r="P458" t="str">
            <v>D Cus 77521 Billing</v>
          </cell>
          <cell r="Q458">
            <v>276626</v>
          </cell>
          <cell r="R458">
            <v>0</v>
          </cell>
          <cell r="S458">
            <v>0</v>
          </cell>
          <cell r="T458">
            <v>0</v>
          </cell>
          <cell r="U458">
            <v>10276</v>
          </cell>
        </row>
        <row r="459">
          <cell r="D459">
            <v>77522</v>
          </cell>
          <cell r="E459">
            <v>77</v>
          </cell>
          <cell r="F459" t="str">
            <v>X</v>
          </cell>
          <cell r="G459">
            <v>46</v>
          </cell>
          <cell r="H459">
            <v>46</v>
          </cell>
          <cell r="I459" t="str">
            <v>X</v>
          </cell>
          <cell r="J459" t="str">
            <v>X</v>
          </cell>
          <cell r="K459" t="str">
            <v>X</v>
          </cell>
          <cell r="L459" t="str">
            <v>X</v>
          </cell>
          <cell r="M459" t="str">
            <v>X</v>
          </cell>
          <cell r="N459" t="str">
            <v>X</v>
          </cell>
          <cell r="O459">
            <v>0</v>
          </cell>
          <cell r="P459" t="str">
            <v>IDO Customer UK</v>
          </cell>
          <cell r="Q459">
            <v>9712</v>
          </cell>
          <cell r="R459">
            <v>0</v>
          </cell>
          <cell r="S459">
            <v>31</v>
          </cell>
          <cell r="T459">
            <v>31</v>
          </cell>
          <cell r="U459">
            <v>184</v>
          </cell>
        </row>
        <row r="460">
          <cell r="D460">
            <v>77523</v>
          </cell>
          <cell r="E460">
            <v>40</v>
          </cell>
          <cell r="F460" t="str">
            <v>X</v>
          </cell>
          <cell r="G460">
            <v>39</v>
          </cell>
          <cell r="H460">
            <v>39</v>
          </cell>
          <cell r="I460" t="str">
            <v>X</v>
          </cell>
          <cell r="J460" t="str">
            <v>X</v>
          </cell>
          <cell r="K460" t="str">
            <v>X</v>
          </cell>
          <cell r="L460" t="str">
            <v>X</v>
          </cell>
          <cell r="M460" t="str">
            <v>X</v>
          </cell>
          <cell r="N460" t="str">
            <v>X</v>
          </cell>
          <cell r="O460">
            <v>1</v>
          </cell>
          <cell r="P460" t="str">
            <v>VDN 77523 800888</v>
          </cell>
          <cell r="Q460">
            <v>7863</v>
          </cell>
          <cell r="R460">
            <v>0</v>
          </cell>
          <cell r="S460">
            <v>0</v>
          </cell>
          <cell r="T460">
            <v>0</v>
          </cell>
          <cell r="U460">
            <v>180</v>
          </cell>
        </row>
        <row r="461">
          <cell r="D461">
            <v>77523</v>
          </cell>
          <cell r="E461">
            <v>541</v>
          </cell>
          <cell r="F461" t="str">
            <v>x</v>
          </cell>
          <cell r="G461">
            <v>524</v>
          </cell>
          <cell r="H461">
            <v>524</v>
          </cell>
          <cell r="I461" t="str">
            <v>x</v>
          </cell>
          <cell r="J461" t="str">
            <v>x</v>
          </cell>
          <cell r="K461" t="str">
            <v>x</v>
          </cell>
          <cell r="L461" t="str">
            <v>x</v>
          </cell>
          <cell r="M461" t="str">
            <v>x</v>
          </cell>
          <cell r="N461" t="str">
            <v>x</v>
          </cell>
          <cell r="O461">
            <v>17</v>
          </cell>
          <cell r="P461" t="str">
            <v>VDN 77523 SBO Bounce</v>
          </cell>
          <cell r="Q461">
            <v>86431</v>
          </cell>
          <cell r="R461">
            <v>0</v>
          </cell>
          <cell r="S461">
            <v>0</v>
          </cell>
          <cell r="T461">
            <v>0</v>
          </cell>
          <cell r="U461">
            <v>2285</v>
          </cell>
        </row>
        <row r="462">
          <cell r="D462">
            <v>77525</v>
          </cell>
          <cell r="E462">
            <v>1123</v>
          </cell>
          <cell r="F462" t="str">
            <v>X</v>
          </cell>
          <cell r="G462">
            <v>1021</v>
          </cell>
          <cell r="H462">
            <v>996</v>
          </cell>
          <cell r="I462" t="str">
            <v>X</v>
          </cell>
          <cell r="J462" t="str">
            <v>X</v>
          </cell>
          <cell r="K462" t="str">
            <v>X</v>
          </cell>
          <cell r="L462" t="str">
            <v>X</v>
          </cell>
          <cell r="M462" t="str">
            <v>X</v>
          </cell>
          <cell r="N462" t="str">
            <v>X</v>
          </cell>
          <cell r="O462">
            <v>4</v>
          </cell>
          <cell r="P462" t="str">
            <v>VDN 77525 404040</v>
          </cell>
          <cell r="Q462">
            <v>239759</v>
          </cell>
          <cell r="R462">
            <v>0</v>
          </cell>
          <cell r="S462">
            <v>98</v>
          </cell>
          <cell r="T462">
            <v>98</v>
          </cell>
          <cell r="U462">
            <v>5109</v>
          </cell>
        </row>
        <row r="463">
          <cell r="D463">
            <v>77525</v>
          </cell>
          <cell r="E463">
            <v>1295</v>
          </cell>
          <cell r="F463" t="str">
            <v>x</v>
          </cell>
          <cell r="G463">
            <v>1290</v>
          </cell>
          <cell r="H463">
            <v>1212</v>
          </cell>
          <cell r="I463" t="str">
            <v>x</v>
          </cell>
          <cell r="J463" t="str">
            <v>x</v>
          </cell>
          <cell r="K463" t="str">
            <v>x</v>
          </cell>
          <cell r="L463" t="str">
            <v>x</v>
          </cell>
          <cell r="M463" t="str">
            <v>x</v>
          </cell>
          <cell r="N463" t="str">
            <v>x</v>
          </cell>
          <cell r="O463">
            <v>5</v>
          </cell>
          <cell r="P463" t="str">
            <v>D Cus 77525 Opt 1</v>
          </cell>
          <cell r="Q463">
            <v>308836</v>
          </cell>
          <cell r="R463">
            <v>0</v>
          </cell>
          <cell r="S463">
            <v>0</v>
          </cell>
          <cell r="T463">
            <v>0</v>
          </cell>
          <cell r="U463">
            <v>12449</v>
          </cell>
        </row>
        <row r="464">
          <cell r="D464">
            <v>77529</v>
          </cell>
          <cell r="E464">
            <v>238</v>
          </cell>
          <cell r="F464" t="str">
            <v>X</v>
          </cell>
          <cell r="G464">
            <v>226</v>
          </cell>
          <cell r="H464">
            <v>222</v>
          </cell>
          <cell r="I464" t="str">
            <v>X</v>
          </cell>
          <cell r="J464" t="str">
            <v>X</v>
          </cell>
          <cell r="K464" t="str">
            <v>X</v>
          </cell>
          <cell r="L464" t="str">
            <v>X</v>
          </cell>
          <cell r="M464" t="str">
            <v>X</v>
          </cell>
          <cell r="N464" t="str">
            <v>X</v>
          </cell>
          <cell r="O464">
            <v>3</v>
          </cell>
          <cell r="P464" t="str">
            <v>Time Out 404040</v>
          </cell>
          <cell r="Q464">
            <v>57761</v>
          </cell>
          <cell r="R464">
            <v>0</v>
          </cell>
          <cell r="S464">
            <v>9</v>
          </cell>
          <cell r="T464">
            <v>9</v>
          </cell>
          <cell r="U464">
            <v>1143</v>
          </cell>
        </row>
        <row r="465">
          <cell r="D465">
            <v>77529</v>
          </cell>
          <cell r="E465">
            <v>113</v>
          </cell>
          <cell r="F465" t="str">
            <v>x</v>
          </cell>
          <cell r="G465">
            <v>113</v>
          </cell>
          <cell r="H465">
            <v>105</v>
          </cell>
          <cell r="I465" t="str">
            <v>x</v>
          </cell>
          <cell r="J465" t="str">
            <v>x</v>
          </cell>
          <cell r="K465" t="str">
            <v>x</v>
          </cell>
          <cell r="L465" t="str">
            <v>x</v>
          </cell>
          <cell r="M465" t="str">
            <v>x</v>
          </cell>
          <cell r="N465" t="str">
            <v>x</v>
          </cell>
          <cell r="O465">
            <v>0</v>
          </cell>
          <cell r="P465" t="str">
            <v>Digi Cust 77529</v>
          </cell>
          <cell r="Q465">
            <v>25746</v>
          </cell>
          <cell r="R465">
            <v>0</v>
          </cell>
          <cell r="S465">
            <v>0</v>
          </cell>
          <cell r="T465">
            <v>0</v>
          </cell>
          <cell r="U465">
            <v>1540</v>
          </cell>
        </row>
        <row r="466">
          <cell r="D466">
            <v>77532</v>
          </cell>
          <cell r="E466">
            <v>1</v>
          </cell>
          <cell r="F466" t="str">
            <v>x</v>
          </cell>
          <cell r="G466">
            <v>1</v>
          </cell>
          <cell r="H466">
            <v>1</v>
          </cell>
          <cell r="I466" t="str">
            <v>x</v>
          </cell>
          <cell r="J466" t="str">
            <v>x</v>
          </cell>
          <cell r="K466" t="str">
            <v>x</v>
          </cell>
          <cell r="L466" t="str">
            <v>x</v>
          </cell>
          <cell r="M466" t="str">
            <v>x</v>
          </cell>
          <cell r="N466" t="str">
            <v>x</v>
          </cell>
          <cell r="O466">
            <v>0</v>
          </cell>
          <cell r="P466" t="str">
            <v>T/O 77532</v>
          </cell>
          <cell r="Q466">
            <v>19</v>
          </cell>
          <cell r="R466">
            <v>0</v>
          </cell>
          <cell r="S466">
            <v>0</v>
          </cell>
          <cell r="T466">
            <v>0</v>
          </cell>
          <cell r="U466">
            <v>2</v>
          </cell>
        </row>
        <row r="467">
          <cell r="D467">
            <v>77539</v>
          </cell>
          <cell r="E467">
            <v>449</v>
          </cell>
          <cell r="F467" t="str">
            <v>X</v>
          </cell>
          <cell r="G467">
            <v>446</v>
          </cell>
          <cell r="H467">
            <v>444</v>
          </cell>
          <cell r="I467" t="str">
            <v>X</v>
          </cell>
          <cell r="J467" t="str">
            <v>X</v>
          </cell>
          <cell r="K467" t="str">
            <v>X</v>
          </cell>
          <cell r="L467" t="str">
            <v>X</v>
          </cell>
          <cell r="M467" t="str">
            <v>X</v>
          </cell>
          <cell r="N467" t="str">
            <v>X</v>
          </cell>
          <cell r="O467">
            <v>2</v>
          </cell>
          <cell r="P467" t="str">
            <v>SBO Movies</v>
          </cell>
          <cell r="Q467">
            <v>97683</v>
          </cell>
          <cell r="R467">
            <v>0</v>
          </cell>
          <cell r="S467">
            <v>1</v>
          </cell>
          <cell r="T467">
            <v>1</v>
          </cell>
          <cell r="U467">
            <v>1897</v>
          </cell>
        </row>
        <row r="468">
          <cell r="D468">
            <v>77539</v>
          </cell>
          <cell r="E468">
            <v>1498</v>
          </cell>
          <cell r="F468" t="str">
            <v>x</v>
          </cell>
          <cell r="G468">
            <v>1484</v>
          </cell>
          <cell r="H468">
            <v>1484</v>
          </cell>
          <cell r="I468" t="str">
            <v>x</v>
          </cell>
          <cell r="J468" t="str">
            <v>x</v>
          </cell>
          <cell r="K468" t="str">
            <v>x</v>
          </cell>
          <cell r="L468" t="str">
            <v>x</v>
          </cell>
          <cell r="M468" t="str">
            <v>x</v>
          </cell>
          <cell r="N468" t="str">
            <v>x</v>
          </cell>
          <cell r="O468">
            <v>14</v>
          </cell>
          <cell r="P468" t="str">
            <v>SBO movies 436000</v>
          </cell>
          <cell r="Q468">
            <v>240596</v>
          </cell>
          <cell r="R468">
            <v>0</v>
          </cell>
          <cell r="S468">
            <v>0</v>
          </cell>
          <cell r="T468">
            <v>0</v>
          </cell>
          <cell r="U468">
            <v>6584</v>
          </cell>
        </row>
        <row r="469">
          <cell r="D469">
            <v>77545</v>
          </cell>
          <cell r="E469">
            <v>77</v>
          </cell>
          <cell r="F469" t="str">
            <v>x</v>
          </cell>
          <cell r="G469">
            <v>73</v>
          </cell>
          <cell r="H469">
            <v>73</v>
          </cell>
          <cell r="I469" t="str">
            <v>x</v>
          </cell>
          <cell r="J469" t="str">
            <v>x</v>
          </cell>
          <cell r="K469" t="str">
            <v>x</v>
          </cell>
          <cell r="L469" t="str">
            <v>x</v>
          </cell>
          <cell r="M469" t="str">
            <v>x</v>
          </cell>
          <cell r="N469" t="str">
            <v>x</v>
          </cell>
          <cell r="O469">
            <v>4</v>
          </cell>
          <cell r="P469" t="str">
            <v>Upgrade Timeout</v>
          </cell>
          <cell r="Q469">
            <v>15148</v>
          </cell>
          <cell r="R469">
            <v>0</v>
          </cell>
          <cell r="S469">
            <v>0</v>
          </cell>
          <cell r="T469">
            <v>0</v>
          </cell>
          <cell r="U469">
            <v>175</v>
          </cell>
        </row>
        <row r="470">
          <cell r="D470">
            <v>77546</v>
          </cell>
          <cell r="E470">
            <v>1</v>
          </cell>
          <cell r="F470" t="str">
            <v>x</v>
          </cell>
          <cell r="G470">
            <v>0</v>
          </cell>
          <cell r="H470">
            <v>0</v>
          </cell>
          <cell r="I470" t="str">
            <v>x</v>
          </cell>
          <cell r="J470" t="str">
            <v>x</v>
          </cell>
          <cell r="K470" t="str">
            <v>x</v>
          </cell>
          <cell r="L470" t="str">
            <v>x</v>
          </cell>
          <cell r="M470" t="str">
            <v>x</v>
          </cell>
          <cell r="N470" t="str">
            <v>x</v>
          </cell>
          <cell r="O470">
            <v>1</v>
          </cell>
          <cell r="P470">
            <v>77546</v>
          </cell>
          <cell r="Q470">
            <v>0</v>
          </cell>
          <cell r="R470">
            <v>0</v>
          </cell>
          <cell r="S470">
            <v>0</v>
          </cell>
          <cell r="T470">
            <v>0</v>
          </cell>
          <cell r="U470">
            <v>0</v>
          </cell>
        </row>
        <row r="471">
          <cell r="D471">
            <v>77549</v>
          </cell>
          <cell r="E471">
            <v>381</v>
          </cell>
          <cell r="F471" t="str">
            <v>X</v>
          </cell>
          <cell r="G471">
            <v>0</v>
          </cell>
          <cell r="H471">
            <v>0</v>
          </cell>
          <cell r="I471" t="str">
            <v>X</v>
          </cell>
          <cell r="J471" t="str">
            <v>X</v>
          </cell>
          <cell r="K471" t="str">
            <v>X</v>
          </cell>
          <cell r="L471" t="str">
            <v>X</v>
          </cell>
          <cell r="M471" t="str">
            <v>X</v>
          </cell>
          <cell r="N471" t="str">
            <v>X</v>
          </cell>
          <cell r="O471">
            <v>0</v>
          </cell>
          <cell r="P471">
            <v>77549</v>
          </cell>
          <cell r="Q471">
            <v>0</v>
          </cell>
          <cell r="R471">
            <v>111</v>
          </cell>
          <cell r="S471">
            <v>370</v>
          </cell>
          <cell r="T471">
            <v>370</v>
          </cell>
          <cell r="U471">
            <v>0</v>
          </cell>
        </row>
        <row r="472">
          <cell r="D472">
            <v>77549</v>
          </cell>
          <cell r="E472">
            <v>656</v>
          </cell>
          <cell r="F472" t="str">
            <v>x</v>
          </cell>
          <cell r="G472">
            <v>655</v>
          </cell>
          <cell r="H472">
            <v>653</v>
          </cell>
          <cell r="I472" t="str">
            <v>x</v>
          </cell>
          <cell r="J472" t="str">
            <v>x</v>
          </cell>
          <cell r="K472" t="str">
            <v>x</v>
          </cell>
          <cell r="L472" t="str">
            <v>x</v>
          </cell>
          <cell r="M472" t="str">
            <v>x</v>
          </cell>
          <cell r="N472" t="str">
            <v>x</v>
          </cell>
          <cell r="O472">
            <v>1</v>
          </cell>
          <cell r="P472" t="str">
            <v>PAT Trans</v>
          </cell>
          <cell r="Q472">
            <v>171810</v>
          </cell>
          <cell r="R472">
            <v>0</v>
          </cell>
          <cell r="S472">
            <v>0</v>
          </cell>
          <cell r="T472">
            <v>0</v>
          </cell>
          <cell r="U472">
            <v>1567</v>
          </cell>
        </row>
        <row r="473">
          <cell r="D473">
            <v>77550</v>
          </cell>
          <cell r="E473">
            <v>39</v>
          </cell>
          <cell r="F473" t="str">
            <v>x</v>
          </cell>
          <cell r="G473">
            <v>39</v>
          </cell>
          <cell r="H473">
            <v>39</v>
          </cell>
          <cell r="I473" t="str">
            <v>x</v>
          </cell>
          <cell r="J473" t="str">
            <v>x</v>
          </cell>
          <cell r="K473" t="str">
            <v>x</v>
          </cell>
          <cell r="L473" t="str">
            <v>x</v>
          </cell>
          <cell r="M473" t="str">
            <v>x</v>
          </cell>
          <cell r="N473" t="str">
            <v>x</v>
          </cell>
          <cell r="O473">
            <v>0</v>
          </cell>
          <cell r="P473" t="str">
            <v>NASN enquiries</v>
          </cell>
          <cell r="Q473">
            <v>8660</v>
          </cell>
          <cell r="R473">
            <v>0</v>
          </cell>
          <cell r="S473">
            <v>0</v>
          </cell>
          <cell r="T473">
            <v>0</v>
          </cell>
          <cell r="U473">
            <v>89</v>
          </cell>
        </row>
        <row r="474">
          <cell r="D474">
            <v>77552</v>
          </cell>
          <cell r="E474">
            <v>582</v>
          </cell>
          <cell r="F474" t="str">
            <v>X</v>
          </cell>
          <cell r="G474">
            <v>0</v>
          </cell>
          <cell r="H474">
            <v>0</v>
          </cell>
          <cell r="I474" t="str">
            <v>X</v>
          </cell>
          <cell r="J474" t="str">
            <v>X</v>
          </cell>
          <cell r="K474" t="str">
            <v>X</v>
          </cell>
          <cell r="L474" t="str">
            <v>X</v>
          </cell>
          <cell r="M474" t="str">
            <v>X</v>
          </cell>
          <cell r="N474" t="str">
            <v>X</v>
          </cell>
          <cell r="O474">
            <v>0</v>
          </cell>
          <cell r="P474" t="str">
            <v>Sky+ Customer</v>
          </cell>
          <cell r="Q474">
            <v>0</v>
          </cell>
          <cell r="R474">
            <v>122</v>
          </cell>
          <cell r="S474">
            <v>570</v>
          </cell>
          <cell r="T474">
            <v>570</v>
          </cell>
          <cell r="U474">
            <v>0</v>
          </cell>
        </row>
        <row r="475">
          <cell r="D475">
            <v>77552</v>
          </cell>
          <cell r="E475">
            <v>571</v>
          </cell>
          <cell r="F475" t="str">
            <v>x</v>
          </cell>
          <cell r="G475">
            <v>571</v>
          </cell>
          <cell r="H475">
            <v>570</v>
          </cell>
          <cell r="I475" t="str">
            <v>x</v>
          </cell>
          <cell r="J475" t="str">
            <v>x</v>
          </cell>
          <cell r="K475" t="str">
            <v>x</v>
          </cell>
          <cell r="L475" t="str">
            <v>x</v>
          </cell>
          <cell r="M475" t="str">
            <v>x</v>
          </cell>
          <cell r="N475" t="str">
            <v>x</v>
          </cell>
          <cell r="O475">
            <v>0</v>
          </cell>
          <cell r="P475" t="str">
            <v>Sky+ Customer</v>
          </cell>
          <cell r="Q475">
            <v>131215</v>
          </cell>
          <cell r="R475">
            <v>0</v>
          </cell>
          <cell r="S475">
            <v>0</v>
          </cell>
          <cell r="T475">
            <v>0</v>
          </cell>
          <cell r="U475">
            <v>1304</v>
          </cell>
        </row>
        <row r="476">
          <cell r="D476">
            <v>77553</v>
          </cell>
          <cell r="E476">
            <v>73</v>
          </cell>
          <cell r="F476" t="str">
            <v>X</v>
          </cell>
          <cell r="G476">
            <v>0</v>
          </cell>
          <cell r="H476">
            <v>0</v>
          </cell>
          <cell r="I476" t="str">
            <v>X</v>
          </cell>
          <cell r="J476" t="str">
            <v>X</v>
          </cell>
          <cell r="K476" t="str">
            <v>X</v>
          </cell>
          <cell r="L476" t="str">
            <v>X</v>
          </cell>
          <cell r="M476" t="str">
            <v>X</v>
          </cell>
          <cell r="N476" t="str">
            <v>X</v>
          </cell>
          <cell r="O476">
            <v>0</v>
          </cell>
          <cell r="P476" t="str">
            <v>Sky+ Cust TO</v>
          </cell>
          <cell r="Q476">
            <v>0</v>
          </cell>
          <cell r="R476">
            <v>20</v>
          </cell>
          <cell r="S476">
            <v>71</v>
          </cell>
          <cell r="T476">
            <v>71</v>
          </cell>
          <cell r="U476">
            <v>0</v>
          </cell>
        </row>
        <row r="477">
          <cell r="D477">
            <v>77553</v>
          </cell>
          <cell r="E477">
            <v>71</v>
          </cell>
          <cell r="F477" t="str">
            <v>x</v>
          </cell>
          <cell r="G477">
            <v>71</v>
          </cell>
          <cell r="H477">
            <v>71</v>
          </cell>
          <cell r="I477" t="str">
            <v>x</v>
          </cell>
          <cell r="J477" t="str">
            <v>x</v>
          </cell>
          <cell r="K477" t="str">
            <v>x</v>
          </cell>
          <cell r="L477" t="str">
            <v>x</v>
          </cell>
          <cell r="M477" t="str">
            <v>x</v>
          </cell>
          <cell r="N477" t="str">
            <v>x</v>
          </cell>
          <cell r="O477">
            <v>0</v>
          </cell>
          <cell r="P477" t="str">
            <v>Sky+ Cust TO</v>
          </cell>
          <cell r="Q477">
            <v>12307</v>
          </cell>
          <cell r="R477">
            <v>0</v>
          </cell>
          <cell r="S477">
            <v>0</v>
          </cell>
          <cell r="T477">
            <v>0</v>
          </cell>
          <cell r="U477">
            <v>157</v>
          </cell>
        </row>
        <row r="478">
          <cell r="D478">
            <v>77559</v>
          </cell>
          <cell r="E478">
            <v>116</v>
          </cell>
          <cell r="F478" t="str">
            <v>X</v>
          </cell>
          <cell r="G478">
            <v>69</v>
          </cell>
          <cell r="H478">
            <v>66</v>
          </cell>
          <cell r="I478" t="str">
            <v>X</v>
          </cell>
          <cell r="J478" t="str">
            <v>X</v>
          </cell>
          <cell r="K478" t="str">
            <v>X</v>
          </cell>
          <cell r="L478" t="str">
            <v>X</v>
          </cell>
          <cell r="M478" t="str">
            <v>X</v>
          </cell>
          <cell r="N478" t="str">
            <v>X</v>
          </cell>
          <cell r="O478">
            <v>0</v>
          </cell>
          <cell r="P478" t="str">
            <v>Sales Cust Xfer</v>
          </cell>
          <cell r="Q478">
            <v>20554</v>
          </cell>
          <cell r="R478">
            <v>0</v>
          </cell>
          <cell r="S478">
            <v>47</v>
          </cell>
          <cell r="T478">
            <v>47</v>
          </cell>
          <cell r="U478">
            <v>330</v>
          </cell>
        </row>
        <row r="479">
          <cell r="D479">
            <v>77560</v>
          </cell>
          <cell r="E479">
            <v>1</v>
          </cell>
          <cell r="F479" t="str">
            <v>x</v>
          </cell>
          <cell r="G479">
            <v>1</v>
          </cell>
          <cell r="H479">
            <v>1</v>
          </cell>
          <cell r="I479" t="str">
            <v>x</v>
          </cell>
          <cell r="J479" t="str">
            <v>x</v>
          </cell>
          <cell r="K479" t="str">
            <v>x</v>
          </cell>
          <cell r="L479" t="str">
            <v>x</v>
          </cell>
          <cell r="M479" t="str">
            <v>x</v>
          </cell>
          <cell r="N479" t="str">
            <v>x</v>
          </cell>
          <cell r="O479">
            <v>0</v>
          </cell>
          <cell r="P479">
            <v>77560</v>
          </cell>
          <cell r="Q479">
            <v>1</v>
          </cell>
          <cell r="R479">
            <v>0</v>
          </cell>
          <cell r="S479">
            <v>0</v>
          </cell>
          <cell r="T479">
            <v>0</v>
          </cell>
          <cell r="U479">
            <v>2</v>
          </cell>
        </row>
        <row r="480">
          <cell r="D480">
            <v>77565</v>
          </cell>
          <cell r="E480">
            <v>8</v>
          </cell>
          <cell r="F480" t="str">
            <v>x</v>
          </cell>
          <cell r="G480">
            <v>4</v>
          </cell>
          <cell r="H480">
            <v>4</v>
          </cell>
          <cell r="I480" t="str">
            <v>x</v>
          </cell>
          <cell r="J480" t="str">
            <v>x</v>
          </cell>
          <cell r="K480" t="str">
            <v>x</v>
          </cell>
          <cell r="L480" t="str">
            <v>x</v>
          </cell>
          <cell r="M480" t="str">
            <v>x</v>
          </cell>
          <cell r="N480" t="str">
            <v>x</v>
          </cell>
          <cell r="O480">
            <v>0</v>
          </cell>
          <cell r="P480">
            <v>77565</v>
          </cell>
          <cell r="Q480">
            <v>704</v>
          </cell>
          <cell r="R480">
            <v>4</v>
          </cell>
          <cell r="S480">
            <v>0</v>
          </cell>
          <cell r="T480">
            <v>0</v>
          </cell>
          <cell r="U480">
            <v>8</v>
          </cell>
        </row>
        <row r="481">
          <cell r="D481">
            <v>77566</v>
          </cell>
          <cell r="E481">
            <v>19</v>
          </cell>
          <cell r="F481" t="str">
            <v>x</v>
          </cell>
          <cell r="G481">
            <v>19</v>
          </cell>
          <cell r="H481">
            <v>19</v>
          </cell>
          <cell r="I481" t="str">
            <v>x</v>
          </cell>
          <cell r="J481" t="str">
            <v>x</v>
          </cell>
          <cell r="K481" t="str">
            <v>x</v>
          </cell>
          <cell r="L481" t="str">
            <v>x</v>
          </cell>
          <cell r="M481" t="str">
            <v>x</v>
          </cell>
          <cell r="N481" t="str">
            <v>x</v>
          </cell>
          <cell r="O481">
            <v>0</v>
          </cell>
          <cell r="P481">
            <v>77566</v>
          </cell>
          <cell r="Q481">
            <v>6354</v>
          </cell>
          <cell r="R481">
            <v>0</v>
          </cell>
          <cell r="S481">
            <v>0</v>
          </cell>
          <cell r="T481">
            <v>0</v>
          </cell>
          <cell r="U481">
            <v>46</v>
          </cell>
        </row>
        <row r="482">
          <cell r="D482">
            <v>77568</v>
          </cell>
          <cell r="E482">
            <v>17</v>
          </cell>
          <cell r="F482" t="str">
            <v>x</v>
          </cell>
          <cell r="G482">
            <v>15</v>
          </cell>
          <cell r="H482">
            <v>14</v>
          </cell>
          <cell r="I482" t="str">
            <v>x</v>
          </cell>
          <cell r="J482" t="str">
            <v>x</v>
          </cell>
          <cell r="K482" t="str">
            <v>x</v>
          </cell>
          <cell r="L482" t="str">
            <v>x</v>
          </cell>
          <cell r="M482" t="str">
            <v>x</v>
          </cell>
          <cell r="N482" t="str">
            <v>x</v>
          </cell>
          <cell r="O482">
            <v>2</v>
          </cell>
          <cell r="P482" t="str">
            <v>Artsworld Sky Cust</v>
          </cell>
          <cell r="Q482">
            <v>1791</v>
          </cell>
          <cell r="R482">
            <v>0</v>
          </cell>
          <cell r="S482">
            <v>0</v>
          </cell>
          <cell r="T482">
            <v>0</v>
          </cell>
          <cell r="U482">
            <v>71</v>
          </cell>
        </row>
        <row r="483">
          <cell r="D483">
            <v>77569</v>
          </cell>
          <cell r="E483">
            <v>7</v>
          </cell>
          <cell r="F483" t="str">
            <v>x</v>
          </cell>
          <cell r="G483">
            <v>7</v>
          </cell>
          <cell r="H483">
            <v>7</v>
          </cell>
          <cell r="I483" t="str">
            <v>x</v>
          </cell>
          <cell r="J483" t="str">
            <v>x</v>
          </cell>
          <cell r="K483" t="str">
            <v>x</v>
          </cell>
          <cell r="L483" t="str">
            <v>x</v>
          </cell>
          <cell r="M483" t="str">
            <v>x</v>
          </cell>
          <cell r="N483" t="str">
            <v>x</v>
          </cell>
          <cell r="O483">
            <v>0</v>
          </cell>
          <cell r="P483" t="str">
            <v>Artsworld Non Sky</v>
          </cell>
          <cell r="Q483">
            <v>386</v>
          </cell>
          <cell r="R483">
            <v>0</v>
          </cell>
          <cell r="S483">
            <v>0</v>
          </cell>
          <cell r="T483">
            <v>0</v>
          </cell>
          <cell r="U483">
            <v>16</v>
          </cell>
        </row>
        <row r="484">
          <cell r="D484">
            <v>77570</v>
          </cell>
          <cell r="E484">
            <v>305</v>
          </cell>
          <cell r="F484" t="str">
            <v>X</v>
          </cell>
          <cell r="G484">
            <v>288</v>
          </cell>
          <cell r="H484">
            <v>282</v>
          </cell>
          <cell r="I484" t="str">
            <v>X</v>
          </cell>
          <cell r="J484" t="str">
            <v>X</v>
          </cell>
          <cell r="K484" t="str">
            <v>X</v>
          </cell>
          <cell r="L484" t="str">
            <v>X</v>
          </cell>
          <cell r="M484" t="str">
            <v>X</v>
          </cell>
          <cell r="N484" t="str">
            <v>X</v>
          </cell>
          <cell r="O484">
            <v>2</v>
          </cell>
          <cell r="P484" t="str">
            <v>Sales Option 404040</v>
          </cell>
          <cell r="Q484">
            <v>64224</v>
          </cell>
          <cell r="R484">
            <v>0</v>
          </cell>
          <cell r="S484">
            <v>15</v>
          </cell>
          <cell r="T484">
            <v>15</v>
          </cell>
          <cell r="U484">
            <v>1471</v>
          </cell>
        </row>
        <row r="485">
          <cell r="D485">
            <v>77570</v>
          </cell>
          <cell r="E485">
            <v>127</v>
          </cell>
          <cell r="F485" t="str">
            <v>x</v>
          </cell>
          <cell r="G485">
            <v>114</v>
          </cell>
          <cell r="H485">
            <v>114</v>
          </cell>
          <cell r="I485" t="str">
            <v>x</v>
          </cell>
          <cell r="J485" t="str">
            <v>x</v>
          </cell>
          <cell r="K485" t="str">
            <v>x</v>
          </cell>
          <cell r="L485" t="str">
            <v>x</v>
          </cell>
          <cell r="M485" t="str">
            <v>x</v>
          </cell>
          <cell r="N485" t="str">
            <v>x</v>
          </cell>
          <cell r="O485">
            <v>0</v>
          </cell>
          <cell r="P485" t="str">
            <v>Opt 2 Sales 77570</v>
          </cell>
          <cell r="Q485">
            <v>22411</v>
          </cell>
          <cell r="R485">
            <v>13</v>
          </cell>
          <cell r="S485">
            <v>0</v>
          </cell>
          <cell r="T485">
            <v>0</v>
          </cell>
          <cell r="U485">
            <v>265</v>
          </cell>
        </row>
        <row r="486">
          <cell r="D486">
            <v>77575</v>
          </cell>
          <cell r="E486">
            <v>1</v>
          </cell>
          <cell r="F486" t="str">
            <v>X</v>
          </cell>
          <cell r="G486">
            <v>0</v>
          </cell>
          <cell r="H486">
            <v>0</v>
          </cell>
          <cell r="I486" t="str">
            <v>X</v>
          </cell>
          <cell r="J486" t="str">
            <v>X</v>
          </cell>
          <cell r="K486" t="str">
            <v>X</v>
          </cell>
          <cell r="L486" t="str">
            <v>X</v>
          </cell>
          <cell r="M486" t="str">
            <v>X</v>
          </cell>
          <cell r="N486" t="str">
            <v>X</v>
          </cell>
          <cell r="O486">
            <v>0</v>
          </cell>
          <cell r="P486" t="str">
            <v>Xfer to D and G</v>
          </cell>
          <cell r="Q486">
            <v>0</v>
          </cell>
          <cell r="R486">
            <v>6</v>
          </cell>
          <cell r="S486">
            <v>0</v>
          </cell>
          <cell r="T486">
            <v>0</v>
          </cell>
          <cell r="U486">
            <v>0</v>
          </cell>
        </row>
        <row r="487">
          <cell r="D487">
            <v>77580</v>
          </cell>
          <cell r="E487">
            <v>1</v>
          </cell>
          <cell r="F487" t="str">
            <v>x</v>
          </cell>
          <cell r="G487">
            <v>1</v>
          </cell>
          <cell r="H487">
            <v>1</v>
          </cell>
          <cell r="I487" t="str">
            <v>x</v>
          </cell>
          <cell r="J487" t="str">
            <v>x</v>
          </cell>
          <cell r="K487" t="str">
            <v>x</v>
          </cell>
          <cell r="L487" t="str">
            <v>x</v>
          </cell>
          <cell r="M487" t="str">
            <v>x</v>
          </cell>
          <cell r="N487" t="str">
            <v>x</v>
          </cell>
          <cell r="O487">
            <v>0</v>
          </cell>
          <cell r="P487">
            <v>77580</v>
          </cell>
          <cell r="Q487">
            <v>206</v>
          </cell>
          <cell r="R487">
            <v>0</v>
          </cell>
          <cell r="S487">
            <v>0</v>
          </cell>
          <cell r="T487">
            <v>0</v>
          </cell>
          <cell r="U487">
            <v>15</v>
          </cell>
        </row>
        <row r="488">
          <cell r="D488">
            <v>77583</v>
          </cell>
          <cell r="E488">
            <v>3</v>
          </cell>
          <cell r="F488" t="str">
            <v>x</v>
          </cell>
          <cell r="G488">
            <v>3</v>
          </cell>
          <cell r="H488">
            <v>3</v>
          </cell>
          <cell r="I488" t="str">
            <v>x</v>
          </cell>
          <cell r="J488" t="str">
            <v>x</v>
          </cell>
          <cell r="K488" t="str">
            <v>x</v>
          </cell>
          <cell r="L488" t="str">
            <v>x</v>
          </cell>
          <cell r="M488" t="str">
            <v>x</v>
          </cell>
          <cell r="N488" t="str">
            <v>x</v>
          </cell>
          <cell r="O488">
            <v>0</v>
          </cell>
          <cell r="P488">
            <v>77583</v>
          </cell>
          <cell r="Q488">
            <v>883</v>
          </cell>
          <cell r="R488">
            <v>0</v>
          </cell>
          <cell r="S488">
            <v>0</v>
          </cell>
          <cell r="T488">
            <v>0</v>
          </cell>
          <cell r="U488">
            <v>6</v>
          </cell>
        </row>
        <row r="489">
          <cell r="D489">
            <v>77584</v>
          </cell>
          <cell r="E489">
            <v>9</v>
          </cell>
          <cell r="F489" t="str">
            <v>x</v>
          </cell>
          <cell r="G489">
            <v>9</v>
          </cell>
          <cell r="H489">
            <v>9</v>
          </cell>
          <cell r="I489" t="str">
            <v>x</v>
          </cell>
          <cell r="J489" t="str">
            <v>x</v>
          </cell>
          <cell r="K489" t="str">
            <v>x</v>
          </cell>
          <cell r="L489" t="str">
            <v>x</v>
          </cell>
          <cell r="M489" t="str">
            <v>x</v>
          </cell>
          <cell r="N489" t="str">
            <v>x</v>
          </cell>
          <cell r="O489">
            <v>0</v>
          </cell>
          <cell r="P489">
            <v>77584</v>
          </cell>
          <cell r="Q489">
            <v>2142</v>
          </cell>
          <cell r="R489">
            <v>0</v>
          </cell>
          <cell r="S489">
            <v>0</v>
          </cell>
          <cell r="T489">
            <v>0</v>
          </cell>
          <cell r="U489">
            <v>26</v>
          </cell>
        </row>
        <row r="490">
          <cell r="D490">
            <v>77590</v>
          </cell>
          <cell r="E490">
            <v>87</v>
          </cell>
          <cell r="F490" t="str">
            <v>X</v>
          </cell>
          <cell r="G490">
            <v>0</v>
          </cell>
          <cell r="H490">
            <v>0</v>
          </cell>
          <cell r="I490" t="str">
            <v>X</v>
          </cell>
          <cell r="J490" t="str">
            <v>X</v>
          </cell>
          <cell r="K490" t="str">
            <v>X</v>
          </cell>
          <cell r="L490" t="str">
            <v>X</v>
          </cell>
          <cell r="M490" t="str">
            <v>X</v>
          </cell>
          <cell r="N490" t="str">
            <v>X</v>
          </cell>
          <cell r="O490">
            <v>6</v>
          </cell>
          <cell r="P490">
            <v>77590</v>
          </cell>
          <cell r="Q490">
            <v>0</v>
          </cell>
          <cell r="R490">
            <v>0</v>
          </cell>
          <cell r="S490">
            <v>81</v>
          </cell>
          <cell r="T490">
            <v>81</v>
          </cell>
          <cell r="U490">
            <v>0</v>
          </cell>
        </row>
        <row r="491">
          <cell r="D491">
            <v>77590</v>
          </cell>
          <cell r="E491">
            <v>42</v>
          </cell>
          <cell r="F491" t="str">
            <v>x</v>
          </cell>
          <cell r="G491">
            <v>0</v>
          </cell>
          <cell r="H491">
            <v>0</v>
          </cell>
          <cell r="I491" t="str">
            <v>x</v>
          </cell>
          <cell r="J491" t="str">
            <v>x</v>
          </cell>
          <cell r="K491" t="str">
            <v>x</v>
          </cell>
          <cell r="L491" t="str">
            <v>x</v>
          </cell>
          <cell r="M491" t="str">
            <v>x</v>
          </cell>
          <cell r="N491" t="str">
            <v>x</v>
          </cell>
          <cell r="O491">
            <v>4</v>
          </cell>
          <cell r="P491">
            <v>77590</v>
          </cell>
          <cell r="Q491">
            <v>0</v>
          </cell>
          <cell r="R491">
            <v>3</v>
          </cell>
          <cell r="S491">
            <v>35</v>
          </cell>
          <cell r="T491">
            <v>0</v>
          </cell>
          <cell r="U491">
            <v>0</v>
          </cell>
        </row>
        <row r="492">
          <cell r="D492">
            <v>77591</v>
          </cell>
          <cell r="E492">
            <v>239</v>
          </cell>
          <cell r="F492" t="str">
            <v>x</v>
          </cell>
          <cell r="G492">
            <v>163</v>
          </cell>
          <cell r="H492">
            <v>150</v>
          </cell>
          <cell r="I492" t="str">
            <v>x</v>
          </cell>
          <cell r="J492" t="str">
            <v>x</v>
          </cell>
          <cell r="K492" t="str">
            <v>x</v>
          </cell>
          <cell r="L492" t="str">
            <v>x</v>
          </cell>
          <cell r="M492" t="str">
            <v>x</v>
          </cell>
          <cell r="N492" t="str">
            <v>x</v>
          </cell>
          <cell r="O492">
            <v>0</v>
          </cell>
          <cell r="P492">
            <v>77591</v>
          </cell>
          <cell r="Q492">
            <v>67119</v>
          </cell>
          <cell r="R492">
            <v>0</v>
          </cell>
          <cell r="S492">
            <v>76</v>
          </cell>
          <cell r="T492">
            <v>0</v>
          </cell>
          <cell r="U492">
            <v>1178</v>
          </cell>
        </row>
        <row r="493">
          <cell r="D493">
            <v>77592</v>
          </cell>
          <cell r="E493">
            <v>88</v>
          </cell>
          <cell r="F493" t="str">
            <v>x</v>
          </cell>
          <cell r="G493">
            <v>85</v>
          </cell>
          <cell r="H493">
            <v>85</v>
          </cell>
          <cell r="I493" t="str">
            <v>x</v>
          </cell>
          <cell r="J493" t="str">
            <v>x</v>
          </cell>
          <cell r="K493" t="str">
            <v>x</v>
          </cell>
          <cell r="L493" t="str">
            <v>x</v>
          </cell>
          <cell r="M493" t="str">
            <v>x</v>
          </cell>
          <cell r="N493" t="str">
            <v>x</v>
          </cell>
          <cell r="O493">
            <v>1</v>
          </cell>
          <cell r="P493">
            <v>77592</v>
          </cell>
          <cell r="Q493">
            <v>20892</v>
          </cell>
          <cell r="R493">
            <v>2</v>
          </cell>
          <cell r="S493">
            <v>0</v>
          </cell>
          <cell r="T493">
            <v>0</v>
          </cell>
          <cell r="U493">
            <v>189</v>
          </cell>
        </row>
        <row r="494">
          <cell r="D494">
            <v>77594</v>
          </cell>
          <cell r="E494">
            <v>1</v>
          </cell>
          <cell r="F494" t="str">
            <v>X</v>
          </cell>
          <cell r="G494">
            <v>0</v>
          </cell>
          <cell r="H494">
            <v>0</v>
          </cell>
          <cell r="I494" t="str">
            <v>X</v>
          </cell>
          <cell r="J494" t="str">
            <v>X</v>
          </cell>
          <cell r="K494" t="str">
            <v>X</v>
          </cell>
          <cell r="L494" t="str">
            <v>X</v>
          </cell>
          <cell r="M494" t="str">
            <v>X</v>
          </cell>
          <cell r="N494" t="str">
            <v>X</v>
          </cell>
          <cell r="O494">
            <v>1</v>
          </cell>
          <cell r="P494">
            <v>77594</v>
          </cell>
          <cell r="Q494">
            <v>0</v>
          </cell>
          <cell r="R494">
            <v>0</v>
          </cell>
          <cell r="S494">
            <v>0</v>
          </cell>
          <cell r="T494">
            <v>0</v>
          </cell>
          <cell r="U494">
            <v>0</v>
          </cell>
        </row>
        <row r="495">
          <cell r="D495">
            <v>77594</v>
          </cell>
          <cell r="E495">
            <v>17</v>
          </cell>
          <cell r="F495" t="str">
            <v>x</v>
          </cell>
          <cell r="G495">
            <v>17</v>
          </cell>
          <cell r="H495">
            <v>16</v>
          </cell>
          <cell r="I495" t="str">
            <v>x</v>
          </cell>
          <cell r="J495" t="str">
            <v>x</v>
          </cell>
          <cell r="K495" t="str">
            <v>x</v>
          </cell>
          <cell r="L495" t="str">
            <v>x</v>
          </cell>
          <cell r="M495" t="str">
            <v>x</v>
          </cell>
          <cell r="N495" t="str">
            <v>x</v>
          </cell>
          <cell r="O495">
            <v>0</v>
          </cell>
          <cell r="P495">
            <v>77594</v>
          </cell>
          <cell r="Q495">
            <v>3318</v>
          </cell>
          <cell r="R495">
            <v>0</v>
          </cell>
          <cell r="S495">
            <v>0</v>
          </cell>
          <cell r="T495">
            <v>0</v>
          </cell>
          <cell r="U495">
            <v>216</v>
          </cell>
        </row>
        <row r="496">
          <cell r="D496">
            <v>77596</v>
          </cell>
          <cell r="E496">
            <v>836</v>
          </cell>
          <cell r="F496" t="str">
            <v>x</v>
          </cell>
          <cell r="G496">
            <v>453</v>
          </cell>
          <cell r="H496">
            <v>403</v>
          </cell>
          <cell r="I496" t="str">
            <v>x</v>
          </cell>
          <cell r="J496" t="str">
            <v>x</v>
          </cell>
          <cell r="K496" t="str">
            <v>x</v>
          </cell>
          <cell r="L496" t="str">
            <v>x</v>
          </cell>
          <cell r="M496" t="str">
            <v>x</v>
          </cell>
          <cell r="N496" t="str">
            <v>x</v>
          </cell>
          <cell r="O496">
            <v>20</v>
          </cell>
          <cell r="P496" t="str">
            <v>Dunf Cust Staf Tech</v>
          </cell>
          <cell r="Q496">
            <v>218205</v>
          </cell>
          <cell r="R496">
            <v>1</v>
          </cell>
          <cell r="S496">
            <v>362</v>
          </cell>
          <cell r="T496">
            <v>0</v>
          </cell>
          <cell r="U496">
            <v>3738</v>
          </cell>
        </row>
        <row r="497">
          <cell r="D497">
            <v>77597</v>
          </cell>
          <cell r="E497">
            <v>2</v>
          </cell>
          <cell r="F497" t="str">
            <v>x</v>
          </cell>
          <cell r="G497">
            <v>2</v>
          </cell>
          <cell r="H497">
            <v>2</v>
          </cell>
          <cell r="I497" t="str">
            <v>x</v>
          </cell>
          <cell r="J497" t="str">
            <v>x</v>
          </cell>
          <cell r="K497" t="str">
            <v>x</v>
          </cell>
          <cell r="L497" t="str">
            <v>x</v>
          </cell>
          <cell r="M497" t="str">
            <v>x</v>
          </cell>
          <cell r="N497" t="str">
            <v>x</v>
          </cell>
          <cell r="O497">
            <v>0</v>
          </cell>
          <cell r="P497" t="str">
            <v>Sky +  77597</v>
          </cell>
          <cell r="Q497">
            <v>362</v>
          </cell>
          <cell r="R497">
            <v>0</v>
          </cell>
          <cell r="S497">
            <v>0</v>
          </cell>
          <cell r="T497">
            <v>0</v>
          </cell>
          <cell r="U497">
            <v>5</v>
          </cell>
        </row>
        <row r="498">
          <cell r="D498">
            <v>77598</v>
          </cell>
          <cell r="E498">
            <v>32</v>
          </cell>
          <cell r="F498" t="str">
            <v>X</v>
          </cell>
          <cell r="G498">
            <v>31</v>
          </cell>
          <cell r="H498">
            <v>28</v>
          </cell>
          <cell r="I498" t="str">
            <v>X</v>
          </cell>
          <cell r="J498" t="str">
            <v>X</v>
          </cell>
          <cell r="K498" t="str">
            <v>X</v>
          </cell>
          <cell r="L498" t="str">
            <v>X</v>
          </cell>
          <cell r="M498" t="str">
            <v>X</v>
          </cell>
          <cell r="N498" t="str">
            <v>X</v>
          </cell>
          <cell r="O498">
            <v>0</v>
          </cell>
          <cell r="P498" t="str">
            <v>Sky Bus BII</v>
          </cell>
          <cell r="Q498">
            <v>3629</v>
          </cell>
          <cell r="R498">
            <v>9</v>
          </cell>
          <cell r="S498">
            <v>0</v>
          </cell>
          <cell r="T498">
            <v>0</v>
          </cell>
          <cell r="U498">
            <v>249</v>
          </cell>
        </row>
        <row r="499">
          <cell r="D499">
            <v>77598</v>
          </cell>
          <cell r="E499">
            <v>1</v>
          </cell>
          <cell r="F499" t="str">
            <v>x</v>
          </cell>
          <cell r="G499">
            <v>0</v>
          </cell>
          <cell r="H499">
            <v>0</v>
          </cell>
          <cell r="I499" t="str">
            <v>x</v>
          </cell>
          <cell r="J499" t="str">
            <v>x</v>
          </cell>
          <cell r="K499" t="str">
            <v>x</v>
          </cell>
          <cell r="L499" t="str">
            <v>x</v>
          </cell>
          <cell r="M499" t="str">
            <v>x</v>
          </cell>
          <cell r="N499" t="str">
            <v>x</v>
          </cell>
          <cell r="O499">
            <v>1</v>
          </cell>
          <cell r="P499" t="str">
            <v>Sky Business to C/S</v>
          </cell>
          <cell r="Q499">
            <v>0</v>
          </cell>
          <cell r="R499">
            <v>0</v>
          </cell>
          <cell r="S499">
            <v>0</v>
          </cell>
          <cell r="T499">
            <v>0</v>
          </cell>
          <cell r="U499">
            <v>0</v>
          </cell>
        </row>
        <row r="500">
          <cell r="D500">
            <v>77599</v>
          </cell>
          <cell r="E500">
            <v>266</v>
          </cell>
          <cell r="F500" t="str">
            <v>x</v>
          </cell>
          <cell r="G500">
            <v>0</v>
          </cell>
          <cell r="H500">
            <v>0</v>
          </cell>
          <cell r="I500" t="str">
            <v>x</v>
          </cell>
          <cell r="J500" t="str">
            <v>x</v>
          </cell>
          <cell r="K500" t="str">
            <v>x</v>
          </cell>
          <cell r="L500" t="str">
            <v>x</v>
          </cell>
          <cell r="M500" t="str">
            <v>x</v>
          </cell>
          <cell r="N500" t="str">
            <v>x</v>
          </cell>
          <cell r="O500">
            <v>1</v>
          </cell>
          <cell r="P500" t="str">
            <v>Dunf Tech Staf Tech</v>
          </cell>
          <cell r="Q500">
            <v>0</v>
          </cell>
          <cell r="R500">
            <v>0</v>
          </cell>
          <cell r="S500">
            <v>265</v>
          </cell>
          <cell r="T500">
            <v>0</v>
          </cell>
          <cell r="U500">
            <v>0</v>
          </cell>
        </row>
        <row r="501">
          <cell r="D501">
            <v>77600</v>
          </cell>
          <cell r="E501">
            <v>45</v>
          </cell>
          <cell r="F501" t="str">
            <v>X</v>
          </cell>
          <cell r="G501">
            <v>44</v>
          </cell>
          <cell r="H501">
            <v>43</v>
          </cell>
          <cell r="I501" t="str">
            <v>X</v>
          </cell>
          <cell r="J501" t="str">
            <v>X</v>
          </cell>
          <cell r="K501" t="str">
            <v>X</v>
          </cell>
          <cell r="L501" t="str">
            <v>X</v>
          </cell>
          <cell r="M501" t="str">
            <v>X</v>
          </cell>
          <cell r="N501" t="str">
            <v>X</v>
          </cell>
          <cell r="O501">
            <v>1</v>
          </cell>
          <cell r="P501" t="str">
            <v>TA Direct Dial</v>
          </cell>
          <cell r="Q501">
            <v>12982</v>
          </cell>
          <cell r="R501">
            <v>0</v>
          </cell>
          <cell r="S501">
            <v>0</v>
          </cell>
          <cell r="T501">
            <v>0</v>
          </cell>
          <cell r="U501">
            <v>206</v>
          </cell>
        </row>
        <row r="502">
          <cell r="D502">
            <v>77601</v>
          </cell>
          <cell r="E502">
            <v>2</v>
          </cell>
          <cell r="F502" t="str">
            <v>X</v>
          </cell>
          <cell r="G502">
            <v>2</v>
          </cell>
          <cell r="H502">
            <v>2</v>
          </cell>
          <cell r="I502" t="str">
            <v>X</v>
          </cell>
          <cell r="J502" t="str">
            <v>X</v>
          </cell>
          <cell r="K502" t="str">
            <v>X</v>
          </cell>
          <cell r="L502" t="str">
            <v>X</v>
          </cell>
          <cell r="M502" t="str">
            <v>X</v>
          </cell>
          <cell r="N502" t="str">
            <v>X</v>
          </cell>
          <cell r="O502">
            <v>0</v>
          </cell>
          <cell r="P502" t="str">
            <v>On Air 402000</v>
          </cell>
          <cell r="Q502">
            <v>502</v>
          </cell>
          <cell r="R502">
            <v>0</v>
          </cell>
          <cell r="S502">
            <v>0</v>
          </cell>
          <cell r="T502">
            <v>0</v>
          </cell>
          <cell r="U502">
            <v>5</v>
          </cell>
        </row>
        <row r="503">
          <cell r="D503">
            <v>77601</v>
          </cell>
          <cell r="E503">
            <v>4</v>
          </cell>
          <cell r="F503" t="str">
            <v>x</v>
          </cell>
          <cell r="G503">
            <v>4</v>
          </cell>
          <cell r="H503">
            <v>4</v>
          </cell>
          <cell r="I503" t="str">
            <v>x</v>
          </cell>
          <cell r="J503" t="str">
            <v>x</v>
          </cell>
          <cell r="K503" t="str">
            <v>x</v>
          </cell>
          <cell r="L503" t="str">
            <v>x</v>
          </cell>
          <cell r="M503" t="str">
            <v>x</v>
          </cell>
          <cell r="N503" t="str">
            <v>x</v>
          </cell>
          <cell r="O503">
            <v>0</v>
          </cell>
          <cell r="P503" t="str">
            <v>On Air 402000</v>
          </cell>
          <cell r="Q503">
            <v>3149</v>
          </cell>
          <cell r="R503">
            <v>0</v>
          </cell>
          <cell r="S503">
            <v>0</v>
          </cell>
          <cell r="T503">
            <v>0</v>
          </cell>
          <cell r="U503">
            <v>8</v>
          </cell>
        </row>
        <row r="504">
          <cell r="D504">
            <v>77602</v>
          </cell>
          <cell r="E504">
            <v>77</v>
          </cell>
          <cell r="F504" t="str">
            <v>X</v>
          </cell>
          <cell r="G504">
            <v>74</v>
          </cell>
          <cell r="H504">
            <v>71</v>
          </cell>
          <cell r="I504" t="str">
            <v>X</v>
          </cell>
          <cell r="J504" t="str">
            <v>X</v>
          </cell>
          <cell r="K504" t="str">
            <v>X</v>
          </cell>
          <cell r="L504" t="str">
            <v>X</v>
          </cell>
          <cell r="M504" t="str">
            <v>X</v>
          </cell>
          <cell r="N504" t="str">
            <v>X</v>
          </cell>
          <cell r="O504">
            <v>3</v>
          </cell>
          <cell r="P504" t="str">
            <v>UK August SCM 404004</v>
          </cell>
          <cell r="Q504">
            <v>43292</v>
          </cell>
          <cell r="R504">
            <v>0</v>
          </cell>
          <cell r="S504">
            <v>0</v>
          </cell>
          <cell r="T504">
            <v>0</v>
          </cell>
          <cell r="U504">
            <v>817</v>
          </cell>
        </row>
        <row r="505">
          <cell r="D505">
            <v>77602</v>
          </cell>
          <cell r="E505">
            <v>278</v>
          </cell>
          <cell r="F505" t="str">
            <v>x</v>
          </cell>
          <cell r="G505">
            <v>269</v>
          </cell>
          <cell r="H505">
            <v>269</v>
          </cell>
          <cell r="I505" t="str">
            <v>x</v>
          </cell>
          <cell r="J505" t="str">
            <v>x</v>
          </cell>
          <cell r="K505" t="str">
            <v>x</v>
          </cell>
          <cell r="L505" t="str">
            <v>x</v>
          </cell>
          <cell r="M505" t="str">
            <v>x</v>
          </cell>
          <cell r="N505" t="str">
            <v>x</v>
          </cell>
          <cell r="O505">
            <v>9</v>
          </cell>
          <cell r="P505" t="str">
            <v>UK August SCM 404004</v>
          </cell>
          <cell r="Q505">
            <v>154594</v>
          </cell>
          <cell r="R505">
            <v>0</v>
          </cell>
          <cell r="S505">
            <v>0</v>
          </cell>
          <cell r="T505">
            <v>0</v>
          </cell>
          <cell r="U505">
            <v>580</v>
          </cell>
        </row>
        <row r="506">
          <cell r="D506">
            <v>77603</v>
          </cell>
          <cell r="E506">
            <v>1</v>
          </cell>
          <cell r="F506" t="str">
            <v>X</v>
          </cell>
          <cell r="G506">
            <v>1</v>
          </cell>
          <cell r="H506">
            <v>1</v>
          </cell>
          <cell r="I506" t="str">
            <v>X</v>
          </cell>
          <cell r="J506" t="str">
            <v>X</v>
          </cell>
          <cell r="K506" t="str">
            <v>X</v>
          </cell>
          <cell r="L506" t="str">
            <v>X</v>
          </cell>
          <cell r="M506" t="str">
            <v>X</v>
          </cell>
          <cell r="N506" t="str">
            <v>X</v>
          </cell>
          <cell r="O506">
            <v>0</v>
          </cell>
          <cell r="P506" t="str">
            <v>SkY+ CS Press</v>
          </cell>
          <cell r="Q506">
            <v>1256</v>
          </cell>
          <cell r="R506">
            <v>0</v>
          </cell>
          <cell r="S506">
            <v>0</v>
          </cell>
          <cell r="T506">
            <v>0</v>
          </cell>
          <cell r="U506">
            <v>2</v>
          </cell>
        </row>
        <row r="507">
          <cell r="D507">
            <v>77604</v>
          </cell>
          <cell r="E507">
            <v>1</v>
          </cell>
          <cell r="F507" t="str">
            <v>X</v>
          </cell>
          <cell r="G507">
            <v>1</v>
          </cell>
          <cell r="H507">
            <v>1</v>
          </cell>
          <cell r="I507" t="str">
            <v>X</v>
          </cell>
          <cell r="J507" t="str">
            <v>X</v>
          </cell>
          <cell r="K507" t="str">
            <v>X</v>
          </cell>
          <cell r="L507" t="str">
            <v>X</v>
          </cell>
          <cell r="M507" t="str">
            <v>X</v>
          </cell>
          <cell r="N507" t="str">
            <v>X</v>
          </cell>
          <cell r="O507">
            <v>0</v>
          </cell>
          <cell r="P507" t="str">
            <v>Sky+ Door  800875</v>
          </cell>
          <cell r="Q507">
            <v>625</v>
          </cell>
          <cell r="R507">
            <v>0</v>
          </cell>
          <cell r="S507">
            <v>0</v>
          </cell>
          <cell r="T507">
            <v>0</v>
          </cell>
          <cell r="U507">
            <v>2</v>
          </cell>
        </row>
        <row r="508">
          <cell r="D508">
            <v>77605</v>
          </cell>
          <cell r="E508">
            <v>8</v>
          </cell>
          <cell r="F508" t="str">
            <v>X</v>
          </cell>
          <cell r="G508">
            <v>7</v>
          </cell>
          <cell r="H508">
            <v>7</v>
          </cell>
          <cell r="I508" t="str">
            <v>X</v>
          </cell>
          <cell r="J508" t="str">
            <v>X</v>
          </cell>
          <cell r="K508" t="str">
            <v>X</v>
          </cell>
          <cell r="L508" t="str">
            <v>X</v>
          </cell>
          <cell r="M508" t="str">
            <v>X</v>
          </cell>
          <cell r="N508" t="str">
            <v>X</v>
          </cell>
          <cell r="O508">
            <v>1</v>
          </cell>
          <cell r="P508" t="str">
            <v>Golf Media</v>
          </cell>
          <cell r="Q508">
            <v>3782</v>
          </cell>
          <cell r="R508">
            <v>0</v>
          </cell>
          <cell r="S508">
            <v>0</v>
          </cell>
          <cell r="T508">
            <v>0</v>
          </cell>
          <cell r="U508">
            <v>15</v>
          </cell>
        </row>
        <row r="509">
          <cell r="D509">
            <v>77605</v>
          </cell>
          <cell r="E509">
            <v>15</v>
          </cell>
          <cell r="F509" t="str">
            <v>x</v>
          </cell>
          <cell r="G509">
            <v>15</v>
          </cell>
          <cell r="H509">
            <v>15</v>
          </cell>
          <cell r="I509" t="str">
            <v>x</v>
          </cell>
          <cell r="J509" t="str">
            <v>x</v>
          </cell>
          <cell r="K509" t="str">
            <v>x</v>
          </cell>
          <cell r="L509" t="str">
            <v>x</v>
          </cell>
          <cell r="M509" t="str">
            <v>x</v>
          </cell>
          <cell r="N509" t="str">
            <v>x</v>
          </cell>
          <cell r="O509">
            <v>0</v>
          </cell>
          <cell r="P509" t="str">
            <v>Golf Media</v>
          </cell>
          <cell r="Q509">
            <v>4260</v>
          </cell>
          <cell r="R509">
            <v>0</v>
          </cell>
          <cell r="S509">
            <v>0</v>
          </cell>
          <cell r="T509">
            <v>0</v>
          </cell>
          <cell r="U509">
            <v>32</v>
          </cell>
        </row>
        <row r="510">
          <cell r="D510">
            <v>77607</v>
          </cell>
          <cell r="E510">
            <v>25</v>
          </cell>
          <cell r="F510" t="str">
            <v>X</v>
          </cell>
          <cell r="G510">
            <v>25</v>
          </cell>
          <cell r="H510">
            <v>24</v>
          </cell>
          <cell r="I510" t="str">
            <v>X</v>
          </cell>
          <cell r="J510" t="str">
            <v>X</v>
          </cell>
          <cell r="K510" t="str">
            <v>X</v>
          </cell>
          <cell r="L510" t="str">
            <v>X</v>
          </cell>
          <cell r="M510" t="str">
            <v>X</v>
          </cell>
          <cell r="N510" t="str">
            <v>X</v>
          </cell>
          <cell r="O510">
            <v>0</v>
          </cell>
          <cell r="P510" t="str">
            <v>Sky+ Direct 404070</v>
          </cell>
          <cell r="Q510">
            <v>17708</v>
          </cell>
          <cell r="R510">
            <v>0</v>
          </cell>
          <cell r="S510">
            <v>0</v>
          </cell>
          <cell r="T510">
            <v>0</v>
          </cell>
          <cell r="U510">
            <v>326</v>
          </cell>
        </row>
        <row r="511">
          <cell r="D511">
            <v>77608</v>
          </cell>
          <cell r="E511">
            <v>19</v>
          </cell>
          <cell r="F511" t="str">
            <v>X</v>
          </cell>
          <cell r="G511">
            <v>19</v>
          </cell>
          <cell r="H511">
            <v>18</v>
          </cell>
          <cell r="I511" t="str">
            <v>X</v>
          </cell>
          <cell r="J511" t="str">
            <v>X</v>
          </cell>
          <cell r="K511" t="str">
            <v>X</v>
          </cell>
          <cell r="L511" t="str">
            <v>X</v>
          </cell>
          <cell r="M511" t="str">
            <v>X</v>
          </cell>
          <cell r="N511" t="str">
            <v>X</v>
          </cell>
          <cell r="O511">
            <v>0</v>
          </cell>
          <cell r="P511" t="str">
            <v>Sky+ Xfer New Cust</v>
          </cell>
          <cell r="Q511">
            <v>9074</v>
          </cell>
          <cell r="R511">
            <v>0</v>
          </cell>
          <cell r="S511">
            <v>0</v>
          </cell>
          <cell r="T511">
            <v>0</v>
          </cell>
          <cell r="U511">
            <v>82</v>
          </cell>
        </row>
        <row r="512">
          <cell r="D512">
            <v>77611</v>
          </cell>
          <cell r="E512">
            <v>3</v>
          </cell>
          <cell r="F512" t="str">
            <v>X</v>
          </cell>
          <cell r="G512">
            <v>2</v>
          </cell>
          <cell r="H512">
            <v>2</v>
          </cell>
          <cell r="I512" t="str">
            <v>X</v>
          </cell>
          <cell r="J512" t="str">
            <v>X</v>
          </cell>
          <cell r="K512" t="str">
            <v>X</v>
          </cell>
          <cell r="L512" t="str">
            <v>X</v>
          </cell>
          <cell r="M512" t="str">
            <v>X</v>
          </cell>
          <cell r="N512" t="str">
            <v>X</v>
          </cell>
          <cell r="O512">
            <v>1</v>
          </cell>
          <cell r="P512" t="str">
            <v>OfferLedPress 800777</v>
          </cell>
          <cell r="Q512">
            <v>669</v>
          </cell>
          <cell r="R512">
            <v>0</v>
          </cell>
          <cell r="S512">
            <v>0</v>
          </cell>
          <cell r="T512">
            <v>0</v>
          </cell>
          <cell r="U512">
            <v>4</v>
          </cell>
        </row>
        <row r="513">
          <cell r="D513">
            <v>77611</v>
          </cell>
          <cell r="E513">
            <v>10</v>
          </cell>
          <cell r="F513" t="str">
            <v>x</v>
          </cell>
          <cell r="G513">
            <v>10</v>
          </cell>
          <cell r="H513">
            <v>10</v>
          </cell>
          <cell r="I513" t="str">
            <v>x</v>
          </cell>
          <cell r="J513" t="str">
            <v>x</v>
          </cell>
          <cell r="K513" t="str">
            <v>x</v>
          </cell>
          <cell r="L513" t="str">
            <v>x</v>
          </cell>
          <cell r="M513" t="str">
            <v>x</v>
          </cell>
          <cell r="N513" t="str">
            <v>x</v>
          </cell>
          <cell r="O513">
            <v>0</v>
          </cell>
          <cell r="P513" t="str">
            <v>Mat Fam Aff 800777</v>
          </cell>
          <cell r="Q513">
            <v>5005</v>
          </cell>
          <cell r="R513">
            <v>0</v>
          </cell>
          <cell r="S513">
            <v>0</v>
          </cell>
          <cell r="T513">
            <v>0</v>
          </cell>
          <cell r="U513">
            <v>21</v>
          </cell>
        </row>
        <row r="514">
          <cell r="D514">
            <v>77612</v>
          </cell>
          <cell r="E514">
            <v>4</v>
          </cell>
          <cell r="F514" t="str">
            <v>X</v>
          </cell>
          <cell r="G514">
            <v>4</v>
          </cell>
          <cell r="H514">
            <v>4</v>
          </cell>
          <cell r="I514" t="str">
            <v>X</v>
          </cell>
          <cell r="J514" t="str">
            <v>X</v>
          </cell>
          <cell r="K514" t="str">
            <v>X</v>
          </cell>
          <cell r="L514" t="str">
            <v>X</v>
          </cell>
          <cell r="M514" t="str">
            <v>X</v>
          </cell>
          <cell r="N514" t="str">
            <v>X</v>
          </cell>
          <cell r="O514">
            <v>0</v>
          </cell>
          <cell r="P514" t="str">
            <v>Affinity Mktg 800866</v>
          </cell>
          <cell r="Q514">
            <v>4456</v>
          </cell>
          <cell r="R514">
            <v>0</v>
          </cell>
          <cell r="S514">
            <v>0</v>
          </cell>
          <cell r="T514">
            <v>0</v>
          </cell>
          <cell r="U514">
            <v>9</v>
          </cell>
        </row>
        <row r="515">
          <cell r="D515">
            <v>77612</v>
          </cell>
          <cell r="E515">
            <v>15</v>
          </cell>
          <cell r="F515" t="str">
            <v>x</v>
          </cell>
          <cell r="G515">
            <v>14</v>
          </cell>
          <cell r="H515">
            <v>14</v>
          </cell>
          <cell r="I515" t="str">
            <v>x</v>
          </cell>
          <cell r="J515" t="str">
            <v>x</v>
          </cell>
          <cell r="K515" t="str">
            <v>x</v>
          </cell>
          <cell r="L515" t="str">
            <v>x</v>
          </cell>
          <cell r="M515" t="str">
            <v>x</v>
          </cell>
          <cell r="N515" t="str">
            <v>x</v>
          </cell>
          <cell r="O515">
            <v>1</v>
          </cell>
          <cell r="P515" t="str">
            <v>YoungDinasaur 800866</v>
          </cell>
          <cell r="Q515">
            <v>6814</v>
          </cell>
          <cell r="R515">
            <v>0</v>
          </cell>
          <cell r="S515">
            <v>0</v>
          </cell>
          <cell r="T515">
            <v>0</v>
          </cell>
          <cell r="U515">
            <v>30</v>
          </cell>
        </row>
        <row r="516">
          <cell r="D516">
            <v>77613</v>
          </cell>
          <cell r="E516">
            <v>45</v>
          </cell>
          <cell r="F516" t="str">
            <v>X</v>
          </cell>
          <cell r="G516">
            <v>42</v>
          </cell>
          <cell r="H516">
            <v>41</v>
          </cell>
          <cell r="I516" t="str">
            <v>X</v>
          </cell>
          <cell r="J516" t="str">
            <v>X</v>
          </cell>
          <cell r="K516" t="str">
            <v>X</v>
          </cell>
          <cell r="L516" t="str">
            <v>X</v>
          </cell>
          <cell r="M516" t="str">
            <v>X</v>
          </cell>
          <cell r="N516" t="str">
            <v>X</v>
          </cell>
          <cell r="O516">
            <v>3</v>
          </cell>
          <cell r="P516" t="str">
            <v>Markt Gen 424242</v>
          </cell>
          <cell r="Q516">
            <v>22666</v>
          </cell>
          <cell r="R516">
            <v>0</v>
          </cell>
          <cell r="S516">
            <v>0</v>
          </cell>
          <cell r="T516">
            <v>0</v>
          </cell>
          <cell r="U516">
            <v>118</v>
          </cell>
        </row>
        <row r="517">
          <cell r="D517">
            <v>77613</v>
          </cell>
          <cell r="E517">
            <v>149</v>
          </cell>
          <cell r="F517" t="str">
            <v>x</v>
          </cell>
          <cell r="G517">
            <v>149</v>
          </cell>
          <cell r="H517">
            <v>149</v>
          </cell>
          <cell r="I517" t="str">
            <v>x</v>
          </cell>
          <cell r="J517" t="str">
            <v>x</v>
          </cell>
          <cell r="K517" t="str">
            <v>x</v>
          </cell>
          <cell r="L517" t="str">
            <v>x</v>
          </cell>
          <cell r="M517" t="str">
            <v>x</v>
          </cell>
          <cell r="N517" t="str">
            <v>x</v>
          </cell>
          <cell r="O517">
            <v>0</v>
          </cell>
          <cell r="P517" t="str">
            <v>Markt Gen 8702424242</v>
          </cell>
          <cell r="Q517">
            <v>61743</v>
          </cell>
          <cell r="R517">
            <v>0</v>
          </cell>
          <cell r="S517">
            <v>0</v>
          </cell>
          <cell r="T517">
            <v>0</v>
          </cell>
          <cell r="U517">
            <v>328</v>
          </cell>
        </row>
        <row r="518">
          <cell r="D518">
            <v>77614</v>
          </cell>
          <cell r="E518">
            <v>6</v>
          </cell>
          <cell r="F518" t="str">
            <v>X</v>
          </cell>
          <cell r="G518">
            <v>6</v>
          </cell>
          <cell r="H518">
            <v>6</v>
          </cell>
          <cell r="I518" t="str">
            <v>X</v>
          </cell>
          <cell r="J518" t="str">
            <v>X</v>
          </cell>
          <cell r="K518" t="str">
            <v>X</v>
          </cell>
          <cell r="L518" t="str">
            <v>X</v>
          </cell>
          <cell r="M518" t="str">
            <v>X</v>
          </cell>
          <cell r="N518" t="str">
            <v>X</v>
          </cell>
          <cell r="O518">
            <v>0</v>
          </cell>
          <cell r="P518" t="str">
            <v>Reg F/Ball 400208</v>
          </cell>
          <cell r="Q518">
            <v>5291</v>
          </cell>
          <cell r="R518">
            <v>0</v>
          </cell>
          <cell r="S518">
            <v>0</v>
          </cell>
          <cell r="T518">
            <v>0</v>
          </cell>
          <cell r="U518">
            <v>12</v>
          </cell>
        </row>
        <row r="519">
          <cell r="D519">
            <v>77614</v>
          </cell>
          <cell r="E519">
            <v>37</v>
          </cell>
          <cell r="F519" t="str">
            <v>x</v>
          </cell>
          <cell r="G519">
            <v>37</v>
          </cell>
          <cell r="H519">
            <v>37</v>
          </cell>
          <cell r="I519" t="str">
            <v>x</v>
          </cell>
          <cell r="J519" t="str">
            <v>x</v>
          </cell>
          <cell r="K519" t="str">
            <v>x</v>
          </cell>
          <cell r="L519" t="str">
            <v>x</v>
          </cell>
          <cell r="M519" t="str">
            <v>x</v>
          </cell>
          <cell r="N519" t="str">
            <v>x</v>
          </cell>
          <cell r="O519">
            <v>0</v>
          </cell>
          <cell r="P519" t="str">
            <v>Reg F/Ball 400208</v>
          </cell>
          <cell r="Q519">
            <v>19730</v>
          </cell>
          <cell r="R519">
            <v>0</v>
          </cell>
          <cell r="S519">
            <v>0</v>
          </cell>
          <cell r="T519">
            <v>0</v>
          </cell>
          <cell r="U519">
            <v>77</v>
          </cell>
        </row>
        <row r="520">
          <cell r="D520">
            <v>77620</v>
          </cell>
          <cell r="E520">
            <v>92</v>
          </cell>
          <cell r="F520" t="str">
            <v>X</v>
          </cell>
          <cell r="G520">
            <v>90</v>
          </cell>
          <cell r="H520">
            <v>90</v>
          </cell>
          <cell r="I520" t="str">
            <v>X</v>
          </cell>
          <cell r="J520" t="str">
            <v>X</v>
          </cell>
          <cell r="K520" t="str">
            <v>X</v>
          </cell>
          <cell r="L520" t="str">
            <v>X</v>
          </cell>
          <cell r="M520" t="str">
            <v>X</v>
          </cell>
          <cell r="N520" t="str">
            <v>X</v>
          </cell>
          <cell r="O520">
            <v>2</v>
          </cell>
          <cell r="P520" t="str">
            <v>EDB</v>
          </cell>
          <cell r="Q520">
            <v>25509</v>
          </cell>
          <cell r="R520">
            <v>0</v>
          </cell>
          <cell r="S520">
            <v>0</v>
          </cell>
          <cell r="T520">
            <v>0</v>
          </cell>
          <cell r="U520">
            <v>188</v>
          </cell>
        </row>
        <row r="521">
          <cell r="D521">
            <v>77621</v>
          </cell>
          <cell r="E521">
            <v>1</v>
          </cell>
          <cell r="F521" t="str">
            <v>x</v>
          </cell>
          <cell r="G521">
            <v>1</v>
          </cell>
          <cell r="H521">
            <v>1</v>
          </cell>
          <cell r="I521" t="str">
            <v>x</v>
          </cell>
          <cell r="J521" t="str">
            <v>x</v>
          </cell>
          <cell r="K521" t="str">
            <v>x</v>
          </cell>
          <cell r="L521" t="str">
            <v>x</v>
          </cell>
          <cell r="M521" t="str">
            <v>x</v>
          </cell>
          <cell r="N521" t="str">
            <v>x</v>
          </cell>
          <cell r="O521">
            <v>0</v>
          </cell>
          <cell r="P521" t="str">
            <v>Brand FAPL 414414</v>
          </cell>
          <cell r="Q521">
            <v>286</v>
          </cell>
          <cell r="R521">
            <v>0</v>
          </cell>
          <cell r="S521">
            <v>0</v>
          </cell>
          <cell r="T521">
            <v>0</v>
          </cell>
          <cell r="U521">
            <v>2</v>
          </cell>
        </row>
        <row r="522">
          <cell r="D522">
            <v>77623</v>
          </cell>
          <cell r="E522">
            <v>1</v>
          </cell>
          <cell r="F522" t="str">
            <v>x</v>
          </cell>
          <cell r="G522">
            <v>1</v>
          </cell>
          <cell r="H522">
            <v>1</v>
          </cell>
          <cell r="I522" t="str">
            <v>x</v>
          </cell>
          <cell r="J522" t="str">
            <v>x</v>
          </cell>
          <cell r="K522" t="str">
            <v>x</v>
          </cell>
          <cell r="L522" t="str">
            <v>x</v>
          </cell>
          <cell r="M522" t="str">
            <v>x</v>
          </cell>
          <cell r="N522" t="str">
            <v>x</v>
          </cell>
          <cell r="O522">
            <v>0</v>
          </cell>
          <cell r="P522" t="str">
            <v>Freeview 08705660000</v>
          </cell>
          <cell r="Q522">
            <v>747</v>
          </cell>
          <cell r="R522">
            <v>0</v>
          </cell>
          <cell r="S522">
            <v>0</v>
          </cell>
          <cell r="T522">
            <v>0</v>
          </cell>
          <cell r="U522">
            <v>2</v>
          </cell>
        </row>
        <row r="523">
          <cell r="D523">
            <v>77624</v>
          </cell>
          <cell r="E523">
            <v>37</v>
          </cell>
          <cell r="F523" t="str">
            <v>X</v>
          </cell>
          <cell r="G523">
            <v>37</v>
          </cell>
          <cell r="H523">
            <v>33</v>
          </cell>
          <cell r="I523" t="str">
            <v>X</v>
          </cell>
          <cell r="J523" t="str">
            <v>X</v>
          </cell>
          <cell r="K523" t="str">
            <v>X</v>
          </cell>
          <cell r="L523" t="str">
            <v>X</v>
          </cell>
          <cell r="M523" t="str">
            <v>X</v>
          </cell>
          <cell r="N523" t="str">
            <v>X</v>
          </cell>
          <cell r="O523">
            <v>0</v>
          </cell>
          <cell r="P523" t="str">
            <v>MH Mailer 406941</v>
          </cell>
          <cell r="Q523">
            <v>13607</v>
          </cell>
          <cell r="R523">
            <v>0</v>
          </cell>
          <cell r="S523">
            <v>0</v>
          </cell>
          <cell r="T523">
            <v>0</v>
          </cell>
          <cell r="U523">
            <v>346</v>
          </cell>
        </row>
        <row r="524">
          <cell r="D524">
            <v>77625</v>
          </cell>
          <cell r="E524">
            <v>5</v>
          </cell>
          <cell r="F524" t="str">
            <v>X</v>
          </cell>
          <cell r="G524">
            <v>5</v>
          </cell>
          <cell r="H524">
            <v>5</v>
          </cell>
          <cell r="I524" t="str">
            <v>X</v>
          </cell>
          <cell r="J524" t="str">
            <v>X</v>
          </cell>
          <cell r="K524" t="str">
            <v>X</v>
          </cell>
          <cell r="L524" t="str">
            <v>X</v>
          </cell>
          <cell r="M524" t="str">
            <v>X</v>
          </cell>
          <cell r="N524" t="str">
            <v>X</v>
          </cell>
          <cell r="O524">
            <v>0</v>
          </cell>
          <cell r="P524" t="str">
            <v>MediaInsertsAB 63360</v>
          </cell>
          <cell r="Q524">
            <v>1751</v>
          </cell>
          <cell r="R524">
            <v>0</v>
          </cell>
          <cell r="S524">
            <v>0</v>
          </cell>
          <cell r="T524">
            <v>0</v>
          </cell>
          <cell r="U524">
            <v>10</v>
          </cell>
        </row>
        <row r="525">
          <cell r="D525">
            <v>77625</v>
          </cell>
          <cell r="E525">
            <v>15</v>
          </cell>
          <cell r="F525" t="str">
            <v>x</v>
          </cell>
          <cell r="G525">
            <v>15</v>
          </cell>
          <cell r="H525">
            <v>15</v>
          </cell>
          <cell r="I525" t="str">
            <v>x</v>
          </cell>
          <cell r="J525" t="str">
            <v>x</v>
          </cell>
          <cell r="K525" t="str">
            <v>x</v>
          </cell>
          <cell r="L525" t="str">
            <v>x</v>
          </cell>
          <cell r="M525" t="str">
            <v>x</v>
          </cell>
          <cell r="N525" t="str">
            <v>x</v>
          </cell>
          <cell r="O525">
            <v>0</v>
          </cell>
          <cell r="P525" t="str">
            <v>MediaInsertsAB 63360</v>
          </cell>
          <cell r="Q525">
            <v>5489</v>
          </cell>
          <cell r="R525">
            <v>0</v>
          </cell>
          <cell r="S525">
            <v>0</v>
          </cell>
          <cell r="T525">
            <v>0</v>
          </cell>
          <cell r="U525">
            <v>34</v>
          </cell>
        </row>
        <row r="526">
          <cell r="D526">
            <v>77627</v>
          </cell>
          <cell r="E526">
            <v>116</v>
          </cell>
          <cell r="F526" t="str">
            <v>X</v>
          </cell>
          <cell r="G526">
            <v>116</v>
          </cell>
          <cell r="H526">
            <v>115</v>
          </cell>
          <cell r="I526" t="str">
            <v>X</v>
          </cell>
          <cell r="J526" t="str">
            <v>X</v>
          </cell>
          <cell r="K526" t="str">
            <v>X</v>
          </cell>
          <cell r="L526" t="str">
            <v>X</v>
          </cell>
          <cell r="M526" t="str">
            <v>X</v>
          </cell>
          <cell r="N526" t="str">
            <v>X</v>
          </cell>
          <cell r="O526">
            <v>0</v>
          </cell>
          <cell r="P526" t="str">
            <v>IDO NB Sky+ 800874</v>
          </cell>
          <cell r="Q526">
            <v>71984</v>
          </cell>
          <cell r="R526">
            <v>0</v>
          </cell>
          <cell r="S526">
            <v>0</v>
          </cell>
          <cell r="T526">
            <v>0</v>
          </cell>
          <cell r="U526">
            <v>326</v>
          </cell>
        </row>
        <row r="527">
          <cell r="D527">
            <v>77628</v>
          </cell>
          <cell r="E527">
            <v>360</v>
          </cell>
          <cell r="F527" t="str">
            <v>X</v>
          </cell>
          <cell r="G527">
            <v>0</v>
          </cell>
          <cell r="H527">
            <v>0</v>
          </cell>
          <cell r="I527" t="str">
            <v>X</v>
          </cell>
          <cell r="J527" t="str">
            <v>X</v>
          </cell>
          <cell r="K527" t="str">
            <v>X</v>
          </cell>
          <cell r="L527" t="str">
            <v>X</v>
          </cell>
          <cell r="M527" t="str">
            <v>X</v>
          </cell>
          <cell r="N527" t="str">
            <v>X</v>
          </cell>
          <cell r="O527">
            <v>4</v>
          </cell>
          <cell r="P527" t="str">
            <v>Moving Home Main</v>
          </cell>
          <cell r="Q527">
            <v>0</v>
          </cell>
          <cell r="R527">
            <v>0</v>
          </cell>
          <cell r="S527">
            <v>356</v>
          </cell>
          <cell r="T527">
            <v>0</v>
          </cell>
          <cell r="U527">
            <v>0</v>
          </cell>
        </row>
        <row r="528">
          <cell r="D528">
            <v>77629</v>
          </cell>
          <cell r="E528">
            <v>10</v>
          </cell>
          <cell r="F528" t="str">
            <v>X</v>
          </cell>
          <cell r="G528">
            <v>9</v>
          </cell>
          <cell r="H528">
            <v>0</v>
          </cell>
          <cell r="I528" t="str">
            <v>X</v>
          </cell>
          <cell r="J528" t="str">
            <v>X</v>
          </cell>
          <cell r="K528" t="str">
            <v>X</v>
          </cell>
          <cell r="L528" t="str">
            <v>X</v>
          </cell>
          <cell r="M528" t="str">
            <v>X</v>
          </cell>
          <cell r="N528" t="str">
            <v>X</v>
          </cell>
          <cell r="O528">
            <v>1</v>
          </cell>
          <cell r="P528" t="str">
            <v>Viewer relation cust</v>
          </cell>
          <cell r="Q528">
            <v>1178</v>
          </cell>
          <cell r="R528">
            <v>0</v>
          </cell>
          <cell r="S528">
            <v>0</v>
          </cell>
          <cell r="T528">
            <v>0</v>
          </cell>
          <cell r="U528">
            <v>2107</v>
          </cell>
        </row>
        <row r="529">
          <cell r="D529">
            <v>77631</v>
          </cell>
          <cell r="E529">
            <v>2</v>
          </cell>
          <cell r="F529" t="str">
            <v>X</v>
          </cell>
          <cell r="G529">
            <v>2</v>
          </cell>
          <cell r="H529">
            <v>2</v>
          </cell>
          <cell r="I529" t="str">
            <v>X</v>
          </cell>
          <cell r="J529" t="str">
            <v>X</v>
          </cell>
          <cell r="K529" t="str">
            <v>X</v>
          </cell>
          <cell r="L529" t="str">
            <v>X</v>
          </cell>
          <cell r="M529" t="str">
            <v>X</v>
          </cell>
          <cell r="N529" t="str">
            <v>X</v>
          </cell>
          <cell r="O529">
            <v>0</v>
          </cell>
          <cell r="P529" t="str">
            <v>Press Choice</v>
          </cell>
          <cell r="Q529">
            <v>656</v>
          </cell>
          <cell r="R529">
            <v>0</v>
          </cell>
          <cell r="S529">
            <v>0</v>
          </cell>
          <cell r="T529">
            <v>0</v>
          </cell>
          <cell r="U529">
            <v>4</v>
          </cell>
        </row>
        <row r="530">
          <cell r="D530">
            <v>77631</v>
          </cell>
          <cell r="E530">
            <v>11</v>
          </cell>
          <cell r="F530" t="str">
            <v>x</v>
          </cell>
          <cell r="G530">
            <v>11</v>
          </cell>
          <cell r="H530">
            <v>11</v>
          </cell>
          <cell r="I530" t="str">
            <v>x</v>
          </cell>
          <cell r="J530" t="str">
            <v>x</v>
          </cell>
          <cell r="K530" t="str">
            <v>x</v>
          </cell>
          <cell r="L530" t="str">
            <v>x</v>
          </cell>
          <cell r="M530" t="str">
            <v>x</v>
          </cell>
          <cell r="N530" t="str">
            <v>x</v>
          </cell>
          <cell r="O530">
            <v>0</v>
          </cell>
          <cell r="P530" t="str">
            <v>Press Choice</v>
          </cell>
          <cell r="Q530">
            <v>6177</v>
          </cell>
          <cell r="R530">
            <v>0</v>
          </cell>
          <cell r="S530">
            <v>0</v>
          </cell>
          <cell r="T530">
            <v>0</v>
          </cell>
          <cell r="U530">
            <v>22</v>
          </cell>
        </row>
        <row r="531">
          <cell r="D531">
            <v>77632</v>
          </cell>
          <cell r="E531">
            <v>2</v>
          </cell>
          <cell r="F531" t="str">
            <v>X</v>
          </cell>
          <cell r="G531">
            <v>2</v>
          </cell>
          <cell r="H531">
            <v>2</v>
          </cell>
          <cell r="I531" t="str">
            <v>X</v>
          </cell>
          <cell r="J531" t="str">
            <v>X</v>
          </cell>
          <cell r="K531" t="str">
            <v>X</v>
          </cell>
          <cell r="L531" t="str">
            <v>X</v>
          </cell>
          <cell r="M531" t="str">
            <v>X</v>
          </cell>
          <cell r="N531" t="str">
            <v>X</v>
          </cell>
          <cell r="O531">
            <v>0</v>
          </cell>
          <cell r="P531" t="str">
            <v>MediaInsertsCD 24200</v>
          </cell>
          <cell r="Q531">
            <v>1357</v>
          </cell>
          <cell r="R531">
            <v>0</v>
          </cell>
          <cell r="S531">
            <v>0</v>
          </cell>
          <cell r="T531">
            <v>0</v>
          </cell>
          <cell r="U531">
            <v>5</v>
          </cell>
        </row>
        <row r="532">
          <cell r="D532">
            <v>77632</v>
          </cell>
          <cell r="E532">
            <v>5</v>
          </cell>
          <cell r="F532" t="str">
            <v>x</v>
          </cell>
          <cell r="G532">
            <v>5</v>
          </cell>
          <cell r="H532">
            <v>5</v>
          </cell>
          <cell r="I532" t="str">
            <v>x</v>
          </cell>
          <cell r="J532" t="str">
            <v>x</v>
          </cell>
          <cell r="K532" t="str">
            <v>x</v>
          </cell>
          <cell r="L532" t="str">
            <v>x</v>
          </cell>
          <cell r="M532" t="str">
            <v>x</v>
          </cell>
          <cell r="N532" t="str">
            <v>x</v>
          </cell>
          <cell r="O532">
            <v>0</v>
          </cell>
          <cell r="P532" t="str">
            <v>MediaInsertsCD 24200</v>
          </cell>
          <cell r="Q532">
            <v>1965</v>
          </cell>
          <cell r="R532">
            <v>0</v>
          </cell>
          <cell r="S532">
            <v>0</v>
          </cell>
          <cell r="T532">
            <v>0</v>
          </cell>
          <cell r="U532">
            <v>10</v>
          </cell>
        </row>
        <row r="533">
          <cell r="D533">
            <v>77633</v>
          </cell>
          <cell r="E533">
            <v>1</v>
          </cell>
          <cell r="F533" t="str">
            <v>X</v>
          </cell>
          <cell r="G533">
            <v>1</v>
          </cell>
          <cell r="H533">
            <v>1</v>
          </cell>
          <cell r="I533" t="str">
            <v>X</v>
          </cell>
          <cell r="J533" t="str">
            <v>X</v>
          </cell>
          <cell r="K533" t="str">
            <v>X</v>
          </cell>
          <cell r="L533" t="str">
            <v>X</v>
          </cell>
          <cell r="M533" t="str">
            <v>X</v>
          </cell>
          <cell r="N533" t="str">
            <v>X</v>
          </cell>
          <cell r="O533">
            <v>0</v>
          </cell>
          <cell r="P533" t="str">
            <v>Lifestyle Databas DM</v>
          </cell>
          <cell r="Q533">
            <v>87</v>
          </cell>
          <cell r="R533">
            <v>0</v>
          </cell>
          <cell r="S533">
            <v>0</v>
          </cell>
          <cell r="T533">
            <v>0</v>
          </cell>
          <cell r="U533">
            <v>3</v>
          </cell>
        </row>
        <row r="534">
          <cell r="D534">
            <v>77639</v>
          </cell>
          <cell r="E534">
            <v>129</v>
          </cell>
          <cell r="F534" t="str">
            <v>X</v>
          </cell>
          <cell r="G534">
            <v>127</v>
          </cell>
          <cell r="H534">
            <v>127</v>
          </cell>
          <cell r="I534" t="str">
            <v>X</v>
          </cell>
          <cell r="J534" t="str">
            <v>X</v>
          </cell>
          <cell r="K534" t="str">
            <v>X</v>
          </cell>
          <cell r="L534" t="str">
            <v>X</v>
          </cell>
          <cell r="M534" t="str">
            <v>X</v>
          </cell>
          <cell r="N534" t="str">
            <v>X</v>
          </cell>
          <cell r="O534">
            <v>2</v>
          </cell>
          <cell r="P534" t="str">
            <v>New Business 420520</v>
          </cell>
          <cell r="Q534">
            <v>83364</v>
          </cell>
          <cell r="R534">
            <v>0</v>
          </cell>
          <cell r="S534">
            <v>0</v>
          </cell>
          <cell r="T534">
            <v>0</v>
          </cell>
          <cell r="U534">
            <v>281</v>
          </cell>
        </row>
        <row r="535">
          <cell r="D535">
            <v>77640</v>
          </cell>
          <cell r="E535">
            <v>1</v>
          </cell>
          <cell r="F535" t="str">
            <v>X</v>
          </cell>
          <cell r="G535">
            <v>1</v>
          </cell>
          <cell r="H535">
            <v>1</v>
          </cell>
          <cell r="I535" t="str">
            <v>X</v>
          </cell>
          <cell r="J535" t="str">
            <v>X</v>
          </cell>
          <cell r="K535" t="str">
            <v>X</v>
          </cell>
          <cell r="L535" t="str">
            <v>X</v>
          </cell>
          <cell r="M535" t="str">
            <v>X</v>
          </cell>
          <cell r="N535" t="str">
            <v>X</v>
          </cell>
          <cell r="O535">
            <v>0</v>
          </cell>
          <cell r="P535" t="str">
            <v>ROI SSTB</v>
          </cell>
          <cell r="Q535">
            <v>304</v>
          </cell>
          <cell r="R535">
            <v>0</v>
          </cell>
          <cell r="S535">
            <v>0</v>
          </cell>
          <cell r="T535">
            <v>0</v>
          </cell>
          <cell r="U535">
            <v>3</v>
          </cell>
        </row>
        <row r="536">
          <cell r="D536">
            <v>77641</v>
          </cell>
          <cell r="E536">
            <v>4</v>
          </cell>
          <cell r="F536" t="str">
            <v>X</v>
          </cell>
          <cell r="G536">
            <v>3</v>
          </cell>
          <cell r="H536">
            <v>3</v>
          </cell>
          <cell r="I536" t="str">
            <v>X</v>
          </cell>
          <cell r="J536" t="str">
            <v>X</v>
          </cell>
          <cell r="K536" t="str">
            <v>X</v>
          </cell>
          <cell r="L536" t="str">
            <v>X</v>
          </cell>
          <cell r="M536" t="str">
            <v>X</v>
          </cell>
          <cell r="N536" t="str">
            <v>X</v>
          </cell>
          <cell r="O536">
            <v>1</v>
          </cell>
          <cell r="P536" t="str">
            <v>£10 Low Tier Offer</v>
          </cell>
          <cell r="Q536">
            <v>1946</v>
          </cell>
          <cell r="R536">
            <v>0</v>
          </cell>
          <cell r="S536">
            <v>0</v>
          </cell>
          <cell r="T536">
            <v>0</v>
          </cell>
          <cell r="U536">
            <v>7</v>
          </cell>
        </row>
        <row r="537">
          <cell r="D537">
            <v>77642</v>
          </cell>
          <cell r="E537">
            <v>35</v>
          </cell>
          <cell r="F537" t="str">
            <v>X</v>
          </cell>
          <cell r="G537">
            <v>35</v>
          </cell>
          <cell r="H537">
            <v>35</v>
          </cell>
          <cell r="I537" t="str">
            <v>X</v>
          </cell>
          <cell r="J537" t="str">
            <v>X</v>
          </cell>
          <cell r="K537" t="str">
            <v>X</v>
          </cell>
          <cell r="L537" t="str">
            <v>X</v>
          </cell>
          <cell r="M537" t="str">
            <v>X</v>
          </cell>
          <cell r="N537" t="str">
            <v>X</v>
          </cell>
          <cell r="O537">
            <v>0</v>
          </cell>
          <cell r="P537" t="str">
            <v>IDO NP Sky+ 800874</v>
          </cell>
          <cell r="Q537">
            <v>10844</v>
          </cell>
          <cell r="R537">
            <v>0</v>
          </cell>
          <cell r="S537">
            <v>0</v>
          </cell>
          <cell r="T537">
            <v>0</v>
          </cell>
          <cell r="U537">
            <v>75</v>
          </cell>
        </row>
        <row r="538">
          <cell r="D538">
            <v>77643</v>
          </cell>
          <cell r="E538">
            <v>8</v>
          </cell>
          <cell r="F538" t="str">
            <v>X</v>
          </cell>
          <cell r="G538">
            <v>8</v>
          </cell>
          <cell r="H538">
            <v>8</v>
          </cell>
          <cell r="I538" t="str">
            <v>X</v>
          </cell>
          <cell r="J538" t="str">
            <v>X</v>
          </cell>
          <cell r="K538" t="str">
            <v>X</v>
          </cell>
          <cell r="L538" t="str">
            <v>X</v>
          </cell>
          <cell r="M538" t="str">
            <v>X</v>
          </cell>
          <cell r="N538" t="str">
            <v>X</v>
          </cell>
          <cell r="O538">
            <v>0</v>
          </cell>
          <cell r="P538" t="str">
            <v>IDO NP SSTB 800874</v>
          </cell>
          <cell r="Q538">
            <v>1438</v>
          </cell>
          <cell r="R538">
            <v>0</v>
          </cell>
          <cell r="S538">
            <v>0</v>
          </cell>
          <cell r="T538">
            <v>0</v>
          </cell>
          <cell r="U538">
            <v>18</v>
          </cell>
        </row>
        <row r="539">
          <cell r="D539">
            <v>77644</v>
          </cell>
          <cell r="E539">
            <v>9</v>
          </cell>
          <cell r="F539" t="str">
            <v>X</v>
          </cell>
          <cell r="G539">
            <v>8</v>
          </cell>
          <cell r="H539">
            <v>8</v>
          </cell>
          <cell r="I539" t="str">
            <v>X</v>
          </cell>
          <cell r="J539" t="str">
            <v>X</v>
          </cell>
          <cell r="K539" t="str">
            <v>X</v>
          </cell>
          <cell r="L539" t="str">
            <v>X</v>
          </cell>
          <cell r="M539" t="str">
            <v>X</v>
          </cell>
          <cell r="N539" t="str">
            <v>X</v>
          </cell>
          <cell r="O539">
            <v>1</v>
          </cell>
          <cell r="P539" t="str">
            <v>Door Drop 060808</v>
          </cell>
          <cell r="Q539">
            <v>4972</v>
          </cell>
          <cell r="R539">
            <v>0</v>
          </cell>
          <cell r="S539">
            <v>0</v>
          </cell>
          <cell r="T539">
            <v>0</v>
          </cell>
          <cell r="U539">
            <v>23</v>
          </cell>
        </row>
        <row r="540">
          <cell r="D540">
            <v>77644</v>
          </cell>
          <cell r="E540">
            <v>33</v>
          </cell>
          <cell r="F540" t="str">
            <v>x</v>
          </cell>
          <cell r="G540">
            <v>33</v>
          </cell>
          <cell r="H540">
            <v>33</v>
          </cell>
          <cell r="I540" t="str">
            <v>x</v>
          </cell>
          <cell r="J540" t="str">
            <v>x</v>
          </cell>
          <cell r="K540" t="str">
            <v>x</v>
          </cell>
          <cell r="L540" t="str">
            <v>x</v>
          </cell>
          <cell r="M540" t="str">
            <v>x</v>
          </cell>
          <cell r="N540" t="str">
            <v>x</v>
          </cell>
          <cell r="O540">
            <v>0</v>
          </cell>
          <cell r="P540" t="str">
            <v>Door Drop 060808</v>
          </cell>
          <cell r="Q540">
            <v>16525</v>
          </cell>
          <cell r="R540">
            <v>0</v>
          </cell>
          <cell r="S540">
            <v>0</v>
          </cell>
          <cell r="T540">
            <v>0</v>
          </cell>
          <cell r="U540">
            <v>72</v>
          </cell>
        </row>
        <row r="541">
          <cell r="D541">
            <v>77645</v>
          </cell>
          <cell r="E541">
            <v>4</v>
          </cell>
          <cell r="F541" t="str">
            <v>X</v>
          </cell>
          <cell r="G541">
            <v>4</v>
          </cell>
          <cell r="H541">
            <v>4</v>
          </cell>
          <cell r="I541" t="str">
            <v>X</v>
          </cell>
          <cell r="J541" t="str">
            <v>X</v>
          </cell>
          <cell r="K541" t="str">
            <v>X</v>
          </cell>
          <cell r="L541" t="str">
            <v>X</v>
          </cell>
          <cell r="M541" t="str">
            <v>X</v>
          </cell>
          <cell r="N541" t="str">
            <v>X</v>
          </cell>
          <cell r="O541">
            <v>0</v>
          </cell>
          <cell r="P541" t="str">
            <v>Regional Press</v>
          </cell>
          <cell r="Q541">
            <v>1357</v>
          </cell>
          <cell r="R541">
            <v>0</v>
          </cell>
          <cell r="S541">
            <v>0</v>
          </cell>
          <cell r="T541">
            <v>0</v>
          </cell>
          <cell r="U541">
            <v>8</v>
          </cell>
        </row>
        <row r="542">
          <cell r="D542">
            <v>77645</v>
          </cell>
          <cell r="E542">
            <v>11</v>
          </cell>
          <cell r="F542" t="str">
            <v>x</v>
          </cell>
          <cell r="G542">
            <v>11</v>
          </cell>
          <cell r="H542">
            <v>11</v>
          </cell>
          <cell r="I542" t="str">
            <v>x</v>
          </cell>
          <cell r="J542" t="str">
            <v>x</v>
          </cell>
          <cell r="K542" t="str">
            <v>x</v>
          </cell>
          <cell r="L542" t="str">
            <v>x</v>
          </cell>
          <cell r="M542" t="str">
            <v>x</v>
          </cell>
          <cell r="N542" t="str">
            <v>x</v>
          </cell>
          <cell r="O542">
            <v>0</v>
          </cell>
          <cell r="P542" t="str">
            <v>Regional Press</v>
          </cell>
          <cell r="Q542">
            <v>6264</v>
          </cell>
          <cell r="R542">
            <v>0</v>
          </cell>
          <cell r="S542">
            <v>0</v>
          </cell>
          <cell r="T542">
            <v>0</v>
          </cell>
          <cell r="U542">
            <v>25</v>
          </cell>
        </row>
        <row r="543">
          <cell r="D543">
            <v>77647</v>
          </cell>
          <cell r="E543">
            <v>3</v>
          </cell>
          <cell r="F543" t="str">
            <v>x</v>
          </cell>
          <cell r="G543">
            <v>3</v>
          </cell>
          <cell r="H543">
            <v>3</v>
          </cell>
          <cell r="I543" t="str">
            <v>x</v>
          </cell>
          <cell r="J543" t="str">
            <v>x</v>
          </cell>
          <cell r="K543" t="str">
            <v>x</v>
          </cell>
          <cell r="L543" t="str">
            <v>x</v>
          </cell>
          <cell r="M543" t="str">
            <v>x</v>
          </cell>
          <cell r="N543" t="str">
            <v>x</v>
          </cell>
          <cell r="O543">
            <v>0</v>
          </cell>
          <cell r="P543" t="str">
            <v>Info Pack</v>
          </cell>
          <cell r="Q543">
            <v>1477</v>
          </cell>
          <cell r="R543">
            <v>0</v>
          </cell>
          <cell r="S543">
            <v>0</v>
          </cell>
          <cell r="T543">
            <v>0</v>
          </cell>
          <cell r="U543">
            <v>6</v>
          </cell>
        </row>
        <row r="544">
          <cell r="D544">
            <v>77648</v>
          </cell>
          <cell r="E544">
            <v>21</v>
          </cell>
          <cell r="F544" t="str">
            <v>X</v>
          </cell>
          <cell r="G544">
            <v>21</v>
          </cell>
          <cell r="H544">
            <v>21</v>
          </cell>
          <cell r="I544" t="str">
            <v>X</v>
          </cell>
          <cell r="J544" t="str">
            <v>X</v>
          </cell>
          <cell r="K544" t="str">
            <v>X</v>
          </cell>
          <cell r="L544" t="str">
            <v>X</v>
          </cell>
          <cell r="M544" t="str">
            <v>X</v>
          </cell>
          <cell r="N544" t="str">
            <v>X</v>
          </cell>
          <cell r="O544">
            <v>0</v>
          </cell>
          <cell r="P544" t="str">
            <v>IDO NP SSTB 501607</v>
          </cell>
          <cell r="Q544">
            <v>11186</v>
          </cell>
          <cell r="R544">
            <v>0</v>
          </cell>
          <cell r="S544">
            <v>0</v>
          </cell>
          <cell r="T544">
            <v>0</v>
          </cell>
          <cell r="U544">
            <v>45</v>
          </cell>
        </row>
        <row r="545">
          <cell r="D545">
            <v>77649</v>
          </cell>
          <cell r="E545">
            <v>27</v>
          </cell>
          <cell r="F545" t="str">
            <v>X</v>
          </cell>
          <cell r="G545">
            <v>27</v>
          </cell>
          <cell r="H545">
            <v>27</v>
          </cell>
          <cell r="I545" t="str">
            <v>X</v>
          </cell>
          <cell r="J545" t="str">
            <v>X</v>
          </cell>
          <cell r="K545" t="str">
            <v>X</v>
          </cell>
          <cell r="L545" t="str">
            <v>X</v>
          </cell>
          <cell r="M545" t="str">
            <v>X</v>
          </cell>
          <cell r="N545" t="str">
            <v>X</v>
          </cell>
          <cell r="O545">
            <v>0</v>
          </cell>
          <cell r="P545" t="str">
            <v>IDO NP Sky+ 501607</v>
          </cell>
          <cell r="Q545">
            <v>10889</v>
          </cell>
          <cell r="R545">
            <v>0</v>
          </cell>
          <cell r="S545">
            <v>0</v>
          </cell>
          <cell r="T545">
            <v>0</v>
          </cell>
          <cell r="U545">
            <v>61</v>
          </cell>
        </row>
        <row r="546">
          <cell r="D546">
            <v>77651</v>
          </cell>
          <cell r="E546">
            <v>1</v>
          </cell>
          <cell r="F546" t="str">
            <v>X</v>
          </cell>
          <cell r="G546">
            <v>1</v>
          </cell>
          <cell r="H546">
            <v>1</v>
          </cell>
          <cell r="I546" t="str">
            <v>X</v>
          </cell>
          <cell r="J546" t="str">
            <v>X</v>
          </cell>
          <cell r="K546" t="str">
            <v>X</v>
          </cell>
          <cell r="L546" t="str">
            <v>X</v>
          </cell>
          <cell r="M546" t="str">
            <v>X</v>
          </cell>
          <cell r="N546" t="str">
            <v>X</v>
          </cell>
          <cell r="O546">
            <v>0</v>
          </cell>
          <cell r="P546" t="str">
            <v>IDO NB Sky+ 501607</v>
          </cell>
          <cell r="Q546">
            <v>935</v>
          </cell>
          <cell r="R546">
            <v>0</v>
          </cell>
          <cell r="S546">
            <v>0</v>
          </cell>
          <cell r="T546">
            <v>0</v>
          </cell>
          <cell r="U546">
            <v>2</v>
          </cell>
        </row>
        <row r="547">
          <cell r="D547">
            <v>77652</v>
          </cell>
          <cell r="E547">
            <v>25</v>
          </cell>
          <cell r="F547" t="str">
            <v>X</v>
          </cell>
          <cell r="G547">
            <v>24</v>
          </cell>
          <cell r="H547">
            <v>24</v>
          </cell>
          <cell r="I547" t="str">
            <v>X</v>
          </cell>
          <cell r="J547" t="str">
            <v>X</v>
          </cell>
          <cell r="K547" t="str">
            <v>X</v>
          </cell>
          <cell r="L547" t="str">
            <v>X</v>
          </cell>
          <cell r="M547" t="str">
            <v>X</v>
          </cell>
          <cell r="N547" t="str">
            <v>X</v>
          </cell>
          <cell r="O547">
            <v>1</v>
          </cell>
          <cell r="P547" t="str">
            <v>ARU Referal</v>
          </cell>
          <cell r="Q547">
            <v>12115</v>
          </cell>
          <cell r="R547">
            <v>0</v>
          </cell>
          <cell r="S547">
            <v>0</v>
          </cell>
          <cell r="T547">
            <v>0</v>
          </cell>
          <cell r="U547">
            <v>52</v>
          </cell>
        </row>
        <row r="548">
          <cell r="D548">
            <v>77652</v>
          </cell>
          <cell r="E548">
            <v>103</v>
          </cell>
          <cell r="F548" t="str">
            <v>x</v>
          </cell>
          <cell r="G548">
            <v>100</v>
          </cell>
          <cell r="H548">
            <v>99</v>
          </cell>
          <cell r="I548" t="str">
            <v>x</v>
          </cell>
          <cell r="J548" t="str">
            <v>x</v>
          </cell>
          <cell r="K548" t="str">
            <v>x</v>
          </cell>
          <cell r="L548" t="str">
            <v>x</v>
          </cell>
          <cell r="M548" t="str">
            <v>x</v>
          </cell>
          <cell r="N548" t="str">
            <v>x</v>
          </cell>
          <cell r="O548">
            <v>3</v>
          </cell>
          <cell r="P548" t="str">
            <v>ARU Referal</v>
          </cell>
          <cell r="Q548">
            <v>53036</v>
          </cell>
          <cell r="R548">
            <v>0</v>
          </cell>
          <cell r="S548">
            <v>0</v>
          </cell>
          <cell r="T548">
            <v>0</v>
          </cell>
          <cell r="U548">
            <v>255</v>
          </cell>
        </row>
        <row r="549">
          <cell r="D549">
            <v>77654</v>
          </cell>
          <cell r="E549">
            <v>2</v>
          </cell>
          <cell r="F549" t="str">
            <v>X</v>
          </cell>
          <cell r="G549">
            <v>2</v>
          </cell>
          <cell r="H549">
            <v>2</v>
          </cell>
          <cell r="I549" t="str">
            <v>X</v>
          </cell>
          <cell r="J549" t="str">
            <v>X</v>
          </cell>
          <cell r="K549" t="str">
            <v>X</v>
          </cell>
          <cell r="L549" t="str">
            <v>X</v>
          </cell>
          <cell r="M549" t="str">
            <v>X</v>
          </cell>
          <cell r="N549" t="str">
            <v>X</v>
          </cell>
          <cell r="O549">
            <v>0</v>
          </cell>
          <cell r="P549" t="str">
            <v>Sky+ NB Exist Cust</v>
          </cell>
          <cell r="Q549">
            <v>525</v>
          </cell>
          <cell r="R549">
            <v>0</v>
          </cell>
          <cell r="S549">
            <v>0</v>
          </cell>
          <cell r="T549">
            <v>0</v>
          </cell>
          <cell r="U549">
            <v>4</v>
          </cell>
        </row>
        <row r="550">
          <cell r="D550">
            <v>77655</v>
          </cell>
          <cell r="E550">
            <v>155</v>
          </cell>
          <cell r="F550" t="str">
            <v>X</v>
          </cell>
          <cell r="G550">
            <v>155</v>
          </cell>
          <cell r="H550">
            <v>153</v>
          </cell>
          <cell r="I550" t="str">
            <v>X</v>
          </cell>
          <cell r="J550" t="str">
            <v>X</v>
          </cell>
          <cell r="K550" t="str">
            <v>X</v>
          </cell>
          <cell r="L550" t="str">
            <v>X</v>
          </cell>
          <cell r="M550" t="str">
            <v>X</v>
          </cell>
          <cell r="N550" t="str">
            <v>X</v>
          </cell>
          <cell r="O550">
            <v>0</v>
          </cell>
          <cell r="P550" t="str">
            <v>Sky+ Xfer Exist Cust</v>
          </cell>
          <cell r="Q550">
            <v>87433</v>
          </cell>
          <cell r="R550">
            <v>0</v>
          </cell>
          <cell r="S550">
            <v>0</v>
          </cell>
          <cell r="T550">
            <v>0</v>
          </cell>
          <cell r="U550">
            <v>399</v>
          </cell>
        </row>
        <row r="551">
          <cell r="D551">
            <v>77657</v>
          </cell>
          <cell r="E551">
            <v>2</v>
          </cell>
          <cell r="F551" t="str">
            <v>X</v>
          </cell>
          <cell r="G551">
            <v>2</v>
          </cell>
          <cell r="H551">
            <v>2</v>
          </cell>
          <cell r="I551" t="str">
            <v>X</v>
          </cell>
          <cell r="J551" t="str">
            <v>X</v>
          </cell>
          <cell r="K551" t="str">
            <v>X</v>
          </cell>
          <cell r="L551" t="str">
            <v>X</v>
          </cell>
          <cell r="M551" t="str">
            <v>X</v>
          </cell>
          <cell r="N551" t="str">
            <v>X</v>
          </cell>
          <cell r="O551">
            <v>0</v>
          </cell>
          <cell r="P551" t="str">
            <v>ROI Info Pack 719803</v>
          </cell>
          <cell r="Q551">
            <v>1847</v>
          </cell>
          <cell r="R551">
            <v>0</v>
          </cell>
          <cell r="S551">
            <v>0</v>
          </cell>
          <cell r="T551">
            <v>0</v>
          </cell>
          <cell r="U551">
            <v>5</v>
          </cell>
        </row>
        <row r="552">
          <cell r="D552">
            <v>77658</v>
          </cell>
          <cell r="E552">
            <v>7</v>
          </cell>
          <cell r="F552" t="str">
            <v>X</v>
          </cell>
          <cell r="G552">
            <v>7</v>
          </cell>
          <cell r="H552">
            <v>7</v>
          </cell>
          <cell r="I552" t="str">
            <v>X</v>
          </cell>
          <cell r="J552" t="str">
            <v>X</v>
          </cell>
          <cell r="K552" t="str">
            <v>X</v>
          </cell>
          <cell r="L552" t="str">
            <v>X</v>
          </cell>
          <cell r="M552" t="str">
            <v>X</v>
          </cell>
          <cell r="N552" t="str">
            <v>X</v>
          </cell>
          <cell r="O552">
            <v>0</v>
          </cell>
          <cell r="P552" t="str">
            <v>£50 Low Tier Offer</v>
          </cell>
          <cell r="Q552">
            <v>3795</v>
          </cell>
          <cell r="R552">
            <v>0</v>
          </cell>
          <cell r="S552">
            <v>0</v>
          </cell>
          <cell r="T552">
            <v>0</v>
          </cell>
          <cell r="U552">
            <v>15</v>
          </cell>
        </row>
        <row r="553">
          <cell r="D553">
            <v>77658</v>
          </cell>
          <cell r="E553">
            <v>42</v>
          </cell>
          <cell r="F553" t="str">
            <v>x</v>
          </cell>
          <cell r="G553">
            <v>42</v>
          </cell>
          <cell r="H553">
            <v>42</v>
          </cell>
          <cell r="I553" t="str">
            <v>x</v>
          </cell>
          <cell r="J553" t="str">
            <v>x</v>
          </cell>
          <cell r="K553" t="str">
            <v>x</v>
          </cell>
          <cell r="L553" t="str">
            <v>x</v>
          </cell>
          <cell r="M553" t="str">
            <v>x</v>
          </cell>
          <cell r="N553" t="str">
            <v>x</v>
          </cell>
          <cell r="O553">
            <v>0</v>
          </cell>
          <cell r="P553" t="str">
            <v>£50 Low Tier Offer</v>
          </cell>
          <cell r="Q553">
            <v>22425</v>
          </cell>
          <cell r="R553">
            <v>0</v>
          </cell>
          <cell r="S553">
            <v>0</v>
          </cell>
          <cell r="T553">
            <v>0</v>
          </cell>
          <cell r="U553">
            <v>87</v>
          </cell>
        </row>
        <row r="554">
          <cell r="D554">
            <v>77659</v>
          </cell>
          <cell r="E554">
            <v>5</v>
          </cell>
          <cell r="F554" t="str">
            <v>X</v>
          </cell>
          <cell r="G554">
            <v>5</v>
          </cell>
          <cell r="H554">
            <v>5</v>
          </cell>
          <cell r="I554" t="str">
            <v>X</v>
          </cell>
          <cell r="J554" t="str">
            <v>X</v>
          </cell>
          <cell r="K554" t="str">
            <v>X</v>
          </cell>
          <cell r="L554" t="str">
            <v>X</v>
          </cell>
          <cell r="M554" t="str">
            <v>X</v>
          </cell>
          <cell r="N554" t="str">
            <v>X</v>
          </cell>
          <cell r="O554">
            <v>0</v>
          </cell>
          <cell r="P554" t="str">
            <v>Comf Suburbia DM</v>
          </cell>
          <cell r="Q554">
            <v>1522</v>
          </cell>
          <cell r="R554">
            <v>0</v>
          </cell>
          <cell r="S554">
            <v>0</v>
          </cell>
          <cell r="T554">
            <v>0</v>
          </cell>
          <cell r="U554">
            <v>10</v>
          </cell>
        </row>
        <row r="555">
          <cell r="D555">
            <v>77662</v>
          </cell>
          <cell r="E555">
            <v>7</v>
          </cell>
          <cell r="F555" t="str">
            <v>X</v>
          </cell>
          <cell r="G555">
            <v>7</v>
          </cell>
          <cell r="H555">
            <v>7</v>
          </cell>
          <cell r="I555" t="str">
            <v>X</v>
          </cell>
          <cell r="J555" t="str">
            <v>X</v>
          </cell>
          <cell r="K555" t="str">
            <v>X</v>
          </cell>
          <cell r="L555" t="str">
            <v>X</v>
          </cell>
          <cell r="M555" t="str">
            <v>X</v>
          </cell>
          <cell r="N555" t="str">
            <v>X</v>
          </cell>
          <cell r="O555">
            <v>0</v>
          </cell>
          <cell r="P555" t="str">
            <v>ROI SSTB 2</v>
          </cell>
          <cell r="Q555">
            <v>3364</v>
          </cell>
          <cell r="R555">
            <v>0</v>
          </cell>
          <cell r="S555">
            <v>0</v>
          </cell>
          <cell r="T555">
            <v>0</v>
          </cell>
          <cell r="U555">
            <v>14</v>
          </cell>
        </row>
        <row r="556">
          <cell r="D556">
            <v>77665</v>
          </cell>
          <cell r="E556">
            <v>1</v>
          </cell>
          <cell r="F556" t="str">
            <v>X</v>
          </cell>
          <cell r="G556">
            <v>1</v>
          </cell>
          <cell r="H556">
            <v>1</v>
          </cell>
          <cell r="I556" t="str">
            <v>X</v>
          </cell>
          <cell r="J556" t="str">
            <v>X</v>
          </cell>
          <cell r="K556" t="str">
            <v>X</v>
          </cell>
          <cell r="L556" t="str">
            <v>X</v>
          </cell>
          <cell r="M556" t="str">
            <v>X</v>
          </cell>
          <cell r="N556" t="str">
            <v>X</v>
          </cell>
          <cell r="O556">
            <v>0</v>
          </cell>
          <cell r="P556" t="str">
            <v>Chelsea New Business</v>
          </cell>
          <cell r="Q556">
            <v>115</v>
          </cell>
          <cell r="R556">
            <v>0</v>
          </cell>
          <cell r="S556">
            <v>0</v>
          </cell>
          <cell r="T556">
            <v>0</v>
          </cell>
          <cell r="U556">
            <v>2</v>
          </cell>
        </row>
        <row r="557">
          <cell r="D557">
            <v>77665</v>
          </cell>
          <cell r="E557">
            <v>1</v>
          </cell>
          <cell r="F557" t="str">
            <v>x</v>
          </cell>
          <cell r="G557">
            <v>0</v>
          </cell>
          <cell r="H557">
            <v>0</v>
          </cell>
          <cell r="I557" t="str">
            <v>x</v>
          </cell>
          <cell r="J557" t="str">
            <v>x</v>
          </cell>
          <cell r="K557" t="str">
            <v>x</v>
          </cell>
          <cell r="L557" t="str">
            <v>x</v>
          </cell>
          <cell r="M557" t="str">
            <v>x</v>
          </cell>
          <cell r="N557" t="str">
            <v>x</v>
          </cell>
          <cell r="O557">
            <v>0</v>
          </cell>
          <cell r="P557">
            <v>77665</v>
          </cell>
          <cell r="Q557">
            <v>0</v>
          </cell>
          <cell r="R557">
            <v>0</v>
          </cell>
          <cell r="S557">
            <v>1</v>
          </cell>
          <cell r="T557">
            <v>0</v>
          </cell>
          <cell r="U557">
            <v>0</v>
          </cell>
        </row>
        <row r="558">
          <cell r="D558">
            <v>77668</v>
          </cell>
          <cell r="E558">
            <v>70</v>
          </cell>
          <cell r="F558" t="str">
            <v>X</v>
          </cell>
          <cell r="G558">
            <v>60</v>
          </cell>
          <cell r="H558">
            <v>63</v>
          </cell>
          <cell r="I558" t="str">
            <v>X</v>
          </cell>
          <cell r="J558" t="str">
            <v>X</v>
          </cell>
          <cell r="K558" t="str">
            <v>X</v>
          </cell>
          <cell r="L558" t="str">
            <v>X</v>
          </cell>
          <cell r="M558" t="str">
            <v>X</v>
          </cell>
          <cell r="N558" t="str">
            <v>X</v>
          </cell>
          <cell r="O558">
            <v>2</v>
          </cell>
          <cell r="P558" t="str">
            <v>V/C Processing XFER</v>
          </cell>
          <cell r="Q558">
            <v>7199</v>
          </cell>
          <cell r="R558">
            <v>37</v>
          </cell>
          <cell r="S558">
            <v>0</v>
          </cell>
          <cell r="T558">
            <v>0</v>
          </cell>
          <cell r="U558">
            <v>802</v>
          </cell>
        </row>
        <row r="559">
          <cell r="D559">
            <v>77673</v>
          </cell>
          <cell r="E559">
            <v>70</v>
          </cell>
          <cell r="F559" t="str">
            <v>X</v>
          </cell>
          <cell r="G559">
            <v>69</v>
          </cell>
          <cell r="H559">
            <v>59</v>
          </cell>
          <cell r="I559" t="str">
            <v>X</v>
          </cell>
          <cell r="J559" t="str">
            <v>X</v>
          </cell>
          <cell r="K559" t="str">
            <v>X</v>
          </cell>
          <cell r="L559" t="str">
            <v>X</v>
          </cell>
          <cell r="M559" t="str">
            <v>X</v>
          </cell>
          <cell r="N559" t="str">
            <v>X</v>
          </cell>
          <cell r="O559">
            <v>1</v>
          </cell>
          <cell r="P559" t="str">
            <v>Cancelled Install</v>
          </cell>
          <cell r="Q559">
            <v>13282</v>
          </cell>
          <cell r="R559">
            <v>0</v>
          </cell>
          <cell r="S559">
            <v>0</v>
          </cell>
          <cell r="T559">
            <v>0</v>
          </cell>
          <cell r="U559">
            <v>715</v>
          </cell>
        </row>
        <row r="560">
          <cell r="D560">
            <v>77674</v>
          </cell>
          <cell r="E560">
            <v>109</v>
          </cell>
          <cell r="F560" t="str">
            <v>X</v>
          </cell>
          <cell r="G560">
            <v>103</v>
          </cell>
          <cell r="H560">
            <v>99</v>
          </cell>
          <cell r="I560" t="str">
            <v>X</v>
          </cell>
          <cell r="J560" t="str">
            <v>X</v>
          </cell>
          <cell r="K560" t="str">
            <v>X</v>
          </cell>
          <cell r="L560" t="str">
            <v>X</v>
          </cell>
          <cell r="M560" t="str">
            <v>X</v>
          </cell>
          <cell r="N560" t="str">
            <v>X</v>
          </cell>
          <cell r="O560">
            <v>0</v>
          </cell>
          <cell r="P560" t="str">
            <v>Turnaround 404040</v>
          </cell>
          <cell r="Q560">
            <v>24569</v>
          </cell>
          <cell r="R560">
            <v>0</v>
          </cell>
          <cell r="S560">
            <v>6</v>
          </cell>
          <cell r="T560">
            <v>6</v>
          </cell>
          <cell r="U560">
            <v>546</v>
          </cell>
        </row>
        <row r="561">
          <cell r="D561">
            <v>77674</v>
          </cell>
          <cell r="E561">
            <v>1400</v>
          </cell>
          <cell r="F561" t="str">
            <v>x</v>
          </cell>
          <cell r="G561">
            <v>1339</v>
          </cell>
          <cell r="H561">
            <v>1282</v>
          </cell>
          <cell r="I561" t="str">
            <v>x</v>
          </cell>
          <cell r="J561" t="str">
            <v>x</v>
          </cell>
          <cell r="K561" t="str">
            <v>x</v>
          </cell>
          <cell r="L561" t="str">
            <v>x</v>
          </cell>
          <cell r="M561" t="str">
            <v>x</v>
          </cell>
          <cell r="N561" t="str">
            <v>x</v>
          </cell>
          <cell r="O561">
            <v>8</v>
          </cell>
          <cell r="P561" t="str">
            <v>Turnaround 404040</v>
          </cell>
          <cell r="Q561">
            <v>301036</v>
          </cell>
          <cell r="R561">
            <v>53</v>
          </cell>
          <cell r="S561">
            <v>0</v>
          </cell>
          <cell r="T561">
            <v>0</v>
          </cell>
          <cell r="U561">
            <v>10099</v>
          </cell>
        </row>
        <row r="562">
          <cell r="D562">
            <v>77675</v>
          </cell>
          <cell r="E562">
            <v>4</v>
          </cell>
          <cell r="F562" t="str">
            <v>X</v>
          </cell>
          <cell r="G562">
            <v>2</v>
          </cell>
          <cell r="H562">
            <v>2</v>
          </cell>
          <cell r="I562" t="str">
            <v>X</v>
          </cell>
          <cell r="J562" t="str">
            <v>X</v>
          </cell>
          <cell r="K562" t="str">
            <v>X</v>
          </cell>
          <cell r="L562" t="str">
            <v>X</v>
          </cell>
          <cell r="M562" t="str">
            <v>X</v>
          </cell>
          <cell r="N562" t="str">
            <v>X</v>
          </cell>
          <cell r="O562">
            <v>0</v>
          </cell>
          <cell r="P562" t="str">
            <v>New Bus Xfer Dunf Ag</v>
          </cell>
          <cell r="Q562">
            <v>1353</v>
          </cell>
          <cell r="R562">
            <v>0</v>
          </cell>
          <cell r="S562">
            <v>0</v>
          </cell>
          <cell r="T562">
            <v>0</v>
          </cell>
          <cell r="U562">
            <v>66</v>
          </cell>
        </row>
        <row r="563">
          <cell r="D563">
            <v>77675</v>
          </cell>
          <cell r="E563">
            <v>107</v>
          </cell>
          <cell r="F563" t="str">
            <v>x</v>
          </cell>
          <cell r="G563">
            <v>97</v>
          </cell>
          <cell r="H563">
            <v>97</v>
          </cell>
          <cell r="I563" t="str">
            <v>x</v>
          </cell>
          <cell r="J563" t="str">
            <v>x</v>
          </cell>
          <cell r="K563" t="str">
            <v>x</v>
          </cell>
          <cell r="L563" t="str">
            <v>x</v>
          </cell>
          <cell r="M563" t="str">
            <v>x</v>
          </cell>
          <cell r="N563" t="str">
            <v>x</v>
          </cell>
          <cell r="O563">
            <v>7</v>
          </cell>
          <cell r="P563" t="str">
            <v>New Bus Xfer Dunf Ag</v>
          </cell>
          <cell r="Q563">
            <v>61832</v>
          </cell>
          <cell r="R563">
            <v>1</v>
          </cell>
          <cell r="S563">
            <v>2</v>
          </cell>
          <cell r="T563">
            <v>0</v>
          </cell>
          <cell r="U563">
            <v>2244</v>
          </cell>
        </row>
        <row r="564">
          <cell r="D564">
            <v>77676</v>
          </cell>
          <cell r="E564">
            <v>9</v>
          </cell>
          <cell r="F564" t="str">
            <v>X</v>
          </cell>
          <cell r="G564">
            <v>9</v>
          </cell>
          <cell r="H564">
            <v>9</v>
          </cell>
          <cell r="I564" t="str">
            <v>X</v>
          </cell>
          <cell r="J564" t="str">
            <v>X</v>
          </cell>
          <cell r="K564" t="str">
            <v>X</v>
          </cell>
          <cell r="L564" t="str">
            <v>X</v>
          </cell>
          <cell r="M564" t="str">
            <v>X</v>
          </cell>
          <cell r="N564" t="str">
            <v>X</v>
          </cell>
          <cell r="O564">
            <v>0</v>
          </cell>
          <cell r="P564" t="str">
            <v>Media Inserts</v>
          </cell>
          <cell r="Q564">
            <v>5963</v>
          </cell>
          <cell r="R564">
            <v>0</v>
          </cell>
          <cell r="S564">
            <v>0</v>
          </cell>
          <cell r="T564">
            <v>0</v>
          </cell>
          <cell r="U564">
            <v>19</v>
          </cell>
        </row>
        <row r="565">
          <cell r="D565">
            <v>77678</v>
          </cell>
          <cell r="E565">
            <v>5</v>
          </cell>
          <cell r="F565" t="str">
            <v>X</v>
          </cell>
          <cell r="G565">
            <v>4</v>
          </cell>
          <cell r="H565">
            <v>4</v>
          </cell>
          <cell r="I565" t="str">
            <v>X</v>
          </cell>
          <cell r="J565" t="str">
            <v>X</v>
          </cell>
          <cell r="K565" t="str">
            <v>X</v>
          </cell>
          <cell r="L565" t="str">
            <v>X</v>
          </cell>
          <cell r="M565" t="str">
            <v>X</v>
          </cell>
          <cell r="N565" t="str">
            <v>X</v>
          </cell>
          <cell r="O565">
            <v>1</v>
          </cell>
          <cell r="P565" t="str">
            <v>ROI Cust Mag 719801</v>
          </cell>
          <cell r="Q565">
            <v>2843</v>
          </cell>
          <cell r="R565">
            <v>0</v>
          </cell>
          <cell r="S565">
            <v>0</v>
          </cell>
          <cell r="T565">
            <v>0</v>
          </cell>
          <cell r="U565">
            <v>9</v>
          </cell>
        </row>
        <row r="566">
          <cell r="D566">
            <v>77679</v>
          </cell>
          <cell r="E566">
            <v>1</v>
          </cell>
          <cell r="F566" t="str">
            <v>X</v>
          </cell>
          <cell r="G566">
            <v>1</v>
          </cell>
          <cell r="H566">
            <v>1</v>
          </cell>
          <cell r="I566" t="str">
            <v>X</v>
          </cell>
          <cell r="J566" t="str">
            <v>X</v>
          </cell>
          <cell r="K566" t="str">
            <v>X</v>
          </cell>
          <cell r="L566" t="str">
            <v>X</v>
          </cell>
          <cell r="M566" t="str">
            <v>X</v>
          </cell>
          <cell r="N566" t="str">
            <v>X</v>
          </cell>
          <cell r="O566">
            <v>0</v>
          </cell>
          <cell r="P566" t="str">
            <v>Mature Metrop. DM</v>
          </cell>
          <cell r="Q566">
            <v>1172</v>
          </cell>
          <cell r="R566">
            <v>0</v>
          </cell>
          <cell r="S566">
            <v>0</v>
          </cell>
          <cell r="T566">
            <v>0</v>
          </cell>
          <cell r="U566">
            <v>2</v>
          </cell>
        </row>
        <row r="567">
          <cell r="D567">
            <v>77680</v>
          </cell>
          <cell r="E567">
            <v>3</v>
          </cell>
          <cell r="F567" t="str">
            <v>X</v>
          </cell>
          <cell r="G567">
            <v>1</v>
          </cell>
          <cell r="H567">
            <v>2</v>
          </cell>
          <cell r="I567" t="str">
            <v>X</v>
          </cell>
          <cell r="J567" t="str">
            <v>X</v>
          </cell>
          <cell r="K567" t="str">
            <v>X</v>
          </cell>
          <cell r="L567" t="str">
            <v>X</v>
          </cell>
          <cell r="M567" t="str">
            <v>X</v>
          </cell>
          <cell r="N567" t="str">
            <v>X</v>
          </cell>
          <cell r="O567">
            <v>1</v>
          </cell>
          <cell r="P567">
            <v>77680</v>
          </cell>
          <cell r="Q567">
            <v>6</v>
          </cell>
          <cell r="R567">
            <v>0</v>
          </cell>
          <cell r="S567">
            <v>0</v>
          </cell>
          <cell r="T567">
            <v>0</v>
          </cell>
          <cell r="U567">
            <v>20</v>
          </cell>
        </row>
        <row r="568">
          <cell r="D568">
            <v>77681</v>
          </cell>
          <cell r="E568">
            <v>95</v>
          </cell>
          <cell r="F568" t="str">
            <v>X</v>
          </cell>
          <cell r="G568">
            <v>4</v>
          </cell>
          <cell r="H568">
            <v>4</v>
          </cell>
          <cell r="I568" t="str">
            <v>X</v>
          </cell>
          <cell r="J568" t="str">
            <v>X</v>
          </cell>
          <cell r="K568" t="str">
            <v>X</v>
          </cell>
          <cell r="L568" t="str">
            <v>X</v>
          </cell>
          <cell r="M568" t="str">
            <v>X</v>
          </cell>
          <cell r="N568" t="str">
            <v>X</v>
          </cell>
          <cell r="O568">
            <v>2</v>
          </cell>
          <cell r="P568" t="str">
            <v>RHL/India New Bus</v>
          </cell>
          <cell r="Q568">
            <v>2786</v>
          </cell>
          <cell r="R568">
            <v>12</v>
          </cell>
          <cell r="S568">
            <v>88</v>
          </cell>
          <cell r="T568">
            <v>88</v>
          </cell>
          <cell r="U568">
            <v>96</v>
          </cell>
        </row>
        <row r="569">
          <cell r="D569">
            <v>77682</v>
          </cell>
          <cell r="E569">
            <v>8</v>
          </cell>
          <cell r="F569" t="str">
            <v>X</v>
          </cell>
          <cell r="G569">
            <v>8</v>
          </cell>
          <cell r="H569">
            <v>8</v>
          </cell>
          <cell r="I569" t="str">
            <v>X</v>
          </cell>
          <cell r="J569" t="str">
            <v>X</v>
          </cell>
          <cell r="K569" t="str">
            <v>X</v>
          </cell>
          <cell r="L569" t="str">
            <v>X</v>
          </cell>
          <cell r="M569" t="str">
            <v>X</v>
          </cell>
          <cell r="N569" t="str">
            <v>X</v>
          </cell>
          <cell r="O569">
            <v>0</v>
          </cell>
          <cell r="P569" t="str">
            <v>ROI New Bus Xfer</v>
          </cell>
          <cell r="Q569">
            <v>3578</v>
          </cell>
          <cell r="R569">
            <v>0</v>
          </cell>
          <cell r="S569">
            <v>0</v>
          </cell>
          <cell r="T569">
            <v>0</v>
          </cell>
          <cell r="U569">
            <v>20</v>
          </cell>
        </row>
        <row r="570">
          <cell r="D570">
            <v>77684</v>
          </cell>
          <cell r="E570">
            <v>8</v>
          </cell>
          <cell r="F570" t="str">
            <v>X</v>
          </cell>
          <cell r="G570">
            <v>0</v>
          </cell>
          <cell r="H570">
            <v>0</v>
          </cell>
          <cell r="I570" t="str">
            <v>X</v>
          </cell>
          <cell r="J570" t="str">
            <v>X</v>
          </cell>
          <cell r="K570" t="str">
            <v>X</v>
          </cell>
          <cell r="L570" t="str">
            <v>X</v>
          </cell>
          <cell r="M570" t="str">
            <v>X</v>
          </cell>
          <cell r="N570" t="str">
            <v>X</v>
          </cell>
          <cell r="O570">
            <v>1</v>
          </cell>
          <cell r="P570" t="str">
            <v>Sky Bus Install Xfer</v>
          </cell>
          <cell r="Q570">
            <v>0</v>
          </cell>
          <cell r="R570">
            <v>58</v>
          </cell>
          <cell r="S570">
            <v>0</v>
          </cell>
          <cell r="T570">
            <v>0</v>
          </cell>
          <cell r="U570">
            <v>0</v>
          </cell>
        </row>
        <row r="571">
          <cell r="D571">
            <v>77685</v>
          </cell>
          <cell r="E571">
            <v>13</v>
          </cell>
          <cell r="F571" t="str">
            <v>X</v>
          </cell>
          <cell r="G571">
            <v>13</v>
          </cell>
          <cell r="H571">
            <v>13</v>
          </cell>
          <cell r="I571" t="str">
            <v>X</v>
          </cell>
          <cell r="J571" t="str">
            <v>X</v>
          </cell>
          <cell r="K571" t="str">
            <v>X</v>
          </cell>
          <cell r="L571" t="str">
            <v>X</v>
          </cell>
          <cell r="M571" t="str">
            <v>X</v>
          </cell>
          <cell r="N571" t="str">
            <v>X</v>
          </cell>
          <cell r="O571">
            <v>0</v>
          </cell>
          <cell r="P571" t="str">
            <v>Sky+ New 800800</v>
          </cell>
          <cell r="Q571">
            <v>5871</v>
          </cell>
          <cell r="R571">
            <v>0</v>
          </cell>
          <cell r="S571">
            <v>0</v>
          </cell>
          <cell r="T571">
            <v>0</v>
          </cell>
          <cell r="U571">
            <v>27</v>
          </cell>
        </row>
        <row r="572">
          <cell r="D572">
            <v>77686</v>
          </cell>
          <cell r="E572">
            <v>80</v>
          </cell>
          <cell r="F572" t="str">
            <v>X</v>
          </cell>
          <cell r="G572">
            <v>80</v>
          </cell>
          <cell r="H572">
            <v>79</v>
          </cell>
          <cell r="I572" t="str">
            <v>X</v>
          </cell>
          <cell r="J572" t="str">
            <v>X</v>
          </cell>
          <cell r="K572" t="str">
            <v>X</v>
          </cell>
          <cell r="L572" t="str">
            <v>X</v>
          </cell>
          <cell r="M572" t="str">
            <v>X</v>
          </cell>
          <cell r="N572" t="str">
            <v>X</v>
          </cell>
          <cell r="O572">
            <v>0</v>
          </cell>
          <cell r="P572" t="str">
            <v>Sky+ Exist 800800</v>
          </cell>
          <cell r="Q572">
            <v>30590</v>
          </cell>
          <cell r="R572">
            <v>0</v>
          </cell>
          <cell r="S572">
            <v>0</v>
          </cell>
          <cell r="T572">
            <v>0</v>
          </cell>
          <cell r="U572">
            <v>275</v>
          </cell>
        </row>
        <row r="573">
          <cell r="D573">
            <v>77689</v>
          </cell>
          <cell r="E573">
            <v>114</v>
          </cell>
          <cell r="F573" t="str">
            <v>X</v>
          </cell>
          <cell r="G573">
            <v>5</v>
          </cell>
          <cell r="H573">
            <v>4</v>
          </cell>
          <cell r="I573" t="str">
            <v>X</v>
          </cell>
          <cell r="J573" t="str">
            <v>X</v>
          </cell>
          <cell r="K573" t="str">
            <v>X</v>
          </cell>
          <cell r="L573" t="str">
            <v>X</v>
          </cell>
          <cell r="M573" t="str">
            <v>X</v>
          </cell>
          <cell r="N573" t="str">
            <v>X</v>
          </cell>
          <cell r="O573">
            <v>1</v>
          </cell>
          <cell r="P573" t="str">
            <v>New Business Xfer</v>
          </cell>
          <cell r="Q573">
            <v>3875</v>
          </cell>
          <cell r="R573">
            <v>18</v>
          </cell>
          <cell r="S573">
            <v>107</v>
          </cell>
          <cell r="T573">
            <v>107</v>
          </cell>
          <cell r="U573">
            <v>173</v>
          </cell>
        </row>
        <row r="574">
          <cell r="D574">
            <v>77689</v>
          </cell>
          <cell r="E574">
            <v>209</v>
          </cell>
          <cell r="F574" t="str">
            <v>x</v>
          </cell>
          <cell r="G574">
            <v>188</v>
          </cell>
          <cell r="H574">
            <v>188</v>
          </cell>
          <cell r="I574" t="str">
            <v>x</v>
          </cell>
          <cell r="J574" t="str">
            <v>x</v>
          </cell>
          <cell r="K574" t="str">
            <v>x</v>
          </cell>
          <cell r="L574" t="str">
            <v>x</v>
          </cell>
          <cell r="M574" t="str">
            <v>x</v>
          </cell>
          <cell r="N574" t="str">
            <v>x</v>
          </cell>
          <cell r="O574">
            <v>6</v>
          </cell>
          <cell r="P574" t="str">
            <v>New Bus xfer frm Liv</v>
          </cell>
          <cell r="Q574">
            <v>126564</v>
          </cell>
          <cell r="R574">
            <v>0</v>
          </cell>
          <cell r="S574">
            <v>0</v>
          </cell>
          <cell r="T574">
            <v>0</v>
          </cell>
          <cell r="U574">
            <v>4346</v>
          </cell>
        </row>
        <row r="575">
          <cell r="D575">
            <v>77690</v>
          </cell>
          <cell r="E575">
            <v>1</v>
          </cell>
          <cell r="F575" t="str">
            <v>X</v>
          </cell>
          <cell r="G575">
            <v>0</v>
          </cell>
          <cell r="H575">
            <v>0</v>
          </cell>
          <cell r="I575" t="str">
            <v>X</v>
          </cell>
          <cell r="J575" t="str">
            <v>X</v>
          </cell>
          <cell r="K575" t="str">
            <v>X</v>
          </cell>
          <cell r="L575" t="str">
            <v>X</v>
          </cell>
          <cell r="M575" t="str">
            <v>X</v>
          </cell>
          <cell r="N575" t="str">
            <v>X</v>
          </cell>
          <cell r="O575">
            <v>1</v>
          </cell>
          <cell r="P575" t="str">
            <v>Executive Xfer</v>
          </cell>
          <cell r="Q575">
            <v>0</v>
          </cell>
          <cell r="R575">
            <v>0</v>
          </cell>
          <cell r="S575">
            <v>0</v>
          </cell>
          <cell r="T575">
            <v>0</v>
          </cell>
          <cell r="U575">
            <v>0</v>
          </cell>
        </row>
        <row r="576">
          <cell r="D576">
            <v>77691</v>
          </cell>
          <cell r="E576">
            <v>34</v>
          </cell>
          <cell r="F576" t="str">
            <v>X</v>
          </cell>
          <cell r="G576">
            <v>32</v>
          </cell>
          <cell r="H576">
            <v>30</v>
          </cell>
          <cell r="I576" t="str">
            <v>X</v>
          </cell>
          <cell r="J576" t="str">
            <v>X</v>
          </cell>
          <cell r="K576" t="str">
            <v>X</v>
          </cell>
          <cell r="L576" t="str">
            <v>X</v>
          </cell>
          <cell r="M576" t="str">
            <v>X</v>
          </cell>
          <cell r="N576" t="str">
            <v>X</v>
          </cell>
          <cell r="O576">
            <v>2</v>
          </cell>
          <cell r="P576" t="str">
            <v>Field Escalation</v>
          </cell>
          <cell r="Q576">
            <v>7464</v>
          </cell>
          <cell r="R576">
            <v>0</v>
          </cell>
          <cell r="S576">
            <v>0</v>
          </cell>
          <cell r="T576">
            <v>0</v>
          </cell>
          <cell r="U576">
            <v>194</v>
          </cell>
        </row>
        <row r="577">
          <cell r="D577">
            <v>77692</v>
          </cell>
          <cell r="E577">
            <v>53</v>
          </cell>
          <cell r="F577" t="str">
            <v>X</v>
          </cell>
          <cell r="G577">
            <v>51</v>
          </cell>
          <cell r="H577">
            <v>49</v>
          </cell>
          <cell r="I577" t="str">
            <v>X</v>
          </cell>
          <cell r="J577" t="str">
            <v>X</v>
          </cell>
          <cell r="K577" t="str">
            <v>X</v>
          </cell>
          <cell r="L577" t="str">
            <v>X</v>
          </cell>
          <cell r="M577" t="str">
            <v>X</v>
          </cell>
          <cell r="N577" t="str">
            <v>X</v>
          </cell>
          <cell r="O577">
            <v>1</v>
          </cell>
          <cell r="P577" t="str">
            <v>Moving Home Reject</v>
          </cell>
          <cell r="Q577">
            <v>18736</v>
          </cell>
          <cell r="R577">
            <v>15</v>
          </cell>
          <cell r="S577">
            <v>0</v>
          </cell>
          <cell r="T577">
            <v>0</v>
          </cell>
          <cell r="U577">
            <v>234</v>
          </cell>
        </row>
        <row r="578">
          <cell r="D578">
            <v>77693</v>
          </cell>
          <cell r="E578">
            <v>1</v>
          </cell>
          <cell r="F578" t="str">
            <v>X</v>
          </cell>
          <cell r="G578">
            <v>0</v>
          </cell>
          <cell r="H578">
            <v>0</v>
          </cell>
          <cell r="I578" t="str">
            <v>X</v>
          </cell>
          <cell r="J578" t="str">
            <v>X</v>
          </cell>
          <cell r="K578" t="str">
            <v>X</v>
          </cell>
          <cell r="L578" t="str">
            <v>X</v>
          </cell>
          <cell r="M578" t="str">
            <v>X</v>
          </cell>
          <cell r="N578" t="str">
            <v>X</v>
          </cell>
          <cell r="O578">
            <v>0</v>
          </cell>
          <cell r="P578" t="str">
            <v>Sky Bus Install Pro</v>
          </cell>
          <cell r="Q578">
            <v>0</v>
          </cell>
          <cell r="R578">
            <v>6</v>
          </cell>
          <cell r="S578">
            <v>0</v>
          </cell>
          <cell r="T578">
            <v>0</v>
          </cell>
          <cell r="U578">
            <v>0</v>
          </cell>
        </row>
        <row r="579">
          <cell r="D579">
            <v>77694</v>
          </cell>
          <cell r="E579">
            <v>156</v>
          </cell>
          <cell r="F579" t="str">
            <v>X</v>
          </cell>
          <cell r="G579">
            <v>152</v>
          </cell>
          <cell r="H579">
            <v>145</v>
          </cell>
          <cell r="I579" t="str">
            <v>X</v>
          </cell>
          <cell r="J579" t="str">
            <v>X</v>
          </cell>
          <cell r="K579" t="str">
            <v>X</v>
          </cell>
          <cell r="L579" t="str">
            <v>X</v>
          </cell>
          <cell r="M579" t="str">
            <v>X</v>
          </cell>
          <cell r="N579" t="str">
            <v>X</v>
          </cell>
          <cell r="O579">
            <v>3</v>
          </cell>
          <cell r="P579" t="str">
            <v>Executive T/fer Numb</v>
          </cell>
          <cell r="Q579">
            <v>44359</v>
          </cell>
          <cell r="R579">
            <v>19</v>
          </cell>
          <cell r="S579">
            <v>0</v>
          </cell>
          <cell r="T579">
            <v>0</v>
          </cell>
          <cell r="U579">
            <v>920</v>
          </cell>
        </row>
        <row r="580">
          <cell r="D580">
            <v>77695</v>
          </cell>
          <cell r="E580">
            <v>2371</v>
          </cell>
          <cell r="F580" t="str">
            <v>X</v>
          </cell>
          <cell r="G580">
            <v>2344</v>
          </cell>
          <cell r="H580">
            <v>2269</v>
          </cell>
          <cell r="I580" t="str">
            <v>X</v>
          </cell>
          <cell r="J580" t="str">
            <v>X</v>
          </cell>
          <cell r="K580" t="str">
            <v>X</v>
          </cell>
          <cell r="L580" t="str">
            <v>X</v>
          </cell>
          <cell r="M580" t="str">
            <v>X</v>
          </cell>
          <cell r="N580" t="str">
            <v>X</v>
          </cell>
          <cell r="O580">
            <v>7</v>
          </cell>
          <cell r="P580" t="str">
            <v>Turnaround Xfer</v>
          </cell>
          <cell r="Q580">
            <v>896212</v>
          </cell>
          <cell r="R580">
            <v>275</v>
          </cell>
          <cell r="S580">
            <v>0</v>
          </cell>
          <cell r="T580">
            <v>0</v>
          </cell>
          <cell r="U580">
            <v>9154</v>
          </cell>
        </row>
        <row r="581">
          <cell r="D581">
            <v>77696</v>
          </cell>
          <cell r="E581">
            <v>51</v>
          </cell>
          <cell r="F581" t="str">
            <v>X</v>
          </cell>
          <cell r="G581">
            <v>22</v>
          </cell>
          <cell r="H581">
            <v>22</v>
          </cell>
          <cell r="I581" t="str">
            <v>X</v>
          </cell>
          <cell r="J581" t="str">
            <v>X</v>
          </cell>
          <cell r="K581" t="str">
            <v>X</v>
          </cell>
          <cell r="L581" t="str">
            <v>X</v>
          </cell>
          <cell r="M581" t="str">
            <v>X</v>
          </cell>
          <cell r="N581" t="str">
            <v>X</v>
          </cell>
          <cell r="O581">
            <v>15</v>
          </cell>
          <cell r="P581" t="str">
            <v>Cancell Install XFER</v>
          </cell>
          <cell r="Q581">
            <v>5540</v>
          </cell>
          <cell r="R581">
            <v>147</v>
          </cell>
          <cell r="S581">
            <v>0</v>
          </cell>
          <cell r="T581">
            <v>0</v>
          </cell>
          <cell r="U581">
            <v>387</v>
          </cell>
        </row>
        <row r="582">
          <cell r="D582">
            <v>77697</v>
          </cell>
          <cell r="E582">
            <v>3</v>
          </cell>
          <cell r="F582" t="str">
            <v>X</v>
          </cell>
          <cell r="G582">
            <v>3</v>
          </cell>
          <cell r="H582">
            <v>3</v>
          </cell>
          <cell r="I582" t="str">
            <v>X</v>
          </cell>
          <cell r="J582" t="str">
            <v>X</v>
          </cell>
          <cell r="K582" t="str">
            <v>X</v>
          </cell>
          <cell r="L582" t="str">
            <v>X</v>
          </cell>
          <cell r="M582" t="str">
            <v>X</v>
          </cell>
          <cell r="N582" t="str">
            <v>X</v>
          </cell>
          <cell r="O582">
            <v>0</v>
          </cell>
          <cell r="P582" t="str">
            <v>Refusals Mailer</v>
          </cell>
          <cell r="Q582">
            <v>438</v>
          </cell>
          <cell r="R582">
            <v>0</v>
          </cell>
          <cell r="S582">
            <v>0</v>
          </cell>
          <cell r="T582">
            <v>0</v>
          </cell>
          <cell r="U582">
            <v>7</v>
          </cell>
        </row>
        <row r="583">
          <cell r="D583">
            <v>77698</v>
          </cell>
          <cell r="E583">
            <v>7</v>
          </cell>
          <cell r="F583" t="str">
            <v>X</v>
          </cell>
          <cell r="G583">
            <v>4</v>
          </cell>
          <cell r="H583">
            <v>4</v>
          </cell>
          <cell r="I583" t="str">
            <v>X</v>
          </cell>
          <cell r="J583" t="str">
            <v>X</v>
          </cell>
          <cell r="K583" t="str">
            <v>X</v>
          </cell>
          <cell r="L583" t="str">
            <v>X</v>
          </cell>
          <cell r="M583" t="str">
            <v>X</v>
          </cell>
          <cell r="N583" t="str">
            <v>X</v>
          </cell>
          <cell r="O583">
            <v>3</v>
          </cell>
          <cell r="P583" t="str">
            <v>Reins Mailer Xfer</v>
          </cell>
          <cell r="Q583">
            <v>698</v>
          </cell>
          <cell r="R583">
            <v>0</v>
          </cell>
          <cell r="S583">
            <v>0</v>
          </cell>
          <cell r="T583">
            <v>0</v>
          </cell>
          <cell r="U583">
            <v>8</v>
          </cell>
        </row>
        <row r="584">
          <cell r="D584">
            <v>77699</v>
          </cell>
          <cell r="E584">
            <v>98</v>
          </cell>
          <cell r="F584" t="str">
            <v>X</v>
          </cell>
          <cell r="G584">
            <v>83</v>
          </cell>
          <cell r="H584">
            <v>63</v>
          </cell>
          <cell r="I584" t="str">
            <v>X</v>
          </cell>
          <cell r="J584" t="str">
            <v>X</v>
          </cell>
          <cell r="K584" t="str">
            <v>X</v>
          </cell>
          <cell r="L584" t="str">
            <v>X</v>
          </cell>
          <cell r="M584" t="str">
            <v>X</v>
          </cell>
          <cell r="N584" t="str">
            <v>X</v>
          </cell>
          <cell r="O584">
            <v>11</v>
          </cell>
          <cell r="P584" t="str">
            <v>Transfer to V/Rela</v>
          </cell>
          <cell r="Q584">
            <v>5307</v>
          </cell>
          <cell r="R584">
            <v>38</v>
          </cell>
          <cell r="S584">
            <v>0</v>
          </cell>
          <cell r="T584">
            <v>0</v>
          </cell>
          <cell r="U584">
            <v>1689</v>
          </cell>
        </row>
        <row r="585">
          <cell r="D585">
            <v>77701</v>
          </cell>
          <cell r="E585">
            <v>41</v>
          </cell>
          <cell r="F585" t="str">
            <v>X</v>
          </cell>
          <cell r="G585">
            <v>29</v>
          </cell>
          <cell r="H585">
            <v>19</v>
          </cell>
          <cell r="I585" t="str">
            <v>X</v>
          </cell>
          <cell r="J585" t="str">
            <v>X</v>
          </cell>
          <cell r="K585" t="str">
            <v>X</v>
          </cell>
          <cell r="L585" t="str">
            <v>X</v>
          </cell>
          <cell r="M585" t="str">
            <v>X</v>
          </cell>
          <cell r="N585" t="str">
            <v>X</v>
          </cell>
          <cell r="O585">
            <v>9</v>
          </cell>
          <cell r="P585" t="str">
            <v>IVR T/O 77701</v>
          </cell>
          <cell r="Q585">
            <v>3256</v>
          </cell>
          <cell r="R585">
            <v>41</v>
          </cell>
          <cell r="S585">
            <v>0</v>
          </cell>
          <cell r="T585">
            <v>0</v>
          </cell>
          <cell r="U585">
            <v>623</v>
          </cell>
        </row>
        <row r="586">
          <cell r="D586">
            <v>77704</v>
          </cell>
          <cell r="E586">
            <v>233</v>
          </cell>
          <cell r="F586" t="str">
            <v>x</v>
          </cell>
          <cell r="G586">
            <v>228</v>
          </cell>
          <cell r="H586">
            <v>218</v>
          </cell>
          <cell r="I586" t="str">
            <v>x</v>
          </cell>
          <cell r="J586" t="str">
            <v>x</v>
          </cell>
          <cell r="K586" t="str">
            <v>x</v>
          </cell>
          <cell r="L586" t="str">
            <v>x</v>
          </cell>
          <cell r="M586" t="str">
            <v>x</v>
          </cell>
          <cell r="N586" t="str">
            <v>x</v>
          </cell>
          <cell r="O586">
            <v>5</v>
          </cell>
          <cell r="P586" t="str">
            <v>Spare.</v>
          </cell>
          <cell r="Q586">
            <v>51917</v>
          </cell>
          <cell r="R586">
            <v>0</v>
          </cell>
          <cell r="S586">
            <v>0</v>
          </cell>
          <cell r="T586">
            <v>0</v>
          </cell>
          <cell r="U586">
            <v>1605</v>
          </cell>
        </row>
        <row r="587">
          <cell r="D587">
            <v>77705</v>
          </cell>
          <cell r="E587">
            <v>1</v>
          </cell>
          <cell r="F587" t="str">
            <v>X</v>
          </cell>
          <cell r="G587">
            <v>1</v>
          </cell>
          <cell r="H587">
            <v>1</v>
          </cell>
          <cell r="I587" t="str">
            <v>X</v>
          </cell>
          <cell r="J587" t="str">
            <v>X</v>
          </cell>
          <cell r="K587" t="str">
            <v>X</v>
          </cell>
          <cell r="L587" t="str">
            <v>X</v>
          </cell>
          <cell r="M587" t="str">
            <v>X</v>
          </cell>
          <cell r="N587" t="str">
            <v>X</v>
          </cell>
          <cell r="O587">
            <v>0</v>
          </cell>
          <cell r="P587">
            <v>77705</v>
          </cell>
          <cell r="Q587">
            <v>468</v>
          </cell>
          <cell r="R587">
            <v>0</v>
          </cell>
          <cell r="S587">
            <v>0</v>
          </cell>
          <cell r="T587">
            <v>0</v>
          </cell>
          <cell r="U587">
            <v>3</v>
          </cell>
        </row>
        <row r="588">
          <cell r="D588">
            <v>77705</v>
          </cell>
          <cell r="E588">
            <v>88</v>
          </cell>
          <cell r="F588" t="str">
            <v>x</v>
          </cell>
          <cell r="G588">
            <v>88</v>
          </cell>
          <cell r="H588">
            <v>86</v>
          </cell>
          <cell r="I588" t="str">
            <v>x</v>
          </cell>
          <cell r="J588" t="str">
            <v>x</v>
          </cell>
          <cell r="K588" t="str">
            <v>x</v>
          </cell>
          <cell r="L588" t="str">
            <v>x</v>
          </cell>
          <cell r="M588" t="str">
            <v>x</v>
          </cell>
          <cell r="N588" t="str">
            <v>x</v>
          </cell>
          <cell r="O588">
            <v>0</v>
          </cell>
          <cell r="P588" t="str">
            <v>IVR T/O 77705</v>
          </cell>
          <cell r="Q588">
            <v>19203</v>
          </cell>
          <cell r="R588">
            <v>0</v>
          </cell>
          <cell r="S588">
            <v>0</v>
          </cell>
          <cell r="T588">
            <v>0</v>
          </cell>
          <cell r="U588">
            <v>473</v>
          </cell>
        </row>
        <row r="589">
          <cell r="D589">
            <v>77707</v>
          </cell>
          <cell r="E589">
            <v>4</v>
          </cell>
          <cell r="F589" t="str">
            <v>x</v>
          </cell>
          <cell r="G589">
            <v>4</v>
          </cell>
          <cell r="H589">
            <v>4</v>
          </cell>
          <cell r="I589" t="str">
            <v>x</v>
          </cell>
          <cell r="J589" t="str">
            <v>x</v>
          </cell>
          <cell r="K589" t="str">
            <v>x</v>
          </cell>
          <cell r="L589" t="str">
            <v>x</v>
          </cell>
          <cell r="M589" t="str">
            <v>x</v>
          </cell>
          <cell r="N589" t="str">
            <v>x</v>
          </cell>
          <cell r="O589">
            <v>0</v>
          </cell>
          <cell r="P589">
            <v>77707</v>
          </cell>
          <cell r="Q589">
            <v>1289</v>
          </cell>
          <cell r="R589">
            <v>0</v>
          </cell>
          <cell r="S589">
            <v>0</v>
          </cell>
          <cell r="T589">
            <v>0</v>
          </cell>
          <cell r="U589">
            <v>9</v>
          </cell>
        </row>
        <row r="590">
          <cell r="D590">
            <v>77709</v>
          </cell>
          <cell r="E590">
            <v>1638</v>
          </cell>
          <cell r="F590" t="str">
            <v>X</v>
          </cell>
          <cell r="G590">
            <v>0</v>
          </cell>
          <cell r="H590">
            <v>974</v>
          </cell>
          <cell r="I590" t="str">
            <v>X</v>
          </cell>
          <cell r="J590" t="str">
            <v>X</v>
          </cell>
          <cell r="K590" t="str">
            <v>X</v>
          </cell>
          <cell r="L590" t="str">
            <v>X</v>
          </cell>
          <cell r="M590" t="str">
            <v>X</v>
          </cell>
          <cell r="N590" t="str">
            <v>X</v>
          </cell>
          <cell r="O590">
            <v>664</v>
          </cell>
          <cell r="P590" t="str">
            <v>Davox</v>
          </cell>
          <cell r="Q590">
            <v>0</v>
          </cell>
          <cell r="R590">
            <v>0</v>
          </cell>
          <cell r="S590">
            <v>0</v>
          </cell>
          <cell r="T590">
            <v>0</v>
          </cell>
          <cell r="U590">
            <v>0</v>
          </cell>
        </row>
        <row r="591">
          <cell r="D591">
            <v>77756</v>
          </cell>
          <cell r="E591">
            <v>34943</v>
          </cell>
          <cell r="F591" t="str">
            <v>X</v>
          </cell>
          <cell r="G591">
            <v>34901</v>
          </cell>
          <cell r="H591">
            <v>34901</v>
          </cell>
          <cell r="I591" t="str">
            <v>X</v>
          </cell>
          <cell r="J591" t="str">
            <v>X</v>
          </cell>
          <cell r="K591" t="str">
            <v>X</v>
          </cell>
          <cell r="L591" t="str">
            <v>X</v>
          </cell>
          <cell r="M591" t="str">
            <v>X</v>
          </cell>
          <cell r="N591" t="str">
            <v>X</v>
          </cell>
          <cell r="O591">
            <v>42</v>
          </cell>
          <cell r="P591">
            <v>77756</v>
          </cell>
          <cell r="Q591">
            <v>1563261</v>
          </cell>
          <cell r="R591">
            <v>0</v>
          </cell>
          <cell r="S591">
            <v>0</v>
          </cell>
          <cell r="T591">
            <v>0</v>
          </cell>
          <cell r="U591">
            <v>23877</v>
          </cell>
        </row>
        <row r="592">
          <cell r="D592">
            <v>77756</v>
          </cell>
          <cell r="E592">
            <v>30072</v>
          </cell>
          <cell r="F592" t="str">
            <v>x</v>
          </cell>
          <cell r="G592">
            <v>29953</v>
          </cell>
          <cell r="H592">
            <v>29953</v>
          </cell>
          <cell r="I592" t="str">
            <v>x</v>
          </cell>
          <cell r="J592" t="str">
            <v>x</v>
          </cell>
          <cell r="K592" t="str">
            <v>x</v>
          </cell>
          <cell r="L592" t="str">
            <v>x</v>
          </cell>
          <cell r="M592" t="str">
            <v>x</v>
          </cell>
          <cell r="N592" t="str">
            <v>x</v>
          </cell>
          <cell r="O592">
            <v>119</v>
          </cell>
          <cell r="P592" t="str">
            <v>ASAI IVR</v>
          </cell>
          <cell r="Q592">
            <v>1204667</v>
          </cell>
          <cell r="R592">
            <v>0</v>
          </cell>
          <cell r="S592">
            <v>0</v>
          </cell>
          <cell r="T592">
            <v>30072</v>
          </cell>
          <cell r="U592">
            <v>72749</v>
          </cell>
        </row>
        <row r="593">
          <cell r="D593">
            <v>77757</v>
          </cell>
          <cell r="E593">
            <v>5057</v>
          </cell>
          <cell r="F593" t="str">
            <v>X</v>
          </cell>
          <cell r="G593">
            <v>5056</v>
          </cell>
          <cell r="H593">
            <v>5056</v>
          </cell>
          <cell r="I593" t="str">
            <v>X</v>
          </cell>
          <cell r="J593" t="str">
            <v>X</v>
          </cell>
          <cell r="K593" t="str">
            <v>X</v>
          </cell>
          <cell r="L593" t="str">
            <v>X</v>
          </cell>
          <cell r="M593" t="str">
            <v>X</v>
          </cell>
          <cell r="N593" t="str">
            <v>X</v>
          </cell>
          <cell r="O593">
            <v>1</v>
          </cell>
          <cell r="P593" t="str">
            <v>Test Liv IVR Sky 1</v>
          </cell>
          <cell r="Q593">
            <v>337872</v>
          </cell>
          <cell r="R593">
            <v>0</v>
          </cell>
          <cell r="S593">
            <v>0</v>
          </cell>
          <cell r="T593">
            <v>0</v>
          </cell>
          <cell r="U593">
            <v>1096</v>
          </cell>
        </row>
      </sheetData>
      <sheetData sheetId="5" refreshError="1">
        <row r="2">
          <cell r="D2">
            <v>4015</v>
          </cell>
          <cell r="E2">
            <v>1</v>
          </cell>
          <cell r="F2" t="str">
            <v>X</v>
          </cell>
          <cell r="G2">
            <v>0</v>
          </cell>
          <cell r="H2">
            <v>0</v>
          </cell>
          <cell r="I2" t="str">
            <v>X</v>
          </cell>
          <cell r="J2" t="str">
            <v>X</v>
          </cell>
          <cell r="K2" t="str">
            <v>X</v>
          </cell>
          <cell r="L2" t="str">
            <v>X</v>
          </cell>
          <cell r="M2" t="str">
            <v>X</v>
          </cell>
          <cell r="N2" t="str">
            <v>X</v>
          </cell>
          <cell r="O2">
            <v>1</v>
          </cell>
          <cell r="P2">
            <v>4015</v>
          </cell>
          <cell r="Q2">
            <v>0</v>
          </cell>
          <cell r="R2">
            <v>0</v>
          </cell>
          <cell r="S2">
            <v>0</v>
          </cell>
          <cell r="T2">
            <v>0</v>
          </cell>
          <cell r="U2">
            <v>0</v>
          </cell>
        </row>
        <row r="3">
          <cell r="D3">
            <v>4125</v>
          </cell>
          <cell r="E3">
            <v>1</v>
          </cell>
          <cell r="F3" t="str">
            <v>X</v>
          </cell>
          <cell r="G3">
            <v>0</v>
          </cell>
          <cell r="H3">
            <v>0</v>
          </cell>
          <cell r="I3" t="str">
            <v>X</v>
          </cell>
          <cell r="J3" t="str">
            <v>X</v>
          </cell>
          <cell r="K3" t="str">
            <v>X</v>
          </cell>
          <cell r="L3" t="str">
            <v>X</v>
          </cell>
          <cell r="M3" t="str">
            <v>X</v>
          </cell>
          <cell r="N3" t="str">
            <v>X</v>
          </cell>
          <cell r="O3">
            <v>1</v>
          </cell>
          <cell r="P3">
            <v>4125</v>
          </cell>
          <cell r="Q3">
            <v>0</v>
          </cell>
          <cell r="R3">
            <v>0</v>
          </cell>
          <cell r="S3">
            <v>0</v>
          </cell>
          <cell r="T3">
            <v>0</v>
          </cell>
          <cell r="U3">
            <v>0</v>
          </cell>
        </row>
        <row r="4">
          <cell r="D4">
            <v>34012</v>
          </cell>
        </row>
        <row r="5">
          <cell r="D5">
            <v>34020</v>
          </cell>
        </row>
        <row r="6">
          <cell r="D6">
            <v>34053</v>
          </cell>
        </row>
        <row r="7">
          <cell r="D7">
            <v>36000</v>
          </cell>
        </row>
        <row r="8">
          <cell r="D8">
            <v>46000</v>
          </cell>
        </row>
        <row r="9">
          <cell r="D9">
            <v>46500</v>
          </cell>
        </row>
        <row r="10">
          <cell r="D10">
            <v>4209</v>
          </cell>
          <cell r="E10">
            <v>9</v>
          </cell>
          <cell r="F10" t="str">
            <v>X</v>
          </cell>
          <cell r="G10">
            <v>7</v>
          </cell>
          <cell r="H10">
            <v>9</v>
          </cell>
          <cell r="I10" t="str">
            <v>X</v>
          </cell>
          <cell r="J10" t="str">
            <v>X</v>
          </cell>
          <cell r="K10" t="str">
            <v>X</v>
          </cell>
          <cell r="L10" t="str">
            <v>X</v>
          </cell>
          <cell r="M10" t="str">
            <v>X</v>
          </cell>
          <cell r="N10" t="str">
            <v>X</v>
          </cell>
          <cell r="O10">
            <v>0</v>
          </cell>
          <cell r="P10" t="str">
            <v>Cable Head Ends</v>
          </cell>
          <cell r="Q10">
            <v>398</v>
          </cell>
          <cell r="R10">
            <v>0</v>
          </cell>
          <cell r="S10">
            <v>0</v>
          </cell>
          <cell r="T10">
            <v>0</v>
          </cell>
          <cell r="U10">
            <v>51</v>
          </cell>
        </row>
        <row r="11">
          <cell r="D11">
            <v>4235</v>
          </cell>
          <cell r="E11">
            <v>161</v>
          </cell>
          <cell r="F11" t="str">
            <v>X</v>
          </cell>
          <cell r="G11">
            <v>147</v>
          </cell>
          <cell r="H11">
            <v>136</v>
          </cell>
          <cell r="I11" t="str">
            <v>X</v>
          </cell>
          <cell r="J11" t="str">
            <v>X</v>
          </cell>
          <cell r="K11" t="str">
            <v>X</v>
          </cell>
          <cell r="L11" t="str">
            <v>X</v>
          </cell>
          <cell r="M11" t="str">
            <v>X</v>
          </cell>
          <cell r="N11" t="str">
            <v>X</v>
          </cell>
          <cell r="O11">
            <v>13</v>
          </cell>
          <cell r="P11" t="str">
            <v>IT Helpdesk</v>
          </cell>
          <cell r="Q11">
            <v>15530</v>
          </cell>
          <cell r="R11">
            <v>0</v>
          </cell>
          <cell r="S11">
            <v>0</v>
          </cell>
          <cell r="T11">
            <v>0</v>
          </cell>
          <cell r="U11">
            <v>1822</v>
          </cell>
        </row>
        <row r="12">
          <cell r="D12">
            <v>4873</v>
          </cell>
          <cell r="E12">
            <v>1</v>
          </cell>
          <cell r="F12" t="str">
            <v>X</v>
          </cell>
          <cell r="G12">
            <v>0</v>
          </cell>
          <cell r="H12">
            <v>0</v>
          </cell>
          <cell r="I12" t="str">
            <v>X</v>
          </cell>
          <cell r="J12" t="str">
            <v>X</v>
          </cell>
          <cell r="K12" t="str">
            <v>X</v>
          </cell>
          <cell r="L12" t="str">
            <v>X</v>
          </cell>
          <cell r="M12" t="str">
            <v>X</v>
          </cell>
          <cell r="N12" t="str">
            <v>X</v>
          </cell>
          <cell r="O12">
            <v>0</v>
          </cell>
          <cell r="P12" t="str">
            <v>Sky Bus Install Ext</v>
          </cell>
          <cell r="Q12">
            <v>0</v>
          </cell>
          <cell r="R12">
            <v>0</v>
          </cell>
          <cell r="S12">
            <v>1</v>
          </cell>
          <cell r="T12">
            <v>1</v>
          </cell>
          <cell r="U12">
            <v>0</v>
          </cell>
        </row>
        <row r="13">
          <cell r="D13">
            <v>5544</v>
          </cell>
          <cell r="E13">
            <v>88</v>
          </cell>
          <cell r="F13" t="str">
            <v>X</v>
          </cell>
          <cell r="G13">
            <v>63</v>
          </cell>
          <cell r="H13">
            <v>63</v>
          </cell>
          <cell r="I13" t="str">
            <v>X</v>
          </cell>
          <cell r="J13" t="str">
            <v>X</v>
          </cell>
          <cell r="K13" t="str">
            <v>X</v>
          </cell>
          <cell r="L13" t="str">
            <v>X</v>
          </cell>
          <cell r="M13" t="str">
            <v>X</v>
          </cell>
          <cell r="N13" t="str">
            <v>X</v>
          </cell>
          <cell r="O13">
            <v>4</v>
          </cell>
          <cell r="P13" t="str">
            <v>Response Management</v>
          </cell>
          <cell r="Q13">
            <v>4325</v>
          </cell>
          <cell r="R13">
            <v>36</v>
          </cell>
          <cell r="S13">
            <v>5</v>
          </cell>
          <cell r="T13">
            <v>5</v>
          </cell>
          <cell r="U13">
            <v>775</v>
          </cell>
        </row>
        <row r="14">
          <cell r="D14">
            <v>5544</v>
          </cell>
          <cell r="E14">
            <v>20</v>
          </cell>
          <cell r="F14" t="str">
            <v>x</v>
          </cell>
          <cell r="G14">
            <v>0</v>
          </cell>
          <cell r="H14">
            <v>0</v>
          </cell>
          <cell r="I14" t="str">
            <v>x</v>
          </cell>
          <cell r="J14" t="str">
            <v>x</v>
          </cell>
          <cell r="K14" t="str">
            <v>x</v>
          </cell>
          <cell r="L14" t="str">
            <v>x</v>
          </cell>
          <cell r="M14" t="str">
            <v>x</v>
          </cell>
          <cell r="N14" t="str">
            <v>x</v>
          </cell>
          <cell r="O14">
            <v>0</v>
          </cell>
          <cell r="P14" t="str">
            <v>Response Management</v>
          </cell>
          <cell r="Q14">
            <v>0</v>
          </cell>
          <cell r="R14">
            <v>5</v>
          </cell>
          <cell r="S14">
            <v>15</v>
          </cell>
          <cell r="T14">
            <v>0</v>
          </cell>
          <cell r="U14">
            <v>0</v>
          </cell>
        </row>
        <row r="15">
          <cell r="D15">
            <v>5552</v>
          </cell>
          <cell r="E15">
            <v>111</v>
          </cell>
          <cell r="F15" t="str">
            <v>X</v>
          </cell>
          <cell r="G15">
            <v>79</v>
          </cell>
          <cell r="H15">
            <v>0</v>
          </cell>
          <cell r="I15" t="str">
            <v>X</v>
          </cell>
          <cell r="J15" t="str">
            <v>X</v>
          </cell>
          <cell r="K15" t="str">
            <v>X</v>
          </cell>
          <cell r="L15" t="str">
            <v>X</v>
          </cell>
          <cell r="M15" t="str">
            <v>X</v>
          </cell>
          <cell r="N15" t="str">
            <v>X</v>
          </cell>
          <cell r="O15">
            <v>1</v>
          </cell>
          <cell r="P15" t="str">
            <v>VIP Transfer</v>
          </cell>
          <cell r="Q15">
            <v>15679</v>
          </cell>
          <cell r="R15">
            <v>0</v>
          </cell>
          <cell r="S15">
            <v>4</v>
          </cell>
          <cell r="T15">
            <v>4</v>
          </cell>
          <cell r="U15">
            <v>780</v>
          </cell>
        </row>
        <row r="16">
          <cell r="D16">
            <v>5562</v>
          </cell>
          <cell r="E16">
            <v>10</v>
          </cell>
          <cell r="F16" t="str">
            <v>X</v>
          </cell>
          <cell r="G16">
            <v>4</v>
          </cell>
          <cell r="H16">
            <v>0</v>
          </cell>
          <cell r="I16" t="str">
            <v>X</v>
          </cell>
          <cell r="J16" t="str">
            <v>X</v>
          </cell>
          <cell r="K16" t="str">
            <v>X</v>
          </cell>
          <cell r="L16" t="str">
            <v>X</v>
          </cell>
          <cell r="M16" t="str">
            <v>X</v>
          </cell>
          <cell r="N16" t="str">
            <v>X</v>
          </cell>
          <cell r="O16">
            <v>2</v>
          </cell>
          <cell r="P16">
            <v>5562</v>
          </cell>
          <cell r="Q16">
            <v>602</v>
          </cell>
          <cell r="R16">
            <v>0</v>
          </cell>
          <cell r="S16">
            <v>0</v>
          </cell>
          <cell r="T16">
            <v>0</v>
          </cell>
          <cell r="U16">
            <v>34</v>
          </cell>
        </row>
        <row r="17">
          <cell r="D17">
            <v>21004</v>
          </cell>
          <cell r="E17">
            <v>140</v>
          </cell>
          <cell r="F17" t="str">
            <v>X</v>
          </cell>
          <cell r="G17">
            <v>0</v>
          </cell>
          <cell r="H17">
            <v>0</v>
          </cell>
          <cell r="I17" t="str">
            <v>X</v>
          </cell>
          <cell r="J17" t="str">
            <v>X</v>
          </cell>
          <cell r="K17" t="str">
            <v>X</v>
          </cell>
          <cell r="L17" t="str">
            <v>X</v>
          </cell>
          <cell r="M17" t="str">
            <v>X</v>
          </cell>
          <cell r="N17" t="str">
            <v>X</v>
          </cell>
          <cell r="O17">
            <v>42</v>
          </cell>
          <cell r="P17" t="str">
            <v>Livs4 404070</v>
          </cell>
          <cell r="Q17">
            <v>0</v>
          </cell>
          <cell r="R17">
            <v>8</v>
          </cell>
          <cell r="S17">
            <v>97</v>
          </cell>
          <cell r="T17">
            <v>0</v>
          </cell>
          <cell r="U17">
            <v>0</v>
          </cell>
        </row>
        <row r="18">
          <cell r="D18">
            <v>21006</v>
          </cell>
          <cell r="E18">
            <v>15</v>
          </cell>
          <cell r="F18" t="str">
            <v>X</v>
          </cell>
          <cell r="G18">
            <v>0</v>
          </cell>
          <cell r="H18">
            <v>0</v>
          </cell>
          <cell r="I18" t="str">
            <v>X</v>
          </cell>
          <cell r="J18" t="str">
            <v>X</v>
          </cell>
          <cell r="K18" t="str">
            <v>X</v>
          </cell>
          <cell r="L18" t="str">
            <v>X</v>
          </cell>
          <cell r="M18" t="str">
            <v>X</v>
          </cell>
          <cell r="N18" t="str">
            <v>X</v>
          </cell>
          <cell r="O18">
            <v>0</v>
          </cell>
          <cell r="P18" t="str">
            <v>Livs4 404048</v>
          </cell>
          <cell r="Q18">
            <v>0</v>
          </cell>
          <cell r="R18">
            <v>93</v>
          </cell>
          <cell r="S18">
            <v>0</v>
          </cell>
          <cell r="T18">
            <v>0</v>
          </cell>
          <cell r="U18">
            <v>0</v>
          </cell>
        </row>
        <row r="19">
          <cell r="D19">
            <v>21008</v>
          </cell>
          <cell r="E19">
            <v>5</v>
          </cell>
          <cell r="F19" t="str">
            <v>X</v>
          </cell>
          <cell r="G19">
            <v>0</v>
          </cell>
          <cell r="H19">
            <v>0</v>
          </cell>
          <cell r="I19" t="str">
            <v>X</v>
          </cell>
          <cell r="J19" t="str">
            <v>X</v>
          </cell>
          <cell r="K19" t="str">
            <v>X</v>
          </cell>
          <cell r="L19" t="str">
            <v>X</v>
          </cell>
          <cell r="M19" t="str">
            <v>X</v>
          </cell>
          <cell r="N19" t="str">
            <v>X</v>
          </cell>
          <cell r="O19">
            <v>1</v>
          </cell>
          <cell r="P19" t="str">
            <v>Livs4 424200</v>
          </cell>
          <cell r="Q19">
            <v>0</v>
          </cell>
          <cell r="R19">
            <v>0</v>
          </cell>
          <cell r="S19">
            <v>4</v>
          </cell>
          <cell r="T19">
            <v>0</v>
          </cell>
          <cell r="U19">
            <v>0</v>
          </cell>
        </row>
        <row r="20">
          <cell r="D20">
            <v>21009</v>
          </cell>
          <cell r="E20">
            <v>97</v>
          </cell>
          <cell r="F20" t="str">
            <v>X</v>
          </cell>
          <cell r="G20">
            <v>0</v>
          </cell>
          <cell r="H20">
            <v>0</v>
          </cell>
          <cell r="I20" t="str">
            <v>X</v>
          </cell>
          <cell r="J20" t="str">
            <v>X</v>
          </cell>
          <cell r="K20" t="str">
            <v>X</v>
          </cell>
          <cell r="L20" t="str">
            <v>X</v>
          </cell>
          <cell r="M20" t="str">
            <v>X</v>
          </cell>
          <cell r="N20" t="str">
            <v>X</v>
          </cell>
          <cell r="O20">
            <v>2</v>
          </cell>
          <cell r="P20" t="str">
            <v>Livs4 424242</v>
          </cell>
          <cell r="Q20">
            <v>0</v>
          </cell>
          <cell r="R20">
            <v>157</v>
          </cell>
          <cell r="S20">
            <v>84</v>
          </cell>
          <cell r="T20">
            <v>0</v>
          </cell>
          <cell r="U20">
            <v>0</v>
          </cell>
        </row>
        <row r="21">
          <cell r="D21">
            <v>21012</v>
          </cell>
          <cell r="E21">
            <v>5</v>
          </cell>
          <cell r="F21" t="str">
            <v>X</v>
          </cell>
          <cell r="G21">
            <v>0</v>
          </cell>
          <cell r="H21">
            <v>0</v>
          </cell>
          <cell r="I21" t="str">
            <v>X</v>
          </cell>
          <cell r="J21" t="str">
            <v>X</v>
          </cell>
          <cell r="K21" t="str">
            <v>X</v>
          </cell>
          <cell r="L21" t="str">
            <v>X</v>
          </cell>
          <cell r="M21" t="str">
            <v>X</v>
          </cell>
          <cell r="N21" t="str">
            <v>X</v>
          </cell>
          <cell r="O21">
            <v>0</v>
          </cell>
          <cell r="P21" t="str">
            <v>Livs4 064499</v>
          </cell>
          <cell r="Q21">
            <v>0</v>
          </cell>
          <cell r="R21">
            <v>14</v>
          </cell>
          <cell r="S21">
            <v>4</v>
          </cell>
          <cell r="T21">
            <v>0</v>
          </cell>
          <cell r="U21">
            <v>0</v>
          </cell>
        </row>
        <row r="22">
          <cell r="D22">
            <v>21022</v>
          </cell>
          <cell r="E22">
            <v>1</v>
          </cell>
          <cell r="F22" t="str">
            <v>X</v>
          </cell>
          <cell r="G22">
            <v>0</v>
          </cell>
          <cell r="H22">
            <v>0</v>
          </cell>
          <cell r="I22" t="str">
            <v>X</v>
          </cell>
          <cell r="J22" t="str">
            <v>X</v>
          </cell>
          <cell r="K22" t="str">
            <v>X</v>
          </cell>
          <cell r="L22" t="str">
            <v>X</v>
          </cell>
          <cell r="M22" t="str">
            <v>X</v>
          </cell>
          <cell r="N22" t="str">
            <v>X</v>
          </cell>
          <cell r="O22">
            <v>0</v>
          </cell>
          <cell r="P22" t="str">
            <v>Livs4 430785</v>
          </cell>
          <cell r="Q22">
            <v>0</v>
          </cell>
          <cell r="R22">
            <v>0</v>
          </cell>
          <cell r="S22">
            <v>1</v>
          </cell>
          <cell r="T22">
            <v>0</v>
          </cell>
          <cell r="U22">
            <v>0</v>
          </cell>
        </row>
        <row r="23">
          <cell r="D23">
            <v>21024</v>
          </cell>
          <cell r="E23">
            <v>7</v>
          </cell>
          <cell r="F23" t="str">
            <v>X</v>
          </cell>
          <cell r="G23">
            <v>0</v>
          </cell>
          <cell r="H23">
            <v>0</v>
          </cell>
          <cell r="I23" t="str">
            <v>X</v>
          </cell>
          <cell r="J23" t="str">
            <v>X</v>
          </cell>
          <cell r="K23" t="str">
            <v>X</v>
          </cell>
          <cell r="L23" t="str">
            <v>X</v>
          </cell>
          <cell r="M23" t="str">
            <v>X</v>
          </cell>
          <cell r="N23" t="str">
            <v>X</v>
          </cell>
          <cell r="O23">
            <v>1</v>
          </cell>
          <cell r="P23" t="str">
            <v>Livs4 800875</v>
          </cell>
          <cell r="Q23">
            <v>0</v>
          </cell>
          <cell r="R23">
            <v>17</v>
          </cell>
          <cell r="S23">
            <v>5</v>
          </cell>
          <cell r="T23">
            <v>0</v>
          </cell>
          <cell r="U23">
            <v>0</v>
          </cell>
        </row>
        <row r="24">
          <cell r="D24">
            <v>21027</v>
          </cell>
          <cell r="E24">
            <v>1</v>
          </cell>
          <cell r="F24" t="str">
            <v>X</v>
          </cell>
          <cell r="G24">
            <v>0</v>
          </cell>
          <cell r="H24">
            <v>0</v>
          </cell>
          <cell r="I24" t="str">
            <v>X</v>
          </cell>
          <cell r="J24" t="str">
            <v>X</v>
          </cell>
          <cell r="K24" t="str">
            <v>X</v>
          </cell>
          <cell r="L24" t="str">
            <v>X</v>
          </cell>
          <cell r="M24" t="str">
            <v>X</v>
          </cell>
          <cell r="N24" t="str">
            <v>X</v>
          </cell>
          <cell r="O24">
            <v>0</v>
          </cell>
          <cell r="P24" t="str">
            <v>Livs4 719803</v>
          </cell>
          <cell r="Q24">
            <v>0</v>
          </cell>
          <cell r="R24">
            <v>0</v>
          </cell>
          <cell r="S24">
            <v>1</v>
          </cell>
          <cell r="T24">
            <v>0</v>
          </cell>
          <cell r="U24">
            <v>0</v>
          </cell>
        </row>
        <row r="25">
          <cell r="D25">
            <v>21028</v>
          </cell>
          <cell r="E25">
            <v>1</v>
          </cell>
          <cell r="F25" t="str">
            <v>X</v>
          </cell>
          <cell r="G25">
            <v>0</v>
          </cell>
          <cell r="H25">
            <v>0</v>
          </cell>
          <cell r="I25" t="str">
            <v>X</v>
          </cell>
          <cell r="J25" t="str">
            <v>X</v>
          </cell>
          <cell r="K25" t="str">
            <v>X</v>
          </cell>
          <cell r="L25" t="str">
            <v>X</v>
          </cell>
          <cell r="M25" t="str">
            <v>X</v>
          </cell>
          <cell r="N25" t="str">
            <v>X</v>
          </cell>
          <cell r="O25">
            <v>0</v>
          </cell>
          <cell r="P25" t="str">
            <v>Livs4 979797</v>
          </cell>
          <cell r="Q25">
            <v>0</v>
          </cell>
          <cell r="R25">
            <v>0</v>
          </cell>
          <cell r="S25">
            <v>1</v>
          </cell>
          <cell r="T25">
            <v>0</v>
          </cell>
          <cell r="U25">
            <v>0</v>
          </cell>
        </row>
        <row r="26">
          <cell r="D26">
            <v>21036</v>
          </cell>
          <cell r="E26">
            <v>8385</v>
          </cell>
          <cell r="F26" t="str">
            <v>X</v>
          </cell>
          <cell r="G26">
            <v>0</v>
          </cell>
          <cell r="H26">
            <v>0</v>
          </cell>
          <cell r="I26" t="str">
            <v>X</v>
          </cell>
          <cell r="J26" t="str">
            <v>X</v>
          </cell>
          <cell r="K26" t="str">
            <v>X</v>
          </cell>
          <cell r="L26" t="str">
            <v>X</v>
          </cell>
          <cell r="M26" t="str">
            <v>X</v>
          </cell>
          <cell r="N26" t="str">
            <v>X</v>
          </cell>
          <cell r="O26">
            <v>0</v>
          </cell>
          <cell r="P26" t="str">
            <v>c Cus LIVS4 404040</v>
          </cell>
          <cell r="Q26">
            <v>0</v>
          </cell>
          <cell r="R26">
            <v>0</v>
          </cell>
          <cell r="S26">
            <v>8377</v>
          </cell>
          <cell r="T26">
            <v>0</v>
          </cell>
          <cell r="U26">
            <v>0</v>
          </cell>
        </row>
        <row r="27">
          <cell r="D27">
            <v>21038</v>
          </cell>
          <cell r="E27">
            <v>16</v>
          </cell>
          <cell r="F27" t="str">
            <v>X</v>
          </cell>
          <cell r="G27">
            <v>0</v>
          </cell>
          <cell r="H27">
            <v>0</v>
          </cell>
          <cell r="I27" t="str">
            <v>X</v>
          </cell>
          <cell r="J27" t="str">
            <v>X</v>
          </cell>
          <cell r="K27" t="str">
            <v>X</v>
          </cell>
          <cell r="L27" t="str">
            <v>X</v>
          </cell>
          <cell r="M27" t="str">
            <v>X</v>
          </cell>
          <cell r="N27" t="str">
            <v>X</v>
          </cell>
          <cell r="O27">
            <v>1</v>
          </cell>
          <cell r="P27" t="str">
            <v>Livs4 800876</v>
          </cell>
          <cell r="Q27">
            <v>0</v>
          </cell>
          <cell r="R27">
            <v>0</v>
          </cell>
          <cell r="S27">
            <v>15</v>
          </cell>
          <cell r="T27">
            <v>0</v>
          </cell>
          <cell r="U27">
            <v>0</v>
          </cell>
        </row>
        <row r="28">
          <cell r="D28">
            <v>21051</v>
          </cell>
          <cell r="E28">
            <v>861</v>
          </cell>
          <cell r="F28" t="str">
            <v>X</v>
          </cell>
          <cell r="G28">
            <v>0</v>
          </cell>
          <cell r="H28">
            <v>0</v>
          </cell>
          <cell r="I28" t="str">
            <v>X</v>
          </cell>
          <cell r="J28" t="str">
            <v>X</v>
          </cell>
          <cell r="K28" t="str">
            <v>X</v>
          </cell>
          <cell r="L28" t="str">
            <v>X</v>
          </cell>
          <cell r="M28" t="str">
            <v>X</v>
          </cell>
          <cell r="N28" t="str">
            <v>X</v>
          </cell>
          <cell r="O28">
            <v>5</v>
          </cell>
          <cell r="P28" t="str">
            <v>g Livs4 160160</v>
          </cell>
          <cell r="Q28">
            <v>0</v>
          </cell>
          <cell r="R28">
            <v>0</v>
          </cell>
          <cell r="S28">
            <v>856</v>
          </cell>
          <cell r="T28">
            <v>0</v>
          </cell>
          <cell r="U28">
            <v>0</v>
          </cell>
        </row>
        <row r="29">
          <cell r="D29">
            <v>21062</v>
          </cell>
          <cell r="E29">
            <v>3</v>
          </cell>
          <cell r="F29" t="str">
            <v>X</v>
          </cell>
          <cell r="G29">
            <v>0</v>
          </cell>
          <cell r="H29">
            <v>0</v>
          </cell>
          <cell r="I29" t="str">
            <v>X</v>
          </cell>
          <cell r="J29" t="str">
            <v>X</v>
          </cell>
          <cell r="K29" t="str">
            <v>X</v>
          </cell>
          <cell r="L29" t="str">
            <v>X</v>
          </cell>
          <cell r="M29" t="str">
            <v>X</v>
          </cell>
          <cell r="N29" t="str">
            <v>X</v>
          </cell>
          <cell r="O29">
            <v>0</v>
          </cell>
          <cell r="P29" t="str">
            <v>Livs4 800860</v>
          </cell>
          <cell r="Q29">
            <v>0</v>
          </cell>
          <cell r="R29">
            <v>0</v>
          </cell>
          <cell r="S29">
            <v>3</v>
          </cell>
          <cell r="T29">
            <v>0</v>
          </cell>
          <cell r="U29">
            <v>0</v>
          </cell>
        </row>
        <row r="30">
          <cell r="D30">
            <v>21063</v>
          </cell>
          <cell r="E30">
            <v>8</v>
          </cell>
          <cell r="F30" t="str">
            <v>X</v>
          </cell>
          <cell r="G30">
            <v>0</v>
          </cell>
          <cell r="H30">
            <v>0</v>
          </cell>
          <cell r="I30" t="str">
            <v>X</v>
          </cell>
          <cell r="J30" t="str">
            <v>X</v>
          </cell>
          <cell r="K30" t="str">
            <v>X</v>
          </cell>
          <cell r="L30" t="str">
            <v>X</v>
          </cell>
          <cell r="M30" t="str">
            <v>X</v>
          </cell>
          <cell r="N30" t="str">
            <v>X</v>
          </cell>
          <cell r="O30">
            <v>0</v>
          </cell>
          <cell r="P30" t="str">
            <v>Livs4 800777</v>
          </cell>
          <cell r="Q30">
            <v>0</v>
          </cell>
          <cell r="R30">
            <v>14</v>
          </cell>
          <cell r="S30">
            <v>7</v>
          </cell>
          <cell r="T30">
            <v>0</v>
          </cell>
          <cell r="U30">
            <v>0</v>
          </cell>
        </row>
        <row r="31">
          <cell r="D31">
            <v>21065</v>
          </cell>
          <cell r="E31">
            <v>7</v>
          </cell>
          <cell r="F31" t="str">
            <v>X</v>
          </cell>
          <cell r="G31">
            <v>0</v>
          </cell>
          <cell r="H31">
            <v>0</v>
          </cell>
          <cell r="I31" t="str">
            <v>X</v>
          </cell>
          <cell r="J31" t="str">
            <v>X</v>
          </cell>
          <cell r="K31" t="str">
            <v>X</v>
          </cell>
          <cell r="L31" t="str">
            <v>X</v>
          </cell>
          <cell r="M31" t="str">
            <v>X</v>
          </cell>
          <cell r="N31" t="str">
            <v>X</v>
          </cell>
          <cell r="O31">
            <v>0</v>
          </cell>
          <cell r="P31" t="str">
            <v>Livs4 719801</v>
          </cell>
          <cell r="Q31">
            <v>0</v>
          </cell>
          <cell r="R31">
            <v>0</v>
          </cell>
          <cell r="S31">
            <v>7</v>
          </cell>
          <cell r="T31">
            <v>0</v>
          </cell>
          <cell r="U31">
            <v>0</v>
          </cell>
        </row>
        <row r="32">
          <cell r="D32">
            <v>21085</v>
          </cell>
          <cell r="E32">
            <v>2</v>
          </cell>
          <cell r="F32" t="str">
            <v>X</v>
          </cell>
          <cell r="G32">
            <v>0</v>
          </cell>
          <cell r="H32">
            <v>0</v>
          </cell>
          <cell r="I32" t="str">
            <v>X</v>
          </cell>
          <cell r="J32" t="str">
            <v>X</v>
          </cell>
          <cell r="K32" t="str">
            <v>X</v>
          </cell>
          <cell r="L32" t="str">
            <v>X</v>
          </cell>
          <cell r="M32" t="str">
            <v>X</v>
          </cell>
          <cell r="N32" t="str">
            <v>X</v>
          </cell>
          <cell r="O32">
            <v>0</v>
          </cell>
          <cell r="P32" t="str">
            <v>Livs4 501603</v>
          </cell>
          <cell r="Q32">
            <v>0</v>
          </cell>
          <cell r="R32">
            <v>0</v>
          </cell>
          <cell r="S32">
            <v>2</v>
          </cell>
          <cell r="T32">
            <v>0</v>
          </cell>
          <cell r="U32">
            <v>0</v>
          </cell>
        </row>
        <row r="33">
          <cell r="D33">
            <v>21091</v>
          </cell>
          <cell r="E33">
            <v>1</v>
          </cell>
          <cell r="F33" t="str">
            <v>X</v>
          </cell>
          <cell r="G33">
            <v>0</v>
          </cell>
          <cell r="H33">
            <v>0</v>
          </cell>
          <cell r="I33" t="str">
            <v>X</v>
          </cell>
          <cell r="J33" t="str">
            <v>X</v>
          </cell>
          <cell r="K33" t="str">
            <v>X</v>
          </cell>
          <cell r="L33" t="str">
            <v>X</v>
          </cell>
          <cell r="M33" t="str">
            <v>X</v>
          </cell>
          <cell r="N33" t="str">
            <v>X</v>
          </cell>
          <cell r="O33">
            <v>0</v>
          </cell>
          <cell r="P33" t="str">
            <v>Livs4 005641</v>
          </cell>
          <cell r="Q33">
            <v>0</v>
          </cell>
          <cell r="R33">
            <v>0</v>
          </cell>
          <cell r="S33">
            <v>1</v>
          </cell>
          <cell r="T33">
            <v>0</v>
          </cell>
          <cell r="U33">
            <v>0</v>
          </cell>
        </row>
        <row r="34">
          <cell r="D34">
            <v>21099</v>
          </cell>
          <cell r="E34">
            <v>3</v>
          </cell>
          <cell r="F34" t="str">
            <v>X</v>
          </cell>
          <cell r="G34">
            <v>0</v>
          </cell>
          <cell r="H34">
            <v>0</v>
          </cell>
          <cell r="I34" t="str">
            <v>X</v>
          </cell>
          <cell r="J34" t="str">
            <v>X</v>
          </cell>
          <cell r="K34" t="str">
            <v>X</v>
          </cell>
          <cell r="L34" t="str">
            <v>X</v>
          </cell>
          <cell r="M34" t="str">
            <v>X</v>
          </cell>
          <cell r="N34" t="str">
            <v>X</v>
          </cell>
          <cell r="O34">
            <v>0</v>
          </cell>
          <cell r="P34" t="str">
            <v>Livs4 400881</v>
          </cell>
          <cell r="Q34">
            <v>0</v>
          </cell>
          <cell r="R34">
            <v>0</v>
          </cell>
          <cell r="S34">
            <v>3</v>
          </cell>
          <cell r="T34">
            <v>0</v>
          </cell>
          <cell r="U34">
            <v>0</v>
          </cell>
        </row>
        <row r="35">
          <cell r="D35">
            <v>21100</v>
          </cell>
          <cell r="E35">
            <v>8</v>
          </cell>
          <cell r="F35" t="str">
            <v>X</v>
          </cell>
          <cell r="G35">
            <v>0</v>
          </cell>
          <cell r="H35">
            <v>0</v>
          </cell>
          <cell r="I35" t="str">
            <v>X</v>
          </cell>
          <cell r="J35" t="str">
            <v>X</v>
          </cell>
          <cell r="K35" t="str">
            <v>X</v>
          </cell>
          <cell r="L35" t="str">
            <v>X</v>
          </cell>
          <cell r="M35" t="str">
            <v>X</v>
          </cell>
          <cell r="N35" t="str">
            <v>X</v>
          </cell>
          <cell r="O35">
            <v>0</v>
          </cell>
          <cell r="P35" t="str">
            <v>Livs4 400878</v>
          </cell>
          <cell r="Q35">
            <v>0</v>
          </cell>
          <cell r="R35">
            <v>0</v>
          </cell>
          <cell r="S35">
            <v>8</v>
          </cell>
          <cell r="T35">
            <v>0</v>
          </cell>
          <cell r="U35">
            <v>0</v>
          </cell>
        </row>
        <row r="36">
          <cell r="D36">
            <v>21101</v>
          </cell>
          <cell r="E36">
            <v>5</v>
          </cell>
          <cell r="F36" t="str">
            <v>X</v>
          </cell>
          <cell r="G36">
            <v>0</v>
          </cell>
          <cell r="H36">
            <v>0</v>
          </cell>
          <cell r="I36" t="str">
            <v>X</v>
          </cell>
          <cell r="J36" t="str">
            <v>X</v>
          </cell>
          <cell r="K36" t="str">
            <v>X</v>
          </cell>
          <cell r="L36" t="str">
            <v>X</v>
          </cell>
          <cell r="M36" t="str">
            <v>X</v>
          </cell>
          <cell r="N36" t="str">
            <v>X</v>
          </cell>
          <cell r="O36">
            <v>0</v>
          </cell>
          <cell r="P36" t="str">
            <v>Livs4 400879</v>
          </cell>
          <cell r="Q36">
            <v>0</v>
          </cell>
          <cell r="R36">
            <v>0</v>
          </cell>
          <cell r="S36">
            <v>5</v>
          </cell>
          <cell r="T36">
            <v>0</v>
          </cell>
          <cell r="U36">
            <v>0</v>
          </cell>
        </row>
        <row r="37">
          <cell r="D37">
            <v>21105</v>
          </cell>
          <cell r="E37">
            <v>26</v>
          </cell>
          <cell r="F37" t="str">
            <v>X</v>
          </cell>
          <cell r="G37">
            <v>0</v>
          </cell>
          <cell r="H37">
            <v>0</v>
          </cell>
          <cell r="I37" t="str">
            <v>X</v>
          </cell>
          <cell r="J37" t="str">
            <v>X</v>
          </cell>
          <cell r="K37" t="str">
            <v>X</v>
          </cell>
          <cell r="L37" t="str">
            <v>X</v>
          </cell>
          <cell r="M37" t="str">
            <v>X</v>
          </cell>
          <cell r="N37" t="str">
            <v>X</v>
          </cell>
          <cell r="O37">
            <v>0</v>
          </cell>
          <cell r="P37" t="str">
            <v>Livs4 430784</v>
          </cell>
          <cell r="Q37">
            <v>0</v>
          </cell>
          <cell r="R37">
            <v>410</v>
          </cell>
          <cell r="S37">
            <v>0</v>
          </cell>
          <cell r="T37">
            <v>0</v>
          </cell>
          <cell r="U37">
            <v>0</v>
          </cell>
        </row>
        <row r="38">
          <cell r="D38">
            <v>21109</v>
          </cell>
          <cell r="E38">
            <v>1</v>
          </cell>
          <cell r="F38" t="str">
            <v>X</v>
          </cell>
          <cell r="G38">
            <v>0</v>
          </cell>
          <cell r="H38">
            <v>0</v>
          </cell>
          <cell r="I38" t="str">
            <v>X</v>
          </cell>
          <cell r="J38" t="str">
            <v>X</v>
          </cell>
          <cell r="K38" t="str">
            <v>X</v>
          </cell>
          <cell r="L38" t="str">
            <v>X</v>
          </cell>
          <cell r="M38" t="str">
            <v>X</v>
          </cell>
          <cell r="N38" t="str">
            <v>X</v>
          </cell>
          <cell r="O38">
            <v>0</v>
          </cell>
          <cell r="P38" t="str">
            <v>Livs4 719821</v>
          </cell>
          <cell r="Q38">
            <v>0</v>
          </cell>
          <cell r="R38">
            <v>0</v>
          </cell>
          <cell r="S38">
            <v>1</v>
          </cell>
          <cell r="T38">
            <v>0</v>
          </cell>
          <cell r="U38">
            <v>0</v>
          </cell>
        </row>
        <row r="39">
          <cell r="D39">
            <v>21111</v>
          </cell>
          <cell r="E39">
            <v>1</v>
          </cell>
          <cell r="F39" t="str">
            <v>X</v>
          </cell>
          <cell r="G39">
            <v>0</v>
          </cell>
          <cell r="H39">
            <v>0</v>
          </cell>
          <cell r="I39" t="str">
            <v>X</v>
          </cell>
          <cell r="J39" t="str">
            <v>X</v>
          </cell>
          <cell r="K39" t="str">
            <v>X</v>
          </cell>
          <cell r="L39" t="str">
            <v>X</v>
          </cell>
          <cell r="M39" t="str">
            <v>X</v>
          </cell>
          <cell r="N39" t="str">
            <v>X</v>
          </cell>
          <cell r="O39">
            <v>0</v>
          </cell>
          <cell r="P39" t="str">
            <v>Livs4 719823</v>
          </cell>
          <cell r="Q39">
            <v>0</v>
          </cell>
          <cell r="R39">
            <v>0</v>
          </cell>
          <cell r="S39">
            <v>1</v>
          </cell>
          <cell r="T39">
            <v>0</v>
          </cell>
          <cell r="U39">
            <v>0</v>
          </cell>
        </row>
        <row r="40">
          <cell r="D40">
            <v>21112</v>
          </cell>
          <cell r="E40">
            <v>4</v>
          </cell>
          <cell r="F40" t="str">
            <v>X</v>
          </cell>
          <cell r="G40">
            <v>0</v>
          </cell>
          <cell r="H40">
            <v>0</v>
          </cell>
          <cell r="I40" t="str">
            <v>X</v>
          </cell>
          <cell r="J40" t="str">
            <v>X</v>
          </cell>
          <cell r="K40" t="str">
            <v>X</v>
          </cell>
          <cell r="L40" t="str">
            <v>X</v>
          </cell>
          <cell r="M40" t="str">
            <v>X</v>
          </cell>
          <cell r="N40" t="str">
            <v>X</v>
          </cell>
          <cell r="O40">
            <v>0</v>
          </cell>
          <cell r="P40" t="str">
            <v>Livs4 719824</v>
          </cell>
          <cell r="Q40">
            <v>0</v>
          </cell>
          <cell r="R40">
            <v>17</v>
          </cell>
          <cell r="S40">
            <v>3</v>
          </cell>
          <cell r="T40">
            <v>0</v>
          </cell>
          <cell r="U40">
            <v>0</v>
          </cell>
        </row>
        <row r="41">
          <cell r="D41">
            <v>21123</v>
          </cell>
          <cell r="E41">
            <v>4</v>
          </cell>
          <cell r="F41" t="str">
            <v>X</v>
          </cell>
          <cell r="G41">
            <v>0</v>
          </cell>
          <cell r="H41">
            <v>0</v>
          </cell>
          <cell r="I41" t="str">
            <v>X</v>
          </cell>
          <cell r="J41" t="str">
            <v>X</v>
          </cell>
          <cell r="K41" t="str">
            <v>X</v>
          </cell>
          <cell r="L41" t="str">
            <v>X</v>
          </cell>
          <cell r="M41" t="str">
            <v>X</v>
          </cell>
          <cell r="N41" t="str">
            <v>X</v>
          </cell>
          <cell r="O41">
            <v>1</v>
          </cell>
          <cell r="P41" t="str">
            <v>Livs4 001071</v>
          </cell>
          <cell r="Q41">
            <v>0</v>
          </cell>
          <cell r="R41">
            <v>51</v>
          </cell>
          <cell r="S41">
            <v>0</v>
          </cell>
          <cell r="T41">
            <v>0</v>
          </cell>
          <cell r="U41">
            <v>0</v>
          </cell>
        </row>
        <row r="42">
          <cell r="D42">
            <v>21124</v>
          </cell>
          <cell r="E42">
            <v>5</v>
          </cell>
          <cell r="F42" t="str">
            <v>X</v>
          </cell>
          <cell r="G42">
            <v>0</v>
          </cell>
          <cell r="H42">
            <v>0</v>
          </cell>
          <cell r="I42" t="str">
            <v>X</v>
          </cell>
          <cell r="J42" t="str">
            <v>X</v>
          </cell>
          <cell r="K42" t="str">
            <v>X</v>
          </cell>
          <cell r="L42" t="str">
            <v>X</v>
          </cell>
          <cell r="M42" t="str">
            <v>X</v>
          </cell>
          <cell r="N42" t="str">
            <v>X</v>
          </cell>
          <cell r="O42">
            <v>0</v>
          </cell>
          <cell r="P42" t="str">
            <v>Livs4 500605</v>
          </cell>
          <cell r="Q42">
            <v>0</v>
          </cell>
          <cell r="R42">
            <v>77</v>
          </cell>
          <cell r="S42">
            <v>0</v>
          </cell>
          <cell r="T42">
            <v>0</v>
          </cell>
          <cell r="U42">
            <v>0</v>
          </cell>
        </row>
        <row r="43">
          <cell r="D43">
            <v>21132</v>
          </cell>
          <cell r="E43">
            <v>2</v>
          </cell>
          <cell r="F43" t="str">
            <v>X</v>
          </cell>
          <cell r="G43">
            <v>0</v>
          </cell>
          <cell r="H43">
            <v>0</v>
          </cell>
          <cell r="I43" t="str">
            <v>X</v>
          </cell>
          <cell r="J43" t="str">
            <v>X</v>
          </cell>
          <cell r="K43" t="str">
            <v>X</v>
          </cell>
          <cell r="L43" t="str">
            <v>X</v>
          </cell>
          <cell r="M43" t="str">
            <v>X</v>
          </cell>
          <cell r="N43" t="str">
            <v>X</v>
          </cell>
          <cell r="O43">
            <v>0</v>
          </cell>
          <cell r="P43" t="str">
            <v>Livs4 21132</v>
          </cell>
          <cell r="Q43">
            <v>0</v>
          </cell>
          <cell r="R43">
            <v>0</v>
          </cell>
          <cell r="S43">
            <v>2</v>
          </cell>
          <cell r="T43">
            <v>0</v>
          </cell>
          <cell r="U43">
            <v>0</v>
          </cell>
        </row>
        <row r="44">
          <cell r="D44">
            <v>21136</v>
          </cell>
          <cell r="E44">
            <v>1</v>
          </cell>
          <cell r="F44" t="str">
            <v>X</v>
          </cell>
          <cell r="G44">
            <v>0</v>
          </cell>
          <cell r="H44">
            <v>0</v>
          </cell>
          <cell r="I44" t="str">
            <v>X</v>
          </cell>
          <cell r="J44" t="str">
            <v>X</v>
          </cell>
          <cell r="K44" t="str">
            <v>X</v>
          </cell>
          <cell r="L44" t="str">
            <v>X</v>
          </cell>
          <cell r="M44" t="str">
            <v>X</v>
          </cell>
          <cell r="N44" t="str">
            <v>X</v>
          </cell>
          <cell r="O44">
            <v>0</v>
          </cell>
          <cell r="P44" t="str">
            <v>Livs4 719844</v>
          </cell>
          <cell r="Q44">
            <v>0</v>
          </cell>
          <cell r="R44">
            <v>0</v>
          </cell>
          <cell r="S44">
            <v>1</v>
          </cell>
          <cell r="T44">
            <v>0</v>
          </cell>
          <cell r="U44">
            <v>0</v>
          </cell>
        </row>
        <row r="45">
          <cell r="D45">
            <v>21170</v>
          </cell>
          <cell r="E45">
            <v>2</v>
          </cell>
          <cell r="F45" t="str">
            <v>X</v>
          </cell>
          <cell r="G45">
            <v>0</v>
          </cell>
          <cell r="H45">
            <v>0</v>
          </cell>
          <cell r="I45" t="str">
            <v>X</v>
          </cell>
          <cell r="J45" t="str">
            <v>X</v>
          </cell>
          <cell r="K45" t="str">
            <v>X</v>
          </cell>
          <cell r="L45" t="str">
            <v>X</v>
          </cell>
          <cell r="M45" t="str">
            <v>X</v>
          </cell>
          <cell r="N45" t="str">
            <v>X</v>
          </cell>
          <cell r="O45">
            <v>0</v>
          </cell>
          <cell r="P45" t="str">
            <v>Livs4 405020</v>
          </cell>
          <cell r="Q45">
            <v>0</v>
          </cell>
          <cell r="R45">
            <v>0</v>
          </cell>
          <cell r="S45">
            <v>2</v>
          </cell>
          <cell r="T45">
            <v>0</v>
          </cell>
          <cell r="U45">
            <v>0</v>
          </cell>
        </row>
        <row r="46">
          <cell r="D46">
            <v>21171</v>
          </cell>
          <cell r="E46">
            <v>111</v>
          </cell>
          <cell r="F46" t="str">
            <v>X</v>
          </cell>
          <cell r="G46">
            <v>0</v>
          </cell>
          <cell r="H46">
            <v>0</v>
          </cell>
          <cell r="I46" t="str">
            <v>X</v>
          </cell>
          <cell r="J46" t="str">
            <v>X</v>
          </cell>
          <cell r="K46" t="str">
            <v>X</v>
          </cell>
          <cell r="L46" t="str">
            <v>X</v>
          </cell>
          <cell r="M46" t="str">
            <v>X</v>
          </cell>
          <cell r="N46" t="str">
            <v>X</v>
          </cell>
          <cell r="O46">
            <v>1</v>
          </cell>
          <cell r="P46" t="str">
            <v>Livs4 420520</v>
          </cell>
          <cell r="Q46">
            <v>0</v>
          </cell>
          <cell r="R46">
            <v>8</v>
          </cell>
          <cell r="S46">
            <v>109</v>
          </cell>
          <cell r="T46">
            <v>0</v>
          </cell>
          <cell r="U46">
            <v>0</v>
          </cell>
        </row>
        <row r="47">
          <cell r="D47">
            <v>21177</v>
          </cell>
          <cell r="E47">
            <v>1</v>
          </cell>
          <cell r="F47" t="str">
            <v>X</v>
          </cell>
          <cell r="G47">
            <v>0</v>
          </cell>
          <cell r="H47">
            <v>0</v>
          </cell>
          <cell r="I47" t="str">
            <v>X</v>
          </cell>
          <cell r="J47" t="str">
            <v>X</v>
          </cell>
          <cell r="K47" t="str">
            <v>X</v>
          </cell>
          <cell r="L47" t="str">
            <v>X</v>
          </cell>
          <cell r="M47" t="str">
            <v>X</v>
          </cell>
          <cell r="N47" t="str">
            <v>X</v>
          </cell>
          <cell r="O47">
            <v>0</v>
          </cell>
          <cell r="P47" t="str">
            <v>Livs4 407346</v>
          </cell>
          <cell r="Q47">
            <v>0</v>
          </cell>
          <cell r="R47">
            <v>0</v>
          </cell>
          <cell r="S47">
            <v>1</v>
          </cell>
          <cell r="T47">
            <v>0</v>
          </cell>
          <cell r="U47">
            <v>0</v>
          </cell>
        </row>
        <row r="48">
          <cell r="D48">
            <v>21188</v>
          </cell>
          <cell r="E48">
            <v>2</v>
          </cell>
          <cell r="F48" t="str">
            <v>X</v>
          </cell>
          <cell r="G48">
            <v>0</v>
          </cell>
          <cell r="H48">
            <v>0</v>
          </cell>
          <cell r="I48" t="str">
            <v>X</v>
          </cell>
          <cell r="J48" t="str">
            <v>X</v>
          </cell>
          <cell r="K48" t="str">
            <v>X</v>
          </cell>
          <cell r="L48" t="str">
            <v>X</v>
          </cell>
          <cell r="M48" t="str">
            <v>X</v>
          </cell>
          <cell r="N48" t="str">
            <v>X</v>
          </cell>
          <cell r="O48">
            <v>0</v>
          </cell>
          <cell r="P48" t="str">
            <v>Livs4 719800</v>
          </cell>
          <cell r="Q48">
            <v>0</v>
          </cell>
          <cell r="R48">
            <v>0</v>
          </cell>
          <cell r="S48">
            <v>2</v>
          </cell>
          <cell r="T48">
            <v>0</v>
          </cell>
          <cell r="U48">
            <v>0</v>
          </cell>
        </row>
        <row r="49">
          <cell r="D49">
            <v>21193</v>
          </cell>
          <cell r="E49">
            <v>2</v>
          </cell>
          <cell r="F49" t="str">
            <v>X</v>
          </cell>
          <cell r="G49">
            <v>0</v>
          </cell>
          <cell r="H49">
            <v>0</v>
          </cell>
          <cell r="I49" t="str">
            <v>X</v>
          </cell>
          <cell r="J49" t="str">
            <v>X</v>
          </cell>
          <cell r="K49" t="str">
            <v>X</v>
          </cell>
          <cell r="L49" t="str">
            <v>X</v>
          </cell>
          <cell r="M49" t="str">
            <v>X</v>
          </cell>
          <cell r="N49" t="str">
            <v>X</v>
          </cell>
          <cell r="O49">
            <v>0</v>
          </cell>
          <cell r="P49" t="str">
            <v>Livs4 434550</v>
          </cell>
          <cell r="Q49">
            <v>0</v>
          </cell>
          <cell r="R49">
            <v>0</v>
          </cell>
          <cell r="S49">
            <v>2</v>
          </cell>
          <cell r="T49">
            <v>0</v>
          </cell>
          <cell r="U49">
            <v>0</v>
          </cell>
        </row>
        <row r="50">
          <cell r="D50">
            <v>21197</v>
          </cell>
          <cell r="E50">
            <v>42</v>
          </cell>
          <cell r="F50" t="str">
            <v>X</v>
          </cell>
          <cell r="G50">
            <v>0</v>
          </cell>
          <cell r="H50">
            <v>0</v>
          </cell>
          <cell r="I50" t="str">
            <v>X</v>
          </cell>
          <cell r="J50" t="str">
            <v>X</v>
          </cell>
          <cell r="K50" t="str">
            <v>X</v>
          </cell>
          <cell r="L50" t="str">
            <v>X</v>
          </cell>
          <cell r="M50" t="str">
            <v>X</v>
          </cell>
          <cell r="N50" t="str">
            <v>X</v>
          </cell>
          <cell r="O50">
            <v>1</v>
          </cell>
          <cell r="P50" t="str">
            <v>Livs4 434548</v>
          </cell>
          <cell r="Q50">
            <v>0</v>
          </cell>
          <cell r="R50">
            <v>18</v>
          </cell>
          <cell r="S50">
            <v>40</v>
          </cell>
          <cell r="T50">
            <v>0</v>
          </cell>
          <cell r="U50">
            <v>0</v>
          </cell>
        </row>
        <row r="51">
          <cell r="D51">
            <v>21200</v>
          </cell>
          <cell r="E51">
            <v>17</v>
          </cell>
          <cell r="F51" t="str">
            <v>X</v>
          </cell>
          <cell r="G51">
            <v>0</v>
          </cell>
          <cell r="H51">
            <v>0</v>
          </cell>
          <cell r="I51" t="str">
            <v>X</v>
          </cell>
          <cell r="J51" t="str">
            <v>X</v>
          </cell>
          <cell r="K51" t="str">
            <v>X</v>
          </cell>
          <cell r="L51" t="str">
            <v>X</v>
          </cell>
          <cell r="M51" t="str">
            <v>X</v>
          </cell>
          <cell r="N51" t="str">
            <v>X</v>
          </cell>
          <cell r="O51">
            <v>0</v>
          </cell>
          <cell r="P51" t="str">
            <v>Livs4 434540</v>
          </cell>
          <cell r="Q51">
            <v>0</v>
          </cell>
          <cell r="R51">
            <v>0</v>
          </cell>
          <cell r="S51">
            <v>17</v>
          </cell>
          <cell r="T51">
            <v>0</v>
          </cell>
          <cell r="U51">
            <v>0</v>
          </cell>
        </row>
        <row r="52">
          <cell r="D52">
            <v>21201</v>
          </cell>
          <cell r="E52">
            <v>7</v>
          </cell>
          <cell r="F52" t="str">
            <v>X</v>
          </cell>
          <cell r="G52">
            <v>0</v>
          </cell>
          <cell r="H52">
            <v>0</v>
          </cell>
          <cell r="I52" t="str">
            <v>X</v>
          </cell>
          <cell r="J52" t="str">
            <v>X</v>
          </cell>
          <cell r="K52" t="str">
            <v>X</v>
          </cell>
          <cell r="L52" t="str">
            <v>X</v>
          </cell>
          <cell r="M52" t="str">
            <v>X</v>
          </cell>
          <cell r="N52" t="str">
            <v>X</v>
          </cell>
          <cell r="O52">
            <v>0</v>
          </cell>
          <cell r="P52" t="str">
            <v>Livs4 424030</v>
          </cell>
          <cell r="Q52">
            <v>0</v>
          </cell>
          <cell r="R52">
            <v>0</v>
          </cell>
          <cell r="S52">
            <v>7</v>
          </cell>
          <cell r="T52">
            <v>0</v>
          </cell>
          <cell r="U52">
            <v>0</v>
          </cell>
        </row>
        <row r="53">
          <cell r="D53">
            <v>21202</v>
          </cell>
          <cell r="E53">
            <v>2</v>
          </cell>
          <cell r="F53" t="str">
            <v>X</v>
          </cell>
          <cell r="G53">
            <v>0</v>
          </cell>
          <cell r="H53">
            <v>0</v>
          </cell>
          <cell r="I53" t="str">
            <v>X</v>
          </cell>
          <cell r="J53" t="str">
            <v>X</v>
          </cell>
          <cell r="K53" t="str">
            <v>X</v>
          </cell>
          <cell r="L53" t="str">
            <v>X</v>
          </cell>
          <cell r="M53" t="str">
            <v>X</v>
          </cell>
          <cell r="N53" t="str">
            <v>X</v>
          </cell>
          <cell r="O53">
            <v>0</v>
          </cell>
          <cell r="P53" t="str">
            <v>Livs4 001530</v>
          </cell>
          <cell r="Q53">
            <v>0</v>
          </cell>
          <cell r="R53">
            <v>0</v>
          </cell>
          <cell r="S53">
            <v>2</v>
          </cell>
          <cell r="T53">
            <v>0</v>
          </cell>
          <cell r="U53">
            <v>0</v>
          </cell>
        </row>
        <row r="54">
          <cell r="D54">
            <v>21203</v>
          </cell>
          <cell r="E54">
            <v>1</v>
          </cell>
          <cell r="F54" t="str">
            <v>X</v>
          </cell>
          <cell r="G54">
            <v>0</v>
          </cell>
          <cell r="H54">
            <v>0</v>
          </cell>
          <cell r="I54" t="str">
            <v>X</v>
          </cell>
          <cell r="J54" t="str">
            <v>X</v>
          </cell>
          <cell r="K54" t="str">
            <v>X</v>
          </cell>
          <cell r="L54" t="str">
            <v>X</v>
          </cell>
          <cell r="M54" t="str">
            <v>X</v>
          </cell>
          <cell r="N54" t="str">
            <v>X</v>
          </cell>
          <cell r="O54">
            <v>0</v>
          </cell>
          <cell r="P54" t="str">
            <v>Livs4 500308</v>
          </cell>
          <cell r="Q54">
            <v>0</v>
          </cell>
          <cell r="R54">
            <v>0</v>
          </cell>
          <cell r="S54">
            <v>1</v>
          </cell>
          <cell r="T54">
            <v>0</v>
          </cell>
          <cell r="U54">
            <v>0</v>
          </cell>
        </row>
        <row r="55">
          <cell r="D55">
            <v>21204</v>
          </cell>
          <cell r="E55">
            <v>2</v>
          </cell>
          <cell r="F55" t="str">
            <v>X</v>
          </cell>
          <cell r="G55">
            <v>0</v>
          </cell>
          <cell r="H55">
            <v>0</v>
          </cell>
          <cell r="I55" t="str">
            <v>X</v>
          </cell>
          <cell r="J55" t="str">
            <v>X</v>
          </cell>
          <cell r="K55" t="str">
            <v>X</v>
          </cell>
          <cell r="L55" t="str">
            <v>X</v>
          </cell>
          <cell r="M55" t="str">
            <v>X</v>
          </cell>
          <cell r="N55" t="str">
            <v>X</v>
          </cell>
          <cell r="O55">
            <v>0</v>
          </cell>
          <cell r="P55" t="str">
            <v>Livs4 403481</v>
          </cell>
          <cell r="Q55">
            <v>0</v>
          </cell>
          <cell r="R55">
            <v>0</v>
          </cell>
          <cell r="S55">
            <v>2</v>
          </cell>
          <cell r="T55">
            <v>0</v>
          </cell>
          <cell r="U55">
            <v>0</v>
          </cell>
        </row>
        <row r="56">
          <cell r="D56">
            <v>21208</v>
          </cell>
          <cell r="E56">
            <v>1</v>
          </cell>
          <cell r="F56" t="str">
            <v>X</v>
          </cell>
          <cell r="G56">
            <v>0</v>
          </cell>
          <cell r="H56">
            <v>0</v>
          </cell>
          <cell r="I56" t="str">
            <v>X</v>
          </cell>
          <cell r="J56" t="str">
            <v>X</v>
          </cell>
          <cell r="K56" t="str">
            <v>X</v>
          </cell>
          <cell r="L56" t="str">
            <v>X</v>
          </cell>
          <cell r="M56" t="str">
            <v>X</v>
          </cell>
          <cell r="N56" t="str">
            <v>X</v>
          </cell>
          <cell r="O56">
            <v>0</v>
          </cell>
          <cell r="P56" t="str">
            <v>Livs4 405039</v>
          </cell>
          <cell r="Q56">
            <v>0</v>
          </cell>
          <cell r="R56">
            <v>0</v>
          </cell>
          <cell r="S56">
            <v>1</v>
          </cell>
          <cell r="T56">
            <v>0</v>
          </cell>
          <cell r="U56">
            <v>0</v>
          </cell>
        </row>
        <row r="57">
          <cell r="D57">
            <v>21212</v>
          </cell>
          <cell r="E57">
            <v>4</v>
          </cell>
          <cell r="F57" t="str">
            <v>X</v>
          </cell>
          <cell r="G57">
            <v>0</v>
          </cell>
          <cell r="H57">
            <v>0</v>
          </cell>
          <cell r="I57" t="str">
            <v>X</v>
          </cell>
          <cell r="J57" t="str">
            <v>X</v>
          </cell>
          <cell r="K57" t="str">
            <v>X</v>
          </cell>
          <cell r="L57" t="str">
            <v>X</v>
          </cell>
          <cell r="M57" t="str">
            <v>X</v>
          </cell>
          <cell r="N57" t="str">
            <v>X</v>
          </cell>
          <cell r="O57">
            <v>0</v>
          </cell>
          <cell r="P57" t="str">
            <v>Livs4 405045</v>
          </cell>
          <cell r="Q57">
            <v>0</v>
          </cell>
          <cell r="R57">
            <v>0</v>
          </cell>
          <cell r="S57">
            <v>4</v>
          </cell>
          <cell r="T57">
            <v>0</v>
          </cell>
          <cell r="U57">
            <v>0</v>
          </cell>
        </row>
        <row r="58">
          <cell r="D58">
            <v>21213</v>
          </cell>
          <cell r="E58">
            <v>3</v>
          </cell>
          <cell r="F58" t="str">
            <v>X</v>
          </cell>
          <cell r="G58">
            <v>0</v>
          </cell>
          <cell r="H58">
            <v>0</v>
          </cell>
          <cell r="I58" t="str">
            <v>X</v>
          </cell>
          <cell r="J58" t="str">
            <v>X</v>
          </cell>
          <cell r="K58" t="str">
            <v>X</v>
          </cell>
          <cell r="L58" t="str">
            <v>X</v>
          </cell>
          <cell r="M58" t="str">
            <v>X</v>
          </cell>
          <cell r="N58" t="str">
            <v>X</v>
          </cell>
          <cell r="O58">
            <v>0</v>
          </cell>
          <cell r="P58" t="str">
            <v>Livs4 405046</v>
          </cell>
          <cell r="Q58">
            <v>0</v>
          </cell>
          <cell r="R58">
            <v>0</v>
          </cell>
          <cell r="S58">
            <v>3</v>
          </cell>
          <cell r="T58">
            <v>0</v>
          </cell>
          <cell r="U58">
            <v>0</v>
          </cell>
        </row>
        <row r="59">
          <cell r="D59">
            <v>21214</v>
          </cell>
          <cell r="E59">
            <v>1</v>
          </cell>
          <cell r="F59" t="str">
            <v>X</v>
          </cell>
          <cell r="G59">
            <v>0</v>
          </cell>
          <cell r="H59">
            <v>0</v>
          </cell>
          <cell r="I59" t="str">
            <v>X</v>
          </cell>
          <cell r="J59" t="str">
            <v>X</v>
          </cell>
          <cell r="K59" t="str">
            <v>X</v>
          </cell>
          <cell r="L59" t="str">
            <v>X</v>
          </cell>
          <cell r="M59" t="str">
            <v>X</v>
          </cell>
          <cell r="N59" t="str">
            <v>X</v>
          </cell>
          <cell r="O59">
            <v>0</v>
          </cell>
          <cell r="P59" t="str">
            <v>Livs4 405047</v>
          </cell>
          <cell r="Q59">
            <v>0</v>
          </cell>
          <cell r="R59">
            <v>0</v>
          </cell>
          <cell r="S59">
            <v>1</v>
          </cell>
          <cell r="T59">
            <v>0</v>
          </cell>
          <cell r="U59">
            <v>0</v>
          </cell>
        </row>
        <row r="60">
          <cell r="D60">
            <v>21215</v>
          </cell>
          <cell r="E60">
            <v>1</v>
          </cell>
          <cell r="F60" t="str">
            <v>X</v>
          </cell>
          <cell r="G60">
            <v>0</v>
          </cell>
          <cell r="H60">
            <v>0</v>
          </cell>
          <cell r="I60" t="str">
            <v>X</v>
          </cell>
          <cell r="J60" t="str">
            <v>X</v>
          </cell>
          <cell r="K60" t="str">
            <v>X</v>
          </cell>
          <cell r="L60" t="str">
            <v>X</v>
          </cell>
          <cell r="M60" t="str">
            <v>X</v>
          </cell>
          <cell r="N60" t="str">
            <v>X</v>
          </cell>
          <cell r="O60">
            <v>0</v>
          </cell>
          <cell r="P60" t="str">
            <v>Livs4 405048</v>
          </cell>
          <cell r="Q60">
            <v>0</v>
          </cell>
          <cell r="R60">
            <v>0</v>
          </cell>
          <cell r="S60">
            <v>1</v>
          </cell>
          <cell r="T60">
            <v>0</v>
          </cell>
          <cell r="U60">
            <v>0</v>
          </cell>
        </row>
        <row r="61">
          <cell r="D61">
            <v>21216</v>
          </cell>
          <cell r="E61">
            <v>1</v>
          </cell>
          <cell r="F61" t="str">
            <v>X</v>
          </cell>
          <cell r="G61">
            <v>0</v>
          </cell>
          <cell r="H61">
            <v>0</v>
          </cell>
          <cell r="I61" t="str">
            <v>X</v>
          </cell>
          <cell r="J61" t="str">
            <v>X</v>
          </cell>
          <cell r="K61" t="str">
            <v>X</v>
          </cell>
          <cell r="L61" t="str">
            <v>X</v>
          </cell>
          <cell r="M61" t="str">
            <v>X</v>
          </cell>
          <cell r="N61" t="str">
            <v>X</v>
          </cell>
          <cell r="O61">
            <v>0</v>
          </cell>
          <cell r="P61" t="str">
            <v>Livs4 405049</v>
          </cell>
          <cell r="Q61">
            <v>0</v>
          </cell>
          <cell r="R61">
            <v>0</v>
          </cell>
          <cell r="S61">
            <v>1</v>
          </cell>
          <cell r="T61">
            <v>0</v>
          </cell>
          <cell r="U61">
            <v>0</v>
          </cell>
        </row>
        <row r="62">
          <cell r="D62">
            <v>21217</v>
          </cell>
          <cell r="E62">
            <v>2</v>
          </cell>
          <cell r="F62" t="str">
            <v>X</v>
          </cell>
          <cell r="G62">
            <v>0</v>
          </cell>
          <cell r="H62">
            <v>0</v>
          </cell>
          <cell r="I62" t="str">
            <v>X</v>
          </cell>
          <cell r="J62" t="str">
            <v>X</v>
          </cell>
          <cell r="K62" t="str">
            <v>X</v>
          </cell>
          <cell r="L62" t="str">
            <v>X</v>
          </cell>
          <cell r="M62" t="str">
            <v>X</v>
          </cell>
          <cell r="N62" t="str">
            <v>X</v>
          </cell>
          <cell r="O62">
            <v>0</v>
          </cell>
          <cell r="P62" t="str">
            <v>Livs4 405052</v>
          </cell>
          <cell r="Q62">
            <v>0</v>
          </cell>
          <cell r="R62">
            <v>0</v>
          </cell>
          <cell r="S62">
            <v>2</v>
          </cell>
          <cell r="T62">
            <v>0</v>
          </cell>
          <cell r="U62">
            <v>0</v>
          </cell>
        </row>
        <row r="63">
          <cell r="D63">
            <v>21226</v>
          </cell>
          <cell r="E63">
            <v>319</v>
          </cell>
          <cell r="F63" t="str">
            <v>X</v>
          </cell>
          <cell r="G63">
            <v>0</v>
          </cell>
          <cell r="H63">
            <v>0</v>
          </cell>
          <cell r="I63" t="str">
            <v>X</v>
          </cell>
          <cell r="J63" t="str">
            <v>X</v>
          </cell>
          <cell r="K63" t="str">
            <v>X</v>
          </cell>
          <cell r="L63" t="str">
            <v>X</v>
          </cell>
          <cell r="M63" t="str">
            <v>X</v>
          </cell>
          <cell r="N63" t="str">
            <v>X</v>
          </cell>
          <cell r="O63">
            <v>0</v>
          </cell>
          <cell r="P63" t="str">
            <v>Livs4 404030 PPV</v>
          </cell>
          <cell r="Q63">
            <v>0</v>
          </cell>
          <cell r="R63">
            <v>259</v>
          </cell>
          <cell r="S63">
            <v>302</v>
          </cell>
          <cell r="T63">
            <v>0</v>
          </cell>
          <cell r="U63">
            <v>0</v>
          </cell>
        </row>
        <row r="64">
          <cell r="D64">
            <v>21297</v>
          </cell>
          <cell r="E64">
            <v>1</v>
          </cell>
          <cell r="F64" t="str">
            <v>X</v>
          </cell>
          <cell r="G64">
            <v>0</v>
          </cell>
          <cell r="H64">
            <v>0</v>
          </cell>
          <cell r="I64" t="str">
            <v>X</v>
          </cell>
          <cell r="J64" t="str">
            <v>X</v>
          </cell>
          <cell r="K64" t="str">
            <v>X</v>
          </cell>
          <cell r="L64" t="str">
            <v>X</v>
          </cell>
          <cell r="M64" t="str">
            <v>X</v>
          </cell>
          <cell r="N64" t="str">
            <v>X</v>
          </cell>
          <cell r="O64">
            <v>0</v>
          </cell>
          <cell r="P64" t="str">
            <v>Livs4 422112</v>
          </cell>
          <cell r="Q64">
            <v>0</v>
          </cell>
          <cell r="R64">
            <v>0</v>
          </cell>
          <cell r="S64">
            <v>1</v>
          </cell>
          <cell r="T64">
            <v>0</v>
          </cell>
          <cell r="U64">
            <v>0</v>
          </cell>
        </row>
        <row r="65">
          <cell r="D65">
            <v>21301</v>
          </cell>
          <cell r="E65">
            <v>1</v>
          </cell>
          <cell r="F65" t="str">
            <v>X</v>
          </cell>
          <cell r="G65">
            <v>0</v>
          </cell>
          <cell r="H65">
            <v>0</v>
          </cell>
          <cell r="I65" t="str">
            <v>X</v>
          </cell>
          <cell r="J65" t="str">
            <v>X</v>
          </cell>
          <cell r="K65" t="str">
            <v>X</v>
          </cell>
          <cell r="L65" t="str">
            <v>X</v>
          </cell>
          <cell r="M65" t="str">
            <v>X</v>
          </cell>
          <cell r="N65" t="str">
            <v>X</v>
          </cell>
          <cell r="O65">
            <v>0</v>
          </cell>
          <cell r="P65" t="str">
            <v>Livs1741147</v>
          </cell>
          <cell r="Q65">
            <v>0</v>
          </cell>
          <cell r="R65">
            <v>0</v>
          </cell>
          <cell r="S65">
            <v>1</v>
          </cell>
          <cell r="T65">
            <v>0</v>
          </cell>
          <cell r="U65">
            <v>0</v>
          </cell>
        </row>
        <row r="66">
          <cell r="D66">
            <v>21302</v>
          </cell>
          <cell r="E66">
            <v>8</v>
          </cell>
          <cell r="F66" t="str">
            <v>X</v>
          </cell>
          <cell r="G66">
            <v>0</v>
          </cell>
          <cell r="H66">
            <v>0</v>
          </cell>
          <cell r="I66" t="str">
            <v>X</v>
          </cell>
          <cell r="J66" t="str">
            <v>X</v>
          </cell>
          <cell r="K66" t="str">
            <v>X</v>
          </cell>
          <cell r="L66" t="str">
            <v>X</v>
          </cell>
          <cell r="M66" t="str">
            <v>X</v>
          </cell>
          <cell r="N66" t="str">
            <v>X</v>
          </cell>
          <cell r="O66">
            <v>0</v>
          </cell>
          <cell r="P66" t="str">
            <v>Livs1 404060</v>
          </cell>
          <cell r="Q66">
            <v>0</v>
          </cell>
          <cell r="R66">
            <v>90</v>
          </cell>
          <cell r="S66">
            <v>0</v>
          </cell>
          <cell r="T66">
            <v>0</v>
          </cell>
          <cell r="U66">
            <v>0</v>
          </cell>
        </row>
        <row r="67">
          <cell r="D67">
            <v>21303</v>
          </cell>
          <cell r="E67">
            <v>2</v>
          </cell>
          <cell r="F67" t="str">
            <v>X</v>
          </cell>
          <cell r="G67">
            <v>0</v>
          </cell>
          <cell r="H67">
            <v>0</v>
          </cell>
          <cell r="I67" t="str">
            <v>X</v>
          </cell>
          <cell r="J67" t="str">
            <v>X</v>
          </cell>
          <cell r="K67" t="str">
            <v>X</v>
          </cell>
          <cell r="L67" t="str">
            <v>X</v>
          </cell>
          <cell r="M67" t="str">
            <v>X</v>
          </cell>
          <cell r="N67" t="str">
            <v>X</v>
          </cell>
          <cell r="O67">
            <v>0</v>
          </cell>
          <cell r="P67" t="str">
            <v>Livs1 422112</v>
          </cell>
          <cell r="Q67">
            <v>0</v>
          </cell>
          <cell r="R67">
            <v>0</v>
          </cell>
          <cell r="S67">
            <v>2</v>
          </cell>
          <cell r="T67">
            <v>0</v>
          </cell>
          <cell r="U67">
            <v>0</v>
          </cell>
        </row>
        <row r="68">
          <cell r="D68">
            <v>21306</v>
          </cell>
          <cell r="E68">
            <v>123</v>
          </cell>
          <cell r="F68" t="str">
            <v>X</v>
          </cell>
          <cell r="G68">
            <v>0</v>
          </cell>
          <cell r="H68">
            <v>0</v>
          </cell>
          <cell r="I68" t="str">
            <v>X</v>
          </cell>
          <cell r="J68" t="str">
            <v>X</v>
          </cell>
          <cell r="K68" t="str">
            <v>X</v>
          </cell>
          <cell r="L68" t="str">
            <v>X</v>
          </cell>
          <cell r="M68" t="str">
            <v>X</v>
          </cell>
          <cell r="N68" t="str">
            <v>X</v>
          </cell>
          <cell r="O68">
            <v>0</v>
          </cell>
          <cell r="P68" t="str">
            <v>Livs1 616616</v>
          </cell>
          <cell r="Q68">
            <v>0</v>
          </cell>
          <cell r="R68">
            <v>0</v>
          </cell>
          <cell r="S68">
            <v>123</v>
          </cell>
          <cell r="T68">
            <v>0</v>
          </cell>
          <cell r="U68">
            <v>0</v>
          </cell>
        </row>
        <row r="69">
          <cell r="D69">
            <v>21308</v>
          </cell>
          <cell r="E69">
            <v>500</v>
          </cell>
          <cell r="F69" t="str">
            <v>X</v>
          </cell>
          <cell r="G69">
            <v>0</v>
          </cell>
          <cell r="H69">
            <v>0</v>
          </cell>
          <cell r="I69" t="str">
            <v>X</v>
          </cell>
          <cell r="J69" t="str">
            <v>X</v>
          </cell>
          <cell r="K69" t="str">
            <v>X</v>
          </cell>
          <cell r="L69" t="str">
            <v>X</v>
          </cell>
          <cell r="M69" t="str">
            <v>X</v>
          </cell>
          <cell r="N69" t="str">
            <v>X</v>
          </cell>
          <cell r="O69">
            <v>0</v>
          </cell>
          <cell r="P69" t="str">
            <v>Livs1 800822</v>
          </cell>
          <cell r="Q69">
            <v>0</v>
          </cell>
          <cell r="R69">
            <v>6</v>
          </cell>
          <cell r="S69">
            <v>499</v>
          </cell>
          <cell r="T69">
            <v>0</v>
          </cell>
          <cell r="U69">
            <v>0</v>
          </cell>
        </row>
        <row r="70">
          <cell r="D70">
            <v>21309</v>
          </cell>
          <cell r="E70">
            <v>57</v>
          </cell>
          <cell r="F70" t="str">
            <v>X</v>
          </cell>
          <cell r="G70">
            <v>0</v>
          </cell>
          <cell r="H70">
            <v>0</v>
          </cell>
          <cell r="I70" t="str">
            <v>X</v>
          </cell>
          <cell r="J70" t="str">
            <v>X</v>
          </cell>
          <cell r="K70" t="str">
            <v>X</v>
          </cell>
          <cell r="L70" t="str">
            <v>X</v>
          </cell>
          <cell r="M70" t="str">
            <v>X</v>
          </cell>
          <cell r="N70" t="str">
            <v>X</v>
          </cell>
          <cell r="O70">
            <v>0</v>
          </cell>
          <cell r="P70" t="str">
            <v>Livs1 822922</v>
          </cell>
          <cell r="Q70">
            <v>0</v>
          </cell>
          <cell r="R70">
            <v>0</v>
          </cell>
          <cell r="S70">
            <v>57</v>
          </cell>
          <cell r="T70">
            <v>0</v>
          </cell>
          <cell r="U70">
            <v>0</v>
          </cell>
        </row>
        <row r="71">
          <cell r="D71">
            <v>21313</v>
          </cell>
          <cell r="E71">
            <v>3</v>
          </cell>
          <cell r="F71" t="str">
            <v>X</v>
          </cell>
          <cell r="G71">
            <v>0</v>
          </cell>
          <cell r="H71">
            <v>0</v>
          </cell>
          <cell r="I71" t="str">
            <v>X</v>
          </cell>
          <cell r="J71" t="str">
            <v>X</v>
          </cell>
          <cell r="K71" t="str">
            <v>X</v>
          </cell>
          <cell r="L71" t="str">
            <v>X</v>
          </cell>
          <cell r="M71" t="str">
            <v>X</v>
          </cell>
          <cell r="N71" t="str">
            <v>X</v>
          </cell>
          <cell r="O71">
            <v>0</v>
          </cell>
          <cell r="P71" t="str">
            <v>Livs1 241242</v>
          </cell>
          <cell r="Q71">
            <v>0</v>
          </cell>
          <cell r="R71">
            <v>0</v>
          </cell>
          <cell r="S71">
            <v>3</v>
          </cell>
          <cell r="T71">
            <v>0</v>
          </cell>
          <cell r="U71">
            <v>0</v>
          </cell>
        </row>
        <row r="72">
          <cell r="D72">
            <v>21331</v>
          </cell>
          <cell r="E72">
            <v>4</v>
          </cell>
          <cell r="F72" t="str">
            <v>X</v>
          </cell>
          <cell r="G72">
            <v>0</v>
          </cell>
          <cell r="H72">
            <v>0</v>
          </cell>
          <cell r="I72" t="str">
            <v>X</v>
          </cell>
          <cell r="J72" t="str">
            <v>X</v>
          </cell>
          <cell r="K72" t="str">
            <v>X</v>
          </cell>
          <cell r="L72" t="str">
            <v>X</v>
          </cell>
          <cell r="M72" t="str">
            <v>X</v>
          </cell>
          <cell r="N72" t="str">
            <v>X</v>
          </cell>
          <cell r="O72">
            <v>0</v>
          </cell>
          <cell r="P72" t="str">
            <v>Livs1 414444</v>
          </cell>
          <cell r="Q72">
            <v>0</v>
          </cell>
          <cell r="R72">
            <v>56</v>
          </cell>
          <cell r="S72">
            <v>0</v>
          </cell>
          <cell r="T72">
            <v>0</v>
          </cell>
          <cell r="U72">
            <v>0</v>
          </cell>
        </row>
        <row r="73">
          <cell r="D73">
            <v>21352</v>
          </cell>
          <cell r="E73">
            <v>25</v>
          </cell>
          <cell r="F73" t="str">
            <v>X</v>
          </cell>
          <cell r="G73">
            <v>0</v>
          </cell>
          <cell r="H73">
            <v>0</v>
          </cell>
          <cell r="I73" t="str">
            <v>X</v>
          </cell>
          <cell r="J73" t="str">
            <v>X</v>
          </cell>
          <cell r="K73" t="str">
            <v>X</v>
          </cell>
          <cell r="L73" t="str">
            <v>X</v>
          </cell>
          <cell r="M73" t="str">
            <v>X</v>
          </cell>
          <cell r="N73" t="str">
            <v>X</v>
          </cell>
          <cell r="O73">
            <v>0</v>
          </cell>
          <cell r="P73" t="str">
            <v>Livs1 005647</v>
          </cell>
          <cell r="Q73">
            <v>0</v>
          </cell>
          <cell r="R73">
            <v>0</v>
          </cell>
          <cell r="S73">
            <v>25</v>
          </cell>
          <cell r="T73">
            <v>1</v>
          </cell>
          <cell r="U73">
            <v>0</v>
          </cell>
        </row>
        <row r="74">
          <cell r="D74">
            <v>21353</v>
          </cell>
          <cell r="E74">
            <v>1</v>
          </cell>
          <cell r="F74" t="str">
            <v>X</v>
          </cell>
          <cell r="G74">
            <v>0</v>
          </cell>
          <cell r="H74">
            <v>0</v>
          </cell>
          <cell r="I74" t="str">
            <v>X</v>
          </cell>
          <cell r="J74" t="str">
            <v>X</v>
          </cell>
          <cell r="K74" t="str">
            <v>X</v>
          </cell>
          <cell r="L74" t="str">
            <v>X</v>
          </cell>
          <cell r="M74" t="str">
            <v>X</v>
          </cell>
          <cell r="N74" t="str">
            <v>X</v>
          </cell>
          <cell r="O74">
            <v>0</v>
          </cell>
          <cell r="P74">
            <v>21353</v>
          </cell>
          <cell r="Q74">
            <v>0</v>
          </cell>
          <cell r="R74">
            <v>0</v>
          </cell>
          <cell r="S74">
            <v>1</v>
          </cell>
          <cell r="T74">
            <v>0</v>
          </cell>
          <cell r="U74">
            <v>0</v>
          </cell>
        </row>
        <row r="75">
          <cell r="D75">
            <v>21359</v>
          </cell>
          <cell r="E75">
            <v>6</v>
          </cell>
          <cell r="F75" t="str">
            <v>X</v>
          </cell>
          <cell r="G75">
            <v>0</v>
          </cell>
          <cell r="H75">
            <v>0</v>
          </cell>
          <cell r="I75" t="str">
            <v>X</v>
          </cell>
          <cell r="J75" t="str">
            <v>X</v>
          </cell>
          <cell r="K75" t="str">
            <v>X</v>
          </cell>
          <cell r="L75" t="str">
            <v>X</v>
          </cell>
          <cell r="M75" t="str">
            <v>X</v>
          </cell>
          <cell r="N75" t="str">
            <v>X</v>
          </cell>
          <cell r="O75">
            <v>0</v>
          </cell>
          <cell r="P75" t="str">
            <v>Livs1001999</v>
          </cell>
          <cell r="Q75">
            <v>0</v>
          </cell>
          <cell r="R75">
            <v>0</v>
          </cell>
          <cell r="S75">
            <v>6</v>
          </cell>
          <cell r="T75">
            <v>0</v>
          </cell>
          <cell r="U75">
            <v>0</v>
          </cell>
        </row>
        <row r="76">
          <cell r="D76">
            <v>21500</v>
          </cell>
          <cell r="E76">
            <v>14</v>
          </cell>
          <cell r="F76" t="str">
            <v>X</v>
          </cell>
          <cell r="G76">
            <v>0</v>
          </cell>
          <cell r="H76">
            <v>0</v>
          </cell>
          <cell r="I76" t="str">
            <v>X</v>
          </cell>
          <cell r="J76" t="str">
            <v>X</v>
          </cell>
          <cell r="K76" t="str">
            <v>X</v>
          </cell>
          <cell r="L76" t="str">
            <v>X</v>
          </cell>
          <cell r="M76" t="str">
            <v>X</v>
          </cell>
          <cell r="N76" t="str">
            <v>X</v>
          </cell>
          <cell r="O76">
            <v>0</v>
          </cell>
          <cell r="P76" t="str">
            <v>Livs2400000</v>
          </cell>
          <cell r="Q76">
            <v>0</v>
          </cell>
          <cell r="R76">
            <v>4</v>
          </cell>
          <cell r="S76">
            <v>13</v>
          </cell>
          <cell r="T76">
            <v>0</v>
          </cell>
          <cell r="U76">
            <v>0</v>
          </cell>
        </row>
        <row r="77">
          <cell r="D77">
            <v>21510</v>
          </cell>
          <cell r="E77">
            <v>10</v>
          </cell>
          <cell r="F77" t="str">
            <v>X</v>
          </cell>
          <cell r="G77">
            <v>0</v>
          </cell>
          <cell r="H77">
            <v>0</v>
          </cell>
          <cell r="I77" t="str">
            <v>X</v>
          </cell>
          <cell r="J77" t="str">
            <v>X</v>
          </cell>
          <cell r="K77" t="str">
            <v>X</v>
          </cell>
          <cell r="L77" t="str">
            <v>X</v>
          </cell>
          <cell r="M77" t="str">
            <v>X</v>
          </cell>
          <cell r="N77" t="str">
            <v>X</v>
          </cell>
          <cell r="O77">
            <v>0</v>
          </cell>
          <cell r="P77" t="str">
            <v>Livs2356595</v>
          </cell>
          <cell r="Q77">
            <v>0</v>
          </cell>
          <cell r="R77">
            <v>0</v>
          </cell>
          <cell r="S77">
            <v>10</v>
          </cell>
          <cell r="T77">
            <v>0</v>
          </cell>
          <cell r="U77">
            <v>0</v>
          </cell>
        </row>
        <row r="78">
          <cell r="D78">
            <v>21514</v>
          </cell>
          <cell r="E78">
            <v>1</v>
          </cell>
          <cell r="F78" t="str">
            <v>X</v>
          </cell>
          <cell r="G78">
            <v>0</v>
          </cell>
          <cell r="H78">
            <v>0</v>
          </cell>
          <cell r="I78" t="str">
            <v>X</v>
          </cell>
          <cell r="J78" t="str">
            <v>X</v>
          </cell>
          <cell r="K78" t="str">
            <v>X</v>
          </cell>
          <cell r="L78" t="str">
            <v>X</v>
          </cell>
          <cell r="M78" t="str">
            <v>X</v>
          </cell>
          <cell r="N78" t="str">
            <v>X</v>
          </cell>
          <cell r="O78">
            <v>0</v>
          </cell>
          <cell r="P78" t="str">
            <v>Livs2 663311</v>
          </cell>
          <cell r="Q78">
            <v>0</v>
          </cell>
          <cell r="R78">
            <v>0</v>
          </cell>
          <cell r="S78">
            <v>1</v>
          </cell>
          <cell r="T78">
            <v>0</v>
          </cell>
          <cell r="U78">
            <v>0</v>
          </cell>
        </row>
        <row r="79">
          <cell r="D79">
            <v>21520</v>
          </cell>
          <cell r="E79">
            <v>70</v>
          </cell>
          <cell r="F79" t="str">
            <v>X</v>
          </cell>
          <cell r="G79">
            <v>0</v>
          </cell>
          <cell r="H79">
            <v>0</v>
          </cell>
          <cell r="I79" t="str">
            <v>X</v>
          </cell>
          <cell r="J79" t="str">
            <v>X</v>
          </cell>
          <cell r="K79" t="str">
            <v>X</v>
          </cell>
          <cell r="L79" t="str">
            <v>X</v>
          </cell>
          <cell r="M79" t="str">
            <v>X</v>
          </cell>
          <cell r="N79" t="str">
            <v>X</v>
          </cell>
          <cell r="O79">
            <v>0</v>
          </cell>
          <cell r="P79" t="str">
            <v>Livs2 400024</v>
          </cell>
          <cell r="Q79">
            <v>0</v>
          </cell>
          <cell r="R79">
            <v>257</v>
          </cell>
          <cell r="S79">
            <v>49</v>
          </cell>
          <cell r="T79">
            <v>0</v>
          </cell>
          <cell r="U79">
            <v>0</v>
          </cell>
        </row>
        <row r="80">
          <cell r="D80">
            <v>21522</v>
          </cell>
          <cell r="E80">
            <v>9</v>
          </cell>
          <cell r="F80" t="str">
            <v>X</v>
          </cell>
          <cell r="G80">
            <v>0</v>
          </cell>
          <cell r="H80">
            <v>0</v>
          </cell>
          <cell r="I80" t="str">
            <v>X</v>
          </cell>
          <cell r="J80" t="str">
            <v>X</v>
          </cell>
          <cell r="K80" t="str">
            <v>X</v>
          </cell>
          <cell r="L80" t="str">
            <v>X</v>
          </cell>
          <cell r="M80" t="str">
            <v>X</v>
          </cell>
          <cell r="N80" t="str">
            <v>X</v>
          </cell>
          <cell r="O80">
            <v>0</v>
          </cell>
          <cell r="P80" t="str">
            <v>Livs2 838689</v>
          </cell>
          <cell r="Q80">
            <v>0</v>
          </cell>
          <cell r="R80">
            <v>77</v>
          </cell>
          <cell r="S80">
            <v>0</v>
          </cell>
          <cell r="T80">
            <v>0</v>
          </cell>
          <cell r="U80">
            <v>0</v>
          </cell>
        </row>
        <row r="81">
          <cell r="D81">
            <v>21528</v>
          </cell>
          <cell r="E81">
            <v>1</v>
          </cell>
          <cell r="F81" t="str">
            <v>X</v>
          </cell>
          <cell r="G81">
            <v>0</v>
          </cell>
          <cell r="H81">
            <v>0</v>
          </cell>
          <cell r="I81" t="str">
            <v>X</v>
          </cell>
          <cell r="J81" t="str">
            <v>X</v>
          </cell>
          <cell r="K81" t="str">
            <v>X</v>
          </cell>
          <cell r="L81" t="str">
            <v>X</v>
          </cell>
          <cell r="M81" t="str">
            <v>X</v>
          </cell>
          <cell r="N81" t="str">
            <v>X</v>
          </cell>
          <cell r="O81">
            <v>0</v>
          </cell>
          <cell r="P81" t="str">
            <v>Livs 2 776622</v>
          </cell>
          <cell r="Q81">
            <v>0</v>
          </cell>
          <cell r="R81">
            <v>0</v>
          </cell>
          <cell r="S81">
            <v>1</v>
          </cell>
          <cell r="T81">
            <v>0</v>
          </cell>
          <cell r="U81">
            <v>0</v>
          </cell>
        </row>
        <row r="82">
          <cell r="D82">
            <v>21531</v>
          </cell>
          <cell r="E82">
            <v>865</v>
          </cell>
          <cell r="F82" t="str">
            <v>X</v>
          </cell>
          <cell r="G82">
            <v>0</v>
          </cell>
          <cell r="H82">
            <v>0</v>
          </cell>
          <cell r="I82" t="str">
            <v>X</v>
          </cell>
          <cell r="J82" t="str">
            <v>X</v>
          </cell>
          <cell r="K82" t="str">
            <v>X</v>
          </cell>
          <cell r="L82" t="str">
            <v>X</v>
          </cell>
          <cell r="M82" t="str">
            <v>X</v>
          </cell>
          <cell r="N82" t="str">
            <v>X</v>
          </cell>
          <cell r="O82">
            <v>0</v>
          </cell>
          <cell r="P82" t="str">
            <v>Install livs2</v>
          </cell>
          <cell r="Q82">
            <v>0</v>
          </cell>
          <cell r="R82">
            <v>288</v>
          </cell>
          <cell r="S82">
            <v>842</v>
          </cell>
          <cell r="T82">
            <v>0</v>
          </cell>
          <cell r="U82">
            <v>0</v>
          </cell>
        </row>
        <row r="83">
          <cell r="D83">
            <v>21537</v>
          </cell>
          <cell r="E83">
            <v>154</v>
          </cell>
          <cell r="F83" t="str">
            <v>X</v>
          </cell>
          <cell r="G83">
            <v>132</v>
          </cell>
          <cell r="H83">
            <v>80</v>
          </cell>
          <cell r="I83" t="str">
            <v>X</v>
          </cell>
          <cell r="J83" t="str">
            <v>X</v>
          </cell>
          <cell r="K83" t="str">
            <v>X</v>
          </cell>
          <cell r="L83" t="str">
            <v>X</v>
          </cell>
          <cell r="M83" t="str">
            <v>X</v>
          </cell>
          <cell r="N83" t="str">
            <v>X</v>
          </cell>
          <cell r="O83">
            <v>22</v>
          </cell>
          <cell r="P83" t="str">
            <v>Livs2 7312079</v>
          </cell>
          <cell r="Q83">
            <v>52773</v>
          </cell>
          <cell r="R83">
            <v>0</v>
          </cell>
          <cell r="S83">
            <v>0</v>
          </cell>
          <cell r="T83">
            <v>0</v>
          </cell>
          <cell r="U83">
            <v>9408</v>
          </cell>
        </row>
        <row r="84">
          <cell r="D84">
            <v>21542</v>
          </cell>
          <cell r="E84">
            <v>16</v>
          </cell>
          <cell r="F84" t="str">
            <v>X</v>
          </cell>
          <cell r="G84">
            <v>0</v>
          </cell>
          <cell r="H84">
            <v>0</v>
          </cell>
          <cell r="I84" t="str">
            <v>X</v>
          </cell>
          <cell r="J84" t="str">
            <v>X</v>
          </cell>
          <cell r="K84" t="str">
            <v>X</v>
          </cell>
          <cell r="L84" t="str">
            <v>X</v>
          </cell>
          <cell r="M84" t="str">
            <v>X</v>
          </cell>
          <cell r="N84" t="str">
            <v>X</v>
          </cell>
          <cell r="O84">
            <v>0</v>
          </cell>
          <cell r="P84" t="str">
            <v>Livs2 800805 New</v>
          </cell>
          <cell r="Q84">
            <v>0</v>
          </cell>
          <cell r="R84">
            <v>260</v>
          </cell>
          <cell r="S84">
            <v>0</v>
          </cell>
          <cell r="T84">
            <v>0</v>
          </cell>
          <cell r="U84">
            <v>0</v>
          </cell>
        </row>
        <row r="85">
          <cell r="D85">
            <v>21642</v>
          </cell>
          <cell r="E85">
            <v>6724</v>
          </cell>
          <cell r="F85" t="str">
            <v>X</v>
          </cell>
          <cell r="G85">
            <v>0</v>
          </cell>
          <cell r="H85">
            <v>0</v>
          </cell>
          <cell r="I85" t="str">
            <v>X</v>
          </cell>
          <cell r="J85" t="str">
            <v>X</v>
          </cell>
          <cell r="K85" t="str">
            <v>X</v>
          </cell>
          <cell r="L85" t="str">
            <v>X</v>
          </cell>
          <cell r="M85" t="str">
            <v>X</v>
          </cell>
          <cell r="N85" t="str">
            <v>X</v>
          </cell>
          <cell r="O85">
            <v>5</v>
          </cell>
          <cell r="P85" t="str">
            <v>a Tech liv2 404040</v>
          </cell>
          <cell r="Q85">
            <v>0</v>
          </cell>
          <cell r="R85">
            <v>201</v>
          </cell>
          <cell r="S85">
            <v>6707</v>
          </cell>
          <cell r="T85">
            <v>0</v>
          </cell>
          <cell r="U85">
            <v>0</v>
          </cell>
        </row>
        <row r="86">
          <cell r="D86">
            <v>21705</v>
          </cell>
          <cell r="E86">
            <v>1000</v>
          </cell>
          <cell r="F86" t="str">
            <v>X</v>
          </cell>
          <cell r="G86">
            <v>0</v>
          </cell>
          <cell r="H86">
            <v>0</v>
          </cell>
          <cell r="I86" t="str">
            <v>X</v>
          </cell>
          <cell r="J86" t="str">
            <v>X</v>
          </cell>
          <cell r="K86" t="str">
            <v>X</v>
          </cell>
          <cell r="L86" t="str">
            <v>X</v>
          </cell>
          <cell r="M86" t="str">
            <v>X</v>
          </cell>
          <cell r="N86" t="str">
            <v>X</v>
          </cell>
          <cell r="O86">
            <v>0</v>
          </cell>
          <cell r="P86" t="str">
            <v>Livs3959595</v>
          </cell>
          <cell r="Q86">
            <v>0</v>
          </cell>
          <cell r="R86">
            <v>157</v>
          </cell>
          <cell r="S86">
            <v>989</v>
          </cell>
          <cell r="T86">
            <v>0</v>
          </cell>
          <cell r="U86">
            <v>0</v>
          </cell>
        </row>
        <row r="87">
          <cell r="D87">
            <v>21710</v>
          </cell>
          <cell r="E87">
            <v>41</v>
          </cell>
          <cell r="F87" t="str">
            <v>X</v>
          </cell>
          <cell r="G87">
            <v>0</v>
          </cell>
          <cell r="H87">
            <v>0</v>
          </cell>
          <cell r="I87" t="str">
            <v>X</v>
          </cell>
          <cell r="J87" t="str">
            <v>X</v>
          </cell>
          <cell r="K87" t="str">
            <v>X</v>
          </cell>
          <cell r="L87" t="str">
            <v>X</v>
          </cell>
          <cell r="M87" t="str">
            <v>X</v>
          </cell>
          <cell r="N87" t="str">
            <v>X</v>
          </cell>
          <cell r="O87">
            <v>0</v>
          </cell>
          <cell r="P87" t="str">
            <v>Livs3 418486</v>
          </cell>
          <cell r="Q87">
            <v>0</v>
          </cell>
          <cell r="R87">
            <v>0</v>
          </cell>
          <cell r="S87">
            <v>41</v>
          </cell>
          <cell r="T87">
            <v>0</v>
          </cell>
          <cell r="U87">
            <v>0</v>
          </cell>
        </row>
        <row r="88">
          <cell r="D88">
            <v>21719</v>
          </cell>
          <cell r="E88">
            <v>4</v>
          </cell>
          <cell r="F88" t="str">
            <v>X</v>
          </cell>
          <cell r="G88">
            <v>0</v>
          </cell>
          <cell r="H88">
            <v>0</v>
          </cell>
          <cell r="I88" t="str">
            <v>X</v>
          </cell>
          <cell r="J88" t="str">
            <v>X</v>
          </cell>
          <cell r="K88" t="str">
            <v>X</v>
          </cell>
          <cell r="L88" t="str">
            <v>X</v>
          </cell>
          <cell r="M88" t="str">
            <v>X</v>
          </cell>
          <cell r="N88" t="str">
            <v>X</v>
          </cell>
          <cell r="O88">
            <v>0</v>
          </cell>
          <cell r="P88" t="str">
            <v>Livs3 800811</v>
          </cell>
          <cell r="Q88">
            <v>0</v>
          </cell>
          <cell r="R88">
            <v>0</v>
          </cell>
          <cell r="S88">
            <v>4</v>
          </cell>
          <cell r="T88">
            <v>0</v>
          </cell>
          <cell r="U88">
            <v>0</v>
          </cell>
        </row>
        <row r="89">
          <cell r="D89">
            <v>21727</v>
          </cell>
          <cell r="E89">
            <v>51</v>
          </cell>
          <cell r="F89" t="str">
            <v>X</v>
          </cell>
          <cell r="G89">
            <v>0</v>
          </cell>
          <cell r="H89">
            <v>0</v>
          </cell>
          <cell r="I89" t="str">
            <v>X</v>
          </cell>
          <cell r="J89" t="str">
            <v>X</v>
          </cell>
          <cell r="K89" t="str">
            <v>X</v>
          </cell>
          <cell r="L89" t="str">
            <v>X</v>
          </cell>
          <cell r="M89" t="str">
            <v>X</v>
          </cell>
          <cell r="N89" t="str">
            <v>X</v>
          </cell>
          <cell r="O89">
            <v>1</v>
          </cell>
          <cell r="P89" t="str">
            <v>Livs3 420958</v>
          </cell>
          <cell r="Q89">
            <v>0</v>
          </cell>
          <cell r="R89">
            <v>0</v>
          </cell>
          <cell r="S89">
            <v>50</v>
          </cell>
          <cell r="T89">
            <v>0</v>
          </cell>
          <cell r="U89">
            <v>0</v>
          </cell>
        </row>
        <row r="90">
          <cell r="D90">
            <v>21842</v>
          </cell>
          <cell r="E90">
            <v>2155</v>
          </cell>
          <cell r="F90" t="str">
            <v>X</v>
          </cell>
          <cell r="G90">
            <v>0</v>
          </cell>
          <cell r="H90">
            <v>0</v>
          </cell>
          <cell r="I90" t="str">
            <v>X</v>
          </cell>
          <cell r="J90" t="str">
            <v>X</v>
          </cell>
          <cell r="K90" t="str">
            <v>X</v>
          </cell>
          <cell r="L90" t="str">
            <v>X</v>
          </cell>
          <cell r="M90" t="str">
            <v>X</v>
          </cell>
          <cell r="N90" t="str">
            <v>X</v>
          </cell>
          <cell r="O90">
            <v>8</v>
          </cell>
          <cell r="P90" t="str">
            <v>b Tech Liv3 404040</v>
          </cell>
          <cell r="Q90">
            <v>0</v>
          </cell>
          <cell r="R90">
            <v>0</v>
          </cell>
          <cell r="S90">
            <v>2147</v>
          </cell>
          <cell r="T90">
            <v>0</v>
          </cell>
          <cell r="U90">
            <v>0</v>
          </cell>
        </row>
        <row r="91">
          <cell r="D91">
            <v>28698</v>
          </cell>
          <cell r="E91">
            <v>5</v>
          </cell>
          <cell r="F91" t="str">
            <v>X</v>
          </cell>
          <cell r="G91">
            <v>4</v>
          </cell>
          <cell r="H91">
            <v>5</v>
          </cell>
          <cell r="I91" t="str">
            <v>X</v>
          </cell>
          <cell r="J91" t="str">
            <v>X</v>
          </cell>
          <cell r="K91" t="str">
            <v>X</v>
          </cell>
          <cell r="L91" t="str">
            <v>X</v>
          </cell>
          <cell r="M91" t="str">
            <v>X</v>
          </cell>
          <cell r="N91" t="str">
            <v>X</v>
          </cell>
          <cell r="O91">
            <v>0</v>
          </cell>
          <cell r="P91" t="str">
            <v>RM Cust from Dunf</v>
          </cell>
          <cell r="Q91">
            <v>257</v>
          </cell>
          <cell r="R91">
            <v>0</v>
          </cell>
          <cell r="S91">
            <v>0</v>
          </cell>
          <cell r="T91">
            <v>0</v>
          </cell>
          <cell r="U91">
            <v>25</v>
          </cell>
        </row>
        <row r="92">
          <cell r="D92">
            <v>28699</v>
          </cell>
          <cell r="E92">
            <v>15</v>
          </cell>
          <cell r="F92" t="str">
            <v>X</v>
          </cell>
          <cell r="G92">
            <v>11</v>
          </cell>
          <cell r="H92">
            <v>14</v>
          </cell>
          <cell r="I92" t="str">
            <v>X</v>
          </cell>
          <cell r="J92" t="str">
            <v>X</v>
          </cell>
          <cell r="K92" t="str">
            <v>X</v>
          </cell>
          <cell r="L92" t="str">
            <v>X</v>
          </cell>
          <cell r="M92" t="str">
            <v>X</v>
          </cell>
          <cell r="N92" t="str">
            <v>X</v>
          </cell>
          <cell r="O92">
            <v>1</v>
          </cell>
          <cell r="P92" t="str">
            <v>RM Dunf No Staff</v>
          </cell>
          <cell r="Q92">
            <v>497</v>
          </cell>
          <cell r="R92">
            <v>0</v>
          </cell>
          <cell r="S92">
            <v>0</v>
          </cell>
          <cell r="T92">
            <v>0</v>
          </cell>
          <cell r="U92">
            <v>81</v>
          </cell>
        </row>
        <row r="93">
          <cell r="D93">
            <v>31000</v>
          </cell>
          <cell r="E93">
            <v>4</v>
          </cell>
          <cell r="F93" t="str">
            <v>X</v>
          </cell>
          <cell r="G93">
            <v>0</v>
          </cell>
          <cell r="H93">
            <v>0</v>
          </cell>
          <cell r="I93" t="str">
            <v>X</v>
          </cell>
          <cell r="J93" t="str">
            <v>X</v>
          </cell>
          <cell r="K93" t="str">
            <v>X</v>
          </cell>
          <cell r="L93" t="str">
            <v>X</v>
          </cell>
          <cell r="M93" t="str">
            <v>X</v>
          </cell>
          <cell r="N93" t="str">
            <v>X</v>
          </cell>
          <cell r="O93">
            <v>0</v>
          </cell>
          <cell r="P93" t="str">
            <v>Brdg4 402000</v>
          </cell>
          <cell r="Q93">
            <v>0</v>
          </cell>
          <cell r="R93">
            <v>0</v>
          </cell>
          <cell r="S93">
            <v>4</v>
          </cell>
          <cell r="T93">
            <v>0</v>
          </cell>
          <cell r="U93">
            <v>0</v>
          </cell>
        </row>
        <row r="94">
          <cell r="D94">
            <v>31001</v>
          </cell>
          <cell r="E94">
            <v>131</v>
          </cell>
          <cell r="F94" t="str">
            <v>X</v>
          </cell>
          <cell r="G94">
            <v>0</v>
          </cell>
          <cell r="H94">
            <v>0</v>
          </cell>
          <cell r="I94" t="str">
            <v>X</v>
          </cell>
          <cell r="J94" t="str">
            <v>X</v>
          </cell>
          <cell r="K94" t="str">
            <v>X</v>
          </cell>
          <cell r="L94" t="str">
            <v>X</v>
          </cell>
          <cell r="M94" t="str">
            <v>X</v>
          </cell>
          <cell r="N94" t="str">
            <v>X</v>
          </cell>
          <cell r="O94">
            <v>1</v>
          </cell>
          <cell r="P94" t="str">
            <v>Brdg4 404004</v>
          </cell>
          <cell r="Q94">
            <v>0</v>
          </cell>
          <cell r="R94">
            <v>74</v>
          </cell>
          <cell r="S94">
            <v>125</v>
          </cell>
          <cell r="T94">
            <v>0</v>
          </cell>
          <cell r="U94">
            <v>0</v>
          </cell>
        </row>
        <row r="95">
          <cell r="D95">
            <v>31003</v>
          </cell>
          <cell r="E95">
            <v>11</v>
          </cell>
          <cell r="F95" t="str">
            <v>X</v>
          </cell>
          <cell r="G95">
            <v>0</v>
          </cell>
          <cell r="H95">
            <v>0</v>
          </cell>
          <cell r="I95" t="str">
            <v>X</v>
          </cell>
          <cell r="J95" t="str">
            <v>X</v>
          </cell>
          <cell r="K95" t="str">
            <v>X</v>
          </cell>
          <cell r="L95" t="str">
            <v>X</v>
          </cell>
          <cell r="M95" t="str">
            <v>X</v>
          </cell>
          <cell r="N95" t="str">
            <v>X</v>
          </cell>
          <cell r="O95">
            <v>3</v>
          </cell>
          <cell r="P95" t="str">
            <v>Brdg4 404022</v>
          </cell>
          <cell r="Q95">
            <v>0</v>
          </cell>
          <cell r="R95">
            <v>18</v>
          </cell>
          <cell r="S95">
            <v>7</v>
          </cell>
          <cell r="T95">
            <v>0</v>
          </cell>
          <cell r="U95">
            <v>0</v>
          </cell>
        </row>
        <row r="96">
          <cell r="D96">
            <v>31004</v>
          </cell>
          <cell r="E96">
            <v>6</v>
          </cell>
          <cell r="F96" t="str">
            <v>X</v>
          </cell>
          <cell r="G96">
            <v>0</v>
          </cell>
          <cell r="H96">
            <v>0</v>
          </cell>
          <cell r="I96" t="str">
            <v>X</v>
          </cell>
          <cell r="J96" t="str">
            <v>X</v>
          </cell>
          <cell r="K96" t="str">
            <v>X</v>
          </cell>
          <cell r="L96" t="str">
            <v>X</v>
          </cell>
          <cell r="M96" t="str">
            <v>X</v>
          </cell>
          <cell r="N96" t="str">
            <v>X</v>
          </cell>
          <cell r="O96">
            <v>0</v>
          </cell>
          <cell r="P96" t="str">
            <v>Brdg4 404070</v>
          </cell>
          <cell r="Q96">
            <v>0</v>
          </cell>
          <cell r="R96">
            <v>0</v>
          </cell>
          <cell r="S96">
            <v>6</v>
          </cell>
          <cell r="T96">
            <v>0</v>
          </cell>
          <cell r="U96">
            <v>0</v>
          </cell>
        </row>
        <row r="97">
          <cell r="D97">
            <v>31005</v>
          </cell>
          <cell r="E97">
            <v>22</v>
          </cell>
          <cell r="F97" t="str">
            <v>X</v>
          </cell>
          <cell r="G97">
            <v>0</v>
          </cell>
          <cell r="H97">
            <v>0</v>
          </cell>
          <cell r="I97" t="str">
            <v>X</v>
          </cell>
          <cell r="J97" t="str">
            <v>X</v>
          </cell>
          <cell r="K97" t="str">
            <v>X</v>
          </cell>
          <cell r="L97" t="str">
            <v>X</v>
          </cell>
          <cell r="M97" t="str">
            <v>X</v>
          </cell>
          <cell r="N97" t="str">
            <v>X</v>
          </cell>
          <cell r="O97">
            <v>1</v>
          </cell>
          <cell r="P97">
            <v>31005</v>
          </cell>
          <cell r="Q97">
            <v>0</v>
          </cell>
          <cell r="R97">
            <v>0</v>
          </cell>
          <cell r="S97">
            <v>21</v>
          </cell>
          <cell r="T97">
            <v>0</v>
          </cell>
          <cell r="U97">
            <v>0</v>
          </cell>
        </row>
        <row r="98">
          <cell r="D98">
            <v>31010</v>
          </cell>
          <cell r="E98">
            <v>19</v>
          </cell>
          <cell r="F98" t="str">
            <v>X</v>
          </cell>
          <cell r="G98">
            <v>0</v>
          </cell>
          <cell r="H98">
            <v>0</v>
          </cell>
          <cell r="I98" t="str">
            <v>X</v>
          </cell>
          <cell r="J98" t="str">
            <v>X</v>
          </cell>
          <cell r="K98" t="str">
            <v>X</v>
          </cell>
          <cell r="L98" t="str">
            <v>X</v>
          </cell>
          <cell r="M98" t="str">
            <v>X</v>
          </cell>
          <cell r="N98" t="str">
            <v>X</v>
          </cell>
          <cell r="O98">
            <v>0</v>
          </cell>
          <cell r="P98" t="str">
            <v>Brdg4 060808</v>
          </cell>
          <cell r="Q98">
            <v>0</v>
          </cell>
          <cell r="R98">
            <v>0</v>
          </cell>
          <cell r="S98">
            <v>19</v>
          </cell>
          <cell r="T98">
            <v>0</v>
          </cell>
          <cell r="U98">
            <v>0</v>
          </cell>
        </row>
        <row r="99">
          <cell r="D99">
            <v>31015</v>
          </cell>
          <cell r="E99">
            <v>4</v>
          </cell>
          <cell r="F99" t="str">
            <v>X</v>
          </cell>
          <cell r="G99">
            <v>0</v>
          </cell>
          <cell r="H99">
            <v>0</v>
          </cell>
          <cell r="I99" t="str">
            <v>X</v>
          </cell>
          <cell r="J99" t="str">
            <v>X</v>
          </cell>
          <cell r="K99" t="str">
            <v>X</v>
          </cell>
          <cell r="L99" t="str">
            <v>X</v>
          </cell>
          <cell r="M99" t="str">
            <v>X</v>
          </cell>
          <cell r="N99" t="str">
            <v>X</v>
          </cell>
          <cell r="O99">
            <v>0</v>
          </cell>
          <cell r="P99" t="str">
            <v>Brdg3 334488</v>
          </cell>
          <cell r="Q99">
            <v>0</v>
          </cell>
          <cell r="R99">
            <v>0</v>
          </cell>
          <cell r="S99">
            <v>4</v>
          </cell>
          <cell r="T99">
            <v>0</v>
          </cell>
          <cell r="U99">
            <v>0</v>
          </cell>
        </row>
        <row r="100">
          <cell r="D100">
            <v>31017</v>
          </cell>
          <cell r="E100">
            <v>1</v>
          </cell>
          <cell r="F100" t="str">
            <v>X</v>
          </cell>
          <cell r="G100">
            <v>0</v>
          </cell>
          <cell r="H100">
            <v>0</v>
          </cell>
          <cell r="I100" t="str">
            <v>X</v>
          </cell>
          <cell r="J100" t="str">
            <v>X</v>
          </cell>
          <cell r="K100" t="str">
            <v>X</v>
          </cell>
          <cell r="L100" t="str">
            <v>X</v>
          </cell>
          <cell r="M100" t="str">
            <v>X</v>
          </cell>
          <cell r="N100" t="str">
            <v>X</v>
          </cell>
          <cell r="O100">
            <v>0</v>
          </cell>
          <cell r="P100" t="str">
            <v>Brdg4 660000</v>
          </cell>
          <cell r="Q100">
            <v>0</v>
          </cell>
          <cell r="R100">
            <v>0</v>
          </cell>
          <cell r="S100">
            <v>1</v>
          </cell>
          <cell r="T100">
            <v>0</v>
          </cell>
          <cell r="U100">
            <v>0</v>
          </cell>
        </row>
        <row r="101">
          <cell r="D101">
            <v>31019</v>
          </cell>
          <cell r="E101">
            <v>5</v>
          </cell>
          <cell r="F101" t="str">
            <v>X</v>
          </cell>
          <cell r="G101">
            <v>0</v>
          </cell>
          <cell r="H101">
            <v>0</v>
          </cell>
          <cell r="I101" t="str">
            <v>X</v>
          </cell>
          <cell r="J101" t="str">
            <v>X</v>
          </cell>
          <cell r="K101" t="str">
            <v>X</v>
          </cell>
          <cell r="L101" t="str">
            <v>X</v>
          </cell>
          <cell r="M101" t="str">
            <v>X</v>
          </cell>
          <cell r="N101" t="str">
            <v>X</v>
          </cell>
          <cell r="O101">
            <v>0</v>
          </cell>
          <cell r="P101" t="str">
            <v>Brdg4 663360</v>
          </cell>
          <cell r="Q101">
            <v>0</v>
          </cell>
          <cell r="R101">
            <v>0</v>
          </cell>
          <cell r="S101">
            <v>5</v>
          </cell>
          <cell r="T101">
            <v>0</v>
          </cell>
          <cell r="U101">
            <v>0</v>
          </cell>
        </row>
        <row r="102">
          <cell r="D102">
            <v>31021</v>
          </cell>
          <cell r="E102">
            <v>10</v>
          </cell>
          <cell r="F102" t="str">
            <v>X</v>
          </cell>
          <cell r="G102">
            <v>0</v>
          </cell>
          <cell r="H102">
            <v>0</v>
          </cell>
          <cell r="I102" t="str">
            <v>X</v>
          </cell>
          <cell r="J102" t="str">
            <v>X</v>
          </cell>
          <cell r="K102" t="str">
            <v>X</v>
          </cell>
          <cell r="L102" t="str">
            <v>X</v>
          </cell>
          <cell r="M102" t="str">
            <v>X</v>
          </cell>
          <cell r="N102" t="str">
            <v>X</v>
          </cell>
          <cell r="O102">
            <v>1</v>
          </cell>
          <cell r="P102" t="str">
            <v>Brdg4 800870</v>
          </cell>
          <cell r="Q102">
            <v>0</v>
          </cell>
          <cell r="R102">
            <v>0</v>
          </cell>
          <cell r="S102">
            <v>9</v>
          </cell>
          <cell r="T102">
            <v>0</v>
          </cell>
          <cell r="U102">
            <v>0</v>
          </cell>
        </row>
        <row r="103">
          <cell r="D103">
            <v>31023</v>
          </cell>
          <cell r="E103">
            <v>401</v>
          </cell>
          <cell r="F103" t="str">
            <v>X</v>
          </cell>
          <cell r="G103">
            <v>0</v>
          </cell>
          <cell r="H103">
            <v>0</v>
          </cell>
          <cell r="I103" t="str">
            <v>X</v>
          </cell>
          <cell r="J103" t="str">
            <v>X</v>
          </cell>
          <cell r="K103" t="str">
            <v>X</v>
          </cell>
          <cell r="L103" t="str">
            <v>X</v>
          </cell>
          <cell r="M103" t="str">
            <v>X</v>
          </cell>
          <cell r="N103" t="str">
            <v>X</v>
          </cell>
          <cell r="O103">
            <v>0</v>
          </cell>
          <cell r="P103" t="str">
            <v>Brdg4 800874</v>
          </cell>
          <cell r="Q103">
            <v>0</v>
          </cell>
          <cell r="R103">
            <v>53</v>
          </cell>
          <cell r="S103">
            <v>398</v>
          </cell>
          <cell r="T103">
            <v>0</v>
          </cell>
          <cell r="U103">
            <v>0</v>
          </cell>
        </row>
        <row r="104">
          <cell r="D104">
            <v>31028</v>
          </cell>
          <cell r="E104">
            <v>9</v>
          </cell>
          <cell r="F104" t="str">
            <v>X</v>
          </cell>
          <cell r="G104">
            <v>0</v>
          </cell>
          <cell r="H104">
            <v>0</v>
          </cell>
          <cell r="I104" t="str">
            <v>X</v>
          </cell>
          <cell r="J104" t="str">
            <v>X</v>
          </cell>
          <cell r="K104" t="str">
            <v>X</v>
          </cell>
          <cell r="L104" t="str">
            <v>X</v>
          </cell>
          <cell r="M104" t="str">
            <v>X</v>
          </cell>
          <cell r="N104" t="str">
            <v>X</v>
          </cell>
          <cell r="O104">
            <v>0</v>
          </cell>
          <cell r="P104" t="str">
            <v>Brdg4 979797</v>
          </cell>
          <cell r="Q104">
            <v>0</v>
          </cell>
          <cell r="R104">
            <v>18</v>
          </cell>
          <cell r="S104">
            <v>8</v>
          </cell>
          <cell r="T104">
            <v>0</v>
          </cell>
          <cell r="U104">
            <v>0</v>
          </cell>
        </row>
        <row r="105">
          <cell r="D105">
            <v>31031</v>
          </cell>
          <cell r="E105">
            <v>4</v>
          </cell>
          <cell r="F105" t="str">
            <v>X</v>
          </cell>
          <cell r="G105">
            <v>0</v>
          </cell>
          <cell r="H105">
            <v>0</v>
          </cell>
          <cell r="I105" t="str">
            <v>X</v>
          </cell>
          <cell r="J105" t="str">
            <v>X</v>
          </cell>
          <cell r="K105" t="str">
            <v>X</v>
          </cell>
          <cell r="L105" t="str">
            <v>X</v>
          </cell>
          <cell r="M105" t="str">
            <v>X</v>
          </cell>
          <cell r="N105" t="str">
            <v>X</v>
          </cell>
          <cell r="O105">
            <v>0</v>
          </cell>
          <cell r="P105" t="str">
            <v>Brdg4 800869</v>
          </cell>
          <cell r="Q105">
            <v>0</v>
          </cell>
          <cell r="R105">
            <v>0</v>
          </cell>
          <cell r="S105">
            <v>4</v>
          </cell>
          <cell r="T105">
            <v>0</v>
          </cell>
          <cell r="U105">
            <v>0</v>
          </cell>
        </row>
        <row r="106">
          <cell r="D106">
            <v>31036</v>
          </cell>
          <cell r="E106">
            <v>525</v>
          </cell>
          <cell r="F106" t="str">
            <v>X</v>
          </cell>
          <cell r="G106">
            <v>0</v>
          </cell>
          <cell r="H106">
            <v>0</v>
          </cell>
          <cell r="I106" t="str">
            <v>X</v>
          </cell>
          <cell r="J106" t="str">
            <v>X</v>
          </cell>
          <cell r="K106" t="str">
            <v>X</v>
          </cell>
          <cell r="L106" t="str">
            <v>X</v>
          </cell>
          <cell r="M106" t="str">
            <v>X</v>
          </cell>
          <cell r="N106" t="str">
            <v>X</v>
          </cell>
          <cell r="O106">
            <v>0</v>
          </cell>
          <cell r="P106" t="str">
            <v>d Cus BRDG4 404040</v>
          </cell>
          <cell r="Q106">
            <v>0</v>
          </cell>
          <cell r="R106">
            <v>0</v>
          </cell>
          <cell r="S106">
            <v>518</v>
          </cell>
          <cell r="T106">
            <v>0</v>
          </cell>
          <cell r="U106">
            <v>0</v>
          </cell>
        </row>
        <row r="107">
          <cell r="D107">
            <v>31038</v>
          </cell>
          <cell r="E107">
            <v>16</v>
          </cell>
          <cell r="F107" t="str">
            <v>X</v>
          </cell>
          <cell r="G107">
            <v>0</v>
          </cell>
          <cell r="H107">
            <v>0</v>
          </cell>
          <cell r="I107" t="str">
            <v>X</v>
          </cell>
          <cell r="J107" t="str">
            <v>X</v>
          </cell>
          <cell r="K107" t="str">
            <v>X</v>
          </cell>
          <cell r="L107" t="str">
            <v>X</v>
          </cell>
          <cell r="M107" t="str">
            <v>X</v>
          </cell>
          <cell r="N107" t="str">
            <v>X</v>
          </cell>
          <cell r="O107">
            <v>0</v>
          </cell>
          <cell r="P107" t="str">
            <v>Brdg4800876</v>
          </cell>
          <cell r="Q107">
            <v>0</v>
          </cell>
          <cell r="R107">
            <v>0</v>
          </cell>
          <cell r="S107">
            <v>16</v>
          </cell>
          <cell r="T107">
            <v>0</v>
          </cell>
          <cell r="U107">
            <v>0</v>
          </cell>
        </row>
        <row r="108">
          <cell r="D108">
            <v>31039</v>
          </cell>
          <cell r="E108">
            <v>13</v>
          </cell>
          <cell r="F108" t="str">
            <v>X</v>
          </cell>
          <cell r="G108">
            <v>0</v>
          </cell>
          <cell r="H108">
            <v>0</v>
          </cell>
          <cell r="I108" t="str">
            <v>X</v>
          </cell>
          <cell r="J108" t="str">
            <v>X</v>
          </cell>
          <cell r="K108" t="str">
            <v>X</v>
          </cell>
          <cell r="L108" t="str">
            <v>X</v>
          </cell>
          <cell r="M108" t="str">
            <v>X</v>
          </cell>
          <cell r="N108" t="str">
            <v>X</v>
          </cell>
          <cell r="O108">
            <v>0</v>
          </cell>
          <cell r="P108" t="str">
            <v>Brdg4831039</v>
          </cell>
          <cell r="Q108">
            <v>0</v>
          </cell>
          <cell r="R108">
            <v>6</v>
          </cell>
          <cell r="S108">
            <v>12</v>
          </cell>
          <cell r="T108">
            <v>0</v>
          </cell>
          <cell r="U108">
            <v>0</v>
          </cell>
        </row>
        <row r="109">
          <cell r="D109">
            <v>31040</v>
          </cell>
          <cell r="E109">
            <v>337</v>
          </cell>
          <cell r="F109" t="str">
            <v>X</v>
          </cell>
          <cell r="G109">
            <v>0</v>
          </cell>
          <cell r="H109">
            <v>0</v>
          </cell>
          <cell r="I109" t="str">
            <v>X</v>
          </cell>
          <cell r="J109" t="str">
            <v>X</v>
          </cell>
          <cell r="K109" t="str">
            <v>X</v>
          </cell>
          <cell r="L109" t="str">
            <v>X</v>
          </cell>
          <cell r="M109" t="str">
            <v>X</v>
          </cell>
          <cell r="N109" t="str">
            <v>X</v>
          </cell>
          <cell r="O109">
            <v>3</v>
          </cell>
          <cell r="P109" t="str">
            <v>India Xfer IVR</v>
          </cell>
          <cell r="Q109">
            <v>0</v>
          </cell>
          <cell r="R109">
            <v>0</v>
          </cell>
          <cell r="S109">
            <v>334</v>
          </cell>
          <cell r="T109">
            <v>0</v>
          </cell>
          <cell r="U109">
            <v>0</v>
          </cell>
        </row>
        <row r="110">
          <cell r="D110">
            <v>31041</v>
          </cell>
          <cell r="E110">
            <v>100</v>
          </cell>
          <cell r="F110" t="str">
            <v>X</v>
          </cell>
          <cell r="G110">
            <v>0</v>
          </cell>
          <cell r="H110">
            <v>0</v>
          </cell>
          <cell r="I110" t="str">
            <v>X</v>
          </cell>
          <cell r="J110" t="str">
            <v>X</v>
          </cell>
          <cell r="K110" t="str">
            <v>X</v>
          </cell>
          <cell r="L110" t="str">
            <v>X</v>
          </cell>
          <cell r="M110" t="str">
            <v>X</v>
          </cell>
          <cell r="N110" t="str">
            <v>X</v>
          </cell>
          <cell r="O110">
            <v>0</v>
          </cell>
          <cell r="P110" t="str">
            <v>Brdg4 31041</v>
          </cell>
          <cell r="Q110">
            <v>0</v>
          </cell>
          <cell r="R110">
            <v>0</v>
          </cell>
          <cell r="S110">
            <v>100</v>
          </cell>
          <cell r="T110">
            <v>0</v>
          </cell>
          <cell r="U110">
            <v>0</v>
          </cell>
        </row>
        <row r="111">
          <cell r="D111">
            <v>31043</v>
          </cell>
          <cell r="E111">
            <v>100</v>
          </cell>
          <cell r="F111" t="str">
            <v>X</v>
          </cell>
          <cell r="G111">
            <v>0</v>
          </cell>
          <cell r="H111">
            <v>0</v>
          </cell>
          <cell r="I111" t="str">
            <v>X</v>
          </cell>
          <cell r="J111" t="str">
            <v>X</v>
          </cell>
          <cell r="K111" t="str">
            <v>X</v>
          </cell>
          <cell r="L111" t="str">
            <v>X</v>
          </cell>
          <cell r="M111" t="str">
            <v>X</v>
          </cell>
          <cell r="N111" t="str">
            <v>X</v>
          </cell>
          <cell r="O111">
            <v>4</v>
          </cell>
          <cell r="P111" t="str">
            <v>Brdg4 831043</v>
          </cell>
          <cell r="Q111">
            <v>0</v>
          </cell>
          <cell r="R111">
            <v>0</v>
          </cell>
          <cell r="S111">
            <v>96</v>
          </cell>
          <cell r="T111">
            <v>0</v>
          </cell>
          <cell r="U111">
            <v>0</v>
          </cell>
        </row>
        <row r="112">
          <cell r="D112">
            <v>31045</v>
          </cell>
          <cell r="E112">
            <v>83</v>
          </cell>
          <cell r="F112" t="str">
            <v>X</v>
          </cell>
          <cell r="G112">
            <v>0</v>
          </cell>
          <cell r="H112">
            <v>0</v>
          </cell>
          <cell r="I112" t="str">
            <v>X</v>
          </cell>
          <cell r="J112" t="str">
            <v>X</v>
          </cell>
          <cell r="K112" t="str">
            <v>X</v>
          </cell>
          <cell r="L112" t="str">
            <v>X</v>
          </cell>
          <cell r="M112" t="str">
            <v>X</v>
          </cell>
          <cell r="N112" t="str">
            <v>X</v>
          </cell>
          <cell r="O112">
            <v>1</v>
          </cell>
          <cell r="P112" t="str">
            <v>Brdg4 432491</v>
          </cell>
          <cell r="Q112">
            <v>0</v>
          </cell>
          <cell r="R112">
            <v>34</v>
          </cell>
          <cell r="S112">
            <v>79</v>
          </cell>
          <cell r="T112">
            <v>0</v>
          </cell>
          <cell r="U112">
            <v>0</v>
          </cell>
        </row>
        <row r="113">
          <cell r="D113">
            <v>31050</v>
          </cell>
          <cell r="E113">
            <v>378</v>
          </cell>
          <cell r="F113" t="str">
            <v>X</v>
          </cell>
          <cell r="G113">
            <v>0</v>
          </cell>
          <cell r="H113">
            <v>0</v>
          </cell>
          <cell r="I113" t="str">
            <v>X</v>
          </cell>
          <cell r="J113" t="str">
            <v>X</v>
          </cell>
          <cell r="K113" t="str">
            <v>X</v>
          </cell>
          <cell r="L113" t="str">
            <v>X</v>
          </cell>
          <cell r="M113" t="str">
            <v>X</v>
          </cell>
          <cell r="N113" t="str">
            <v>X</v>
          </cell>
          <cell r="O113">
            <v>0</v>
          </cell>
          <cell r="P113" t="str">
            <v>RHL Xfer IVR</v>
          </cell>
          <cell r="Q113">
            <v>0</v>
          </cell>
          <cell r="R113">
            <v>0</v>
          </cell>
          <cell r="S113">
            <v>378</v>
          </cell>
          <cell r="T113">
            <v>0</v>
          </cell>
          <cell r="U113">
            <v>0</v>
          </cell>
        </row>
        <row r="114">
          <cell r="D114">
            <v>31058</v>
          </cell>
          <cell r="E114">
            <v>5</v>
          </cell>
          <cell r="F114" t="str">
            <v>X</v>
          </cell>
          <cell r="G114">
            <v>0</v>
          </cell>
          <cell r="H114">
            <v>0</v>
          </cell>
          <cell r="I114" t="str">
            <v>X</v>
          </cell>
          <cell r="J114" t="str">
            <v>X</v>
          </cell>
          <cell r="K114" t="str">
            <v>X</v>
          </cell>
          <cell r="L114" t="str">
            <v>X</v>
          </cell>
          <cell r="M114" t="str">
            <v>X</v>
          </cell>
          <cell r="N114" t="str">
            <v>X</v>
          </cell>
          <cell r="O114">
            <v>0</v>
          </cell>
          <cell r="P114" t="str">
            <v>Brdg4432492</v>
          </cell>
          <cell r="Q114">
            <v>0</v>
          </cell>
          <cell r="R114">
            <v>0</v>
          </cell>
          <cell r="S114">
            <v>5</v>
          </cell>
          <cell r="T114">
            <v>0</v>
          </cell>
          <cell r="U114">
            <v>0</v>
          </cell>
        </row>
        <row r="115">
          <cell r="D115">
            <v>31059</v>
          </cell>
          <cell r="E115">
            <v>2</v>
          </cell>
          <cell r="F115" t="str">
            <v>X</v>
          </cell>
          <cell r="G115">
            <v>0</v>
          </cell>
          <cell r="H115">
            <v>0</v>
          </cell>
          <cell r="I115" t="str">
            <v>X</v>
          </cell>
          <cell r="J115" t="str">
            <v>X</v>
          </cell>
          <cell r="K115" t="str">
            <v>X</v>
          </cell>
          <cell r="L115" t="str">
            <v>X</v>
          </cell>
          <cell r="M115" t="str">
            <v>X</v>
          </cell>
          <cell r="N115" t="str">
            <v>X</v>
          </cell>
          <cell r="O115">
            <v>0</v>
          </cell>
          <cell r="P115" t="str">
            <v>Brdg4831059</v>
          </cell>
          <cell r="Q115">
            <v>0</v>
          </cell>
          <cell r="R115">
            <v>0</v>
          </cell>
          <cell r="S115">
            <v>2</v>
          </cell>
          <cell r="T115">
            <v>0</v>
          </cell>
          <cell r="U115">
            <v>0</v>
          </cell>
        </row>
        <row r="116">
          <cell r="D116">
            <v>31061</v>
          </cell>
          <cell r="E116">
            <v>19</v>
          </cell>
          <cell r="F116" t="str">
            <v>X</v>
          </cell>
          <cell r="G116">
            <v>0</v>
          </cell>
          <cell r="H116">
            <v>0</v>
          </cell>
          <cell r="I116" t="str">
            <v>X</v>
          </cell>
          <cell r="J116" t="str">
            <v>X</v>
          </cell>
          <cell r="K116" t="str">
            <v>X</v>
          </cell>
          <cell r="L116" t="str">
            <v>X</v>
          </cell>
          <cell r="M116" t="str">
            <v>X</v>
          </cell>
          <cell r="N116" t="str">
            <v>X</v>
          </cell>
          <cell r="O116">
            <v>0</v>
          </cell>
          <cell r="P116" t="str">
            <v>Brdg4 404151</v>
          </cell>
          <cell r="Q116">
            <v>0</v>
          </cell>
          <cell r="R116">
            <v>0</v>
          </cell>
          <cell r="S116">
            <v>19</v>
          </cell>
          <cell r="T116">
            <v>0</v>
          </cell>
          <cell r="U116">
            <v>0</v>
          </cell>
        </row>
        <row r="117">
          <cell r="D117">
            <v>31071</v>
          </cell>
          <cell r="E117">
            <v>7</v>
          </cell>
          <cell r="F117" t="str">
            <v>X</v>
          </cell>
          <cell r="G117">
            <v>0</v>
          </cell>
          <cell r="H117">
            <v>0</v>
          </cell>
          <cell r="I117" t="str">
            <v>X</v>
          </cell>
          <cell r="J117" t="str">
            <v>X</v>
          </cell>
          <cell r="K117" t="str">
            <v>X</v>
          </cell>
          <cell r="L117" t="str">
            <v>X</v>
          </cell>
          <cell r="M117" t="str">
            <v>X</v>
          </cell>
          <cell r="N117" t="str">
            <v>X</v>
          </cell>
          <cell r="O117">
            <v>1</v>
          </cell>
          <cell r="P117" t="str">
            <v>Brdg4 400208</v>
          </cell>
          <cell r="Q117">
            <v>0</v>
          </cell>
          <cell r="R117">
            <v>0</v>
          </cell>
          <cell r="S117">
            <v>6</v>
          </cell>
          <cell r="T117">
            <v>0</v>
          </cell>
          <cell r="U117">
            <v>0</v>
          </cell>
        </row>
        <row r="118">
          <cell r="D118">
            <v>31073</v>
          </cell>
          <cell r="E118">
            <v>4</v>
          </cell>
          <cell r="F118" t="str">
            <v>X</v>
          </cell>
          <cell r="G118">
            <v>0</v>
          </cell>
          <cell r="H118">
            <v>0</v>
          </cell>
          <cell r="I118" t="str">
            <v>X</v>
          </cell>
          <cell r="J118" t="str">
            <v>X</v>
          </cell>
          <cell r="K118" t="str">
            <v>X</v>
          </cell>
          <cell r="L118" t="str">
            <v>X</v>
          </cell>
          <cell r="M118" t="str">
            <v>X</v>
          </cell>
          <cell r="N118" t="str">
            <v>X</v>
          </cell>
          <cell r="O118">
            <v>0</v>
          </cell>
          <cell r="P118" t="str">
            <v>Brdg4 432494</v>
          </cell>
          <cell r="Q118">
            <v>0</v>
          </cell>
          <cell r="R118">
            <v>0</v>
          </cell>
          <cell r="S118">
            <v>4</v>
          </cell>
          <cell r="T118">
            <v>0</v>
          </cell>
          <cell r="U118">
            <v>0</v>
          </cell>
        </row>
        <row r="119">
          <cell r="D119">
            <v>31074</v>
          </cell>
          <cell r="E119">
            <v>118</v>
          </cell>
          <cell r="F119" t="str">
            <v>X</v>
          </cell>
          <cell r="G119">
            <v>0</v>
          </cell>
          <cell r="H119">
            <v>0</v>
          </cell>
          <cell r="I119" t="str">
            <v>X</v>
          </cell>
          <cell r="J119" t="str">
            <v>X</v>
          </cell>
          <cell r="K119" t="str">
            <v>X</v>
          </cell>
          <cell r="L119" t="str">
            <v>X</v>
          </cell>
          <cell r="M119" t="str">
            <v>X</v>
          </cell>
          <cell r="N119" t="str">
            <v>X</v>
          </cell>
          <cell r="O119">
            <v>3</v>
          </cell>
          <cell r="P119" t="str">
            <v>Brdg431074</v>
          </cell>
          <cell r="Q119">
            <v>0</v>
          </cell>
          <cell r="R119">
            <v>64</v>
          </cell>
          <cell r="S119">
            <v>111</v>
          </cell>
          <cell r="T119">
            <v>0</v>
          </cell>
          <cell r="U119">
            <v>0</v>
          </cell>
        </row>
        <row r="120">
          <cell r="D120">
            <v>31075</v>
          </cell>
          <cell r="E120">
            <v>46</v>
          </cell>
          <cell r="F120" t="str">
            <v>X</v>
          </cell>
          <cell r="G120">
            <v>0</v>
          </cell>
          <cell r="H120">
            <v>0</v>
          </cell>
          <cell r="I120" t="str">
            <v>X</v>
          </cell>
          <cell r="J120" t="str">
            <v>X</v>
          </cell>
          <cell r="K120" t="str">
            <v>X</v>
          </cell>
          <cell r="L120" t="str">
            <v>X</v>
          </cell>
          <cell r="M120" t="str">
            <v>X</v>
          </cell>
          <cell r="N120" t="str">
            <v>X</v>
          </cell>
          <cell r="O120">
            <v>0</v>
          </cell>
          <cell r="P120" t="str">
            <v>Brdg4 432481</v>
          </cell>
          <cell r="Q120">
            <v>0</v>
          </cell>
          <cell r="R120">
            <v>0</v>
          </cell>
          <cell r="S120">
            <v>46</v>
          </cell>
          <cell r="T120">
            <v>0</v>
          </cell>
          <cell r="U120">
            <v>0</v>
          </cell>
        </row>
        <row r="121">
          <cell r="D121">
            <v>31078</v>
          </cell>
          <cell r="E121">
            <v>1</v>
          </cell>
          <cell r="F121" t="str">
            <v>X</v>
          </cell>
          <cell r="G121">
            <v>0</v>
          </cell>
          <cell r="H121">
            <v>0</v>
          </cell>
          <cell r="I121" t="str">
            <v>X</v>
          </cell>
          <cell r="J121" t="str">
            <v>X</v>
          </cell>
          <cell r="K121" t="str">
            <v>X</v>
          </cell>
          <cell r="L121" t="str">
            <v>X</v>
          </cell>
          <cell r="M121" t="str">
            <v>X</v>
          </cell>
          <cell r="N121" t="str">
            <v>X</v>
          </cell>
          <cell r="O121">
            <v>0</v>
          </cell>
          <cell r="P121" t="str">
            <v>Brdg4 432484</v>
          </cell>
          <cell r="Q121">
            <v>0</v>
          </cell>
          <cell r="R121">
            <v>0</v>
          </cell>
          <cell r="S121">
            <v>1</v>
          </cell>
          <cell r="T121">
            <v>0</v>
          </cell>
          <cell r="U121">
            <v>0</v>
          </cell>
        </row>
        <row r="122">
          <cell r="D122">
            <v>31084</v>
          </cell>
          <cell r="E122">
            <v>4</v>
          </cell>
          <cell r="F122" t="str">
            <v>X</v>
          </cell>
          <cell r="G122">
            <v>0</v>
          </cell>
          <cell r="H122">
            <v>0</v>
          </cell>
          <cell r="I122" t="str">
            <v>X</v>
          </cell>
          <cell r="J122" t="str">
            <v>X</v>
          </cell>
          <cell r="K122" t="str">
            <v>X</v>
          </cell>
          <cell r="L122" t="str">
            <v>X</v>
          </cell>
          <cell r="M122" t="str">
            <v>X</v>
          </cell>
          <cell r="N122" t="str">
            <v>X</v>
          </cell>
          <cell r="O122">
            <v>0</v>
          </cell>
          <cell r="P122" t="str">
            <v>Brdg4501602</v>
          </cell>
          <cell r="Q122">
            <v>0</v>
          </cell>
          <cell r="R122">
            <v>0</v>
          </cell>
          <cell r="S122">
            <v>4</v>
          </cell>
          <cell r="T122">
            <v>0</v>
          </cell>
          <cell r="U122">
            <v>0</v>
          </cell>
        </row>
        <row r="123">
          <cell r="D123">
            <v>31085</v>
          </cell>
          <cell r="E123">
            <v>20</v>
          </cell>
          <cell r="F123" t="str">
            <v>X</v>
          </cell>
          <cell r="G123">
            <v>0</v>
          </cell>
          <cell r="H123">
            <v>0</v>
          </cell>
          <cell r="I123" t="str">
            <v>X</v>
          </cell>
          <cell r="J123" t="str">
            <v>X</v>
          </cell>
          <cell r="K123" t="str">
            <v>X</v>
          </cell>
          <cell r="L123" t="str">
            <v>X</v>
          </cell>
          <cell r="M123" t="str">
            <v>X</v>
          </cell>
          <cell r="N123" t="str">
            <v>X</v>
          </cell>
          <cell r="O123">
            <v>0</v>
          </cell>
          <cell r="P123" t="str">
            <v>Brdg4 501603</v>
          </cell>
          <cell r="Q123">
            <v>0</v>
          </cell>
          <cell r="R123">
            <v>0</v>
          </cell>
          <cell r="S123">
            <v>20</v>
          </cell>
          <cell r="T123">
            <v>0</v>
          </cell>
          <cell r="U123">
            <v>0</v>
          </cell>
        </row>
        <row r="124">
          <cell r="D124">
            <v>31086</v>
          </cell>
          <cell r="E124">
            <v>5</v>
          </cell>
          <cell r="F124" t="str">
            <v>X</v>
          </cell>
          <cell r="G124">
            <v>0</v>
          </cell>
          <cell r="H124">
            <v>0</v>
          </cell>
          <cell r="I124" t="str">
            <v>X</v>
          </cell>
          <cell r="J124" t="str">
            <v>X</v>
          </cell>
          <cell r="K124" t="str">
            <v>X</v>
          </cell>
          <cell r="L124" t="str">
            <v>X</v>
          </cell>
          <cell r="M124" t="str">
            <v>X</v>
          </cell>
          <cell r="N124" t="str">
            <v>X</v>
          </cell>
          <cell r="O124">
            <v>0</v>
          </cell>
          <cell r="P124" t="str">
            <v>Brdg4 501604</v>
          </cell>
          <cell r="Q124">
            <v>0</v>
          </cell>
          <cell r="R124">
            <v>0</v>
          </cell>
          <cell r="S124">
            <v>5</v>
          </cell>
          <cell r="T124">
            <v>0</v>
          </cell>
          <cell r="U124">
            <v>0</v>
          </cell>
        </row>
        <row r="125">
          <cell r="D125">
            <v>31087</v>
          </cell>
          <cell r="E125">
            <v>11</v>
          </cell>
          <cell r="F125" t="str">
            <v>X</v>
          </cell>
          <cell r="G125">
            <v>0</v>
          </cell>
          <cell r="H125">
            <v>0</v>
          </cell>
          <cell r="I125" t="str">
            <v>X</v>
          </cell>
          <cell r="J125" t="str">
            <v>X</v>
          </cell>
          <cell r="K125" t="str">
            <v>X</v>
          </cell>
          <cell r="L125" t="str">
            <v>X</v>
          </cell>
          <cell r="M125" t="str">
            <v>X</v>
          </cell>
          <cell r="N125" t="str">
            <v>X</v>
          </cell>
          <cell r="O125">
            <v>0</v>
          </cell>
          <cell r="P125" t="str">
            <v>Brdg4 501605</v>
          </cell>
          <cell r="Q125">
            <v>0</v>
          </cell>
          <cell r="R125">
            <v>0</v>
          </cell>
          <cell r="S125">
            <v>11</v>
          </cell>
          <cell r="T125">
            <v>0</v>
          </cell>
          <cell r="U125">
            <v>0</v>
          </cell>
        </row>
        <row r="126">
          <cell r="D126">
            <v>31089</v>
          </cell>
          <cell r="E126">
            <v>68</v>
          </cell>
          <cell r="F126" t="str">
            <v>X</v>
          </cell>
          <cell r="G126">
            <v>0</v>
          </cell>
          <cell r="H126">
            <v>0</v>
          </cell>
          <cell r="I126" t="str">
            <v>X</v>
          </cell>
          <cell r="J126" t="str">
            <v>X</v>
          </cell>
          <cell r="K126" t="str">
            <v>X</v>
          </cell>
          <cell r="L126" t="str">
            <v>X</v>
          </cell>
          <cell r="M126" t="str">
            <v>X</v>
          </cell>
          <cell r="N126" t="str">
            <v>X</v>
          </cell>
          <cell r="O126">
            <v>1</v>
          </cell>
          <cell r="P126" t="str">
            <v>Brdg4 800876</v>
          </cell>
          <cell r="Q126">
            <v>0</v>
          </cell>
          <cell r="R126">
            <v>0</v>
          </cell>
          <cell r="S126">
            <v>67</v>
          </cell>
          <cell r="T126">
            <v>0</v>
          </cell>
          <cell r="U126">
            <v>0</v>
          </cell>
        </row>
        <row r="127">
          <cell r="D127">
            <v>31092</v>
          </cell>
          <cell r="E127">
            <v>5</v>
          </cell>
          <cell r="F127" t="str">
            <v>X</v>
          </cell>
          <cell r="G127">
            <v>0</v>
          </cell>
          <cell r="H127">
            <v>0</v>
          </cell>
          <cell r="I127" t="str">
            <v>X</v>
          </cell>
          <cell r="J127" t="str">
            <v>X</v>
          </cell>
          <cell r="K127" t="str">
            <v>X</v>
          </cell>
          <cell r="L127" t="str">
            <v>X</v>
          </cell>
          <cell r="M127" t="str">
            <v>X</v>
          </cell>
          <cell r="N127" t="str">
            <v>X</v>
          </cell>
          <cell r="O127">
            <v>0</v>
          </cell>
          <cell r="P127" t="str">
            <v>Brdg4 800872</v>
          </cell>
          <cell r="Q127">
            <v>0</v>
          </cell>
          <cell r="R127">
            <v>0</v>
          </cell>
          <cell r="S127">
            <v>5</v>
          </cell>
          <cell r="T127">
            <v>0</v>
          </cell>
          <cell r="U127">
            <v>0</v>
          </cell>
        </row>
        <row r="128">
          <cell r="D128">
            <v>31093</v>
          </cell>
          <cell r="E128">
            <v>15</v>
          </cell>
          <cell r="F128" t="str">
            <v>X</v>
          </cell>
          <cell r="G128">
            <v>0</v>
          </cell>
          <cell r="H128">
            <v>0</v>
          </cell>
          <cell r="I128" t="str">
            <v>X</v>
          </cell>
          <cell r="J128" t="str">
            <v>X</v>
          </cell>
          <cell r="K128" t="str">
            <v>X</v>
          </cell>
          <cell r="L128" t="str">
            <v>X</v>
          </cell>
          <cell r="M128" t="str">
            <v>X</v>
          </cell>
          <cell r="N128" t="str">
            <v>X</v>
          </cell>
          <cell r="O128">
            <v>1</v>
          </cell>
          <cell r="P128" t="str">
            <v>Brdg4 663366</v>
          </cell>
          <cell r="Q128">
            <v>0</v>
          </cell>
          <cell r="R128">
            <v>22</v>
          </cell>
          <cell r="S128">
            <v>12</v>
          </cell>
          <cell r="T128">
            <v>0</v>
          </cell>
          <cell r="U128">
            <v>0</v>
          </cell>
        </row>
        <row r="129">
          <cell r="D129">
            <v>31094</v>
          </cell>
          <cell r="E129">
            <v>3</v>
          </cell>
          <cell r="F129" t="str">
            <v>X</v>
          </cell>
          <cell r="G129">
            <v>0</v>
          </cell>
          <cell r="H129">
            <v>0</v>
          </cell>
          <cell r="I129" t="str">
            <v>X</v>
          </cell>
          <cell r="J129" t="str">
            <v>X</v>
          </cell>
          <cell r="K129" t="str">
            <v>X</v>
          </cell>
          <cell r="L129" t="str">
            <v>X</v>
          </cell>
          <cell r="M129" t="str">
            <v>X</v>
          </cell>
          <cell r="N129" t="str">
            <v>X</v>
          </cell>
          <cell r="O129">
            <v>0</v>
          </cell>
          <cell r="P129" t="str">
            <v>Brdg4 215215</v>
          </cell>
          <cell r="Q129">
            <v>0</v>
          </cell>
          <cell r="R129">
            <v>22</v>
          </cell>
          <cell r="S129">
            <v>1</v>
          </cell>
          <cell r="T129">
            <v>0</v>
          </cell>
          <cell r="U129">
            <v>0</v>
          </cell>
        </row>
        <row r="130">
          <cell r="D130">
            <v>31095</v>
          </cell>
          <cell r="E130">
            <v>4</v>
          </cell>
          <cell r="F130" t="str">
            <v>X</v>
          </cell>
          <cell r="G130">
            <v>0</v>
          </cell>
          <cell r="H130">
            <v>0</v>
          </cell>
          <cell r="I130" t="str">
            <v>X</v>
          </cell>
          <cell r="J130" t="str">
            <v>X</v>
          </cell>
          <cell r="K130" t="str">
            <v>X</v>
          </cell>
          <cell r="L130" t="str">
            <v>X</v>
          </cell>
          <cell r="M130" t="str">
            <v>X</v>
          </cell>
          <cell r="N130" t="str">
            <v>X</v>
          </cell>
          <cell r="O130">
            <v>0</v>
          </cell>
          <cell r="P130" t="str">
            <v>Brdg4 406940</v>
          </cell>
          <cell r="Q130">
            <v>0</v>
          </cell>
          <cell r="R130">
            <v>0</v>
          </cell>
          <cell r="S130">
            <v>4</v>
          </cell>
          <cell r="T130">
            <v>0</v>
          </cell>
          <cell r="U130">
            <v>0</v>
          </cell>
        </row>
        <row r="131">
          <cell r="D131">
            <v>31096</v>
          </cell>
          <cell r="E131">
            <v>25</v>
          </cell>
          <cell r="F131" t="str">
            <v>X</v>
          </cell>
          <cell r="G131">
            <v>0</v>
          </cell>
          <cell r="H131">
            <v>0</v>
          </cell>
          <cell r="I131" t="str">
            <v>X</v>
          </cell>
          <cell r="J131" t="str">
            <v>X</v>
          </cell>
          <cell r="K131" t="str">
            <v>X</v>
          </cell>
          <cell r="L131" t="str">
            <v>X</v>
          </cell>
          <cell r="M131" t="str">
            <v>X</v>
          </cell>
          <cell r="N131" t="str">
            <v>X</v>
          </cell>
          <cell r="O131">
            <v>0</v>
          </cell>
          <cell r="P131" t="str">
            <v>Brdg4 406941</v>
          </cell>
          <cell r="Q131">
            <v>0</v>
          </cell>
          <cell r="R131">
            <v>0</v>
          </cell>
          <cell r="S131">
            <v>25</v>
          </cell>
          <cell r="T131">
            <v>0</v>
          </cell>
          <cell r="U131">
            <v>0</v>
          </cell>
        </row>
        <row r="132">
          <cell r="D132">
            <v>31106</v>
          </cell>
          <cell r="E132">
            <v>3</v>
          </cell>
          <cell r="F132" t="str">
            <v>X</v>
          </cell>
          <cell r="G132">
            <v>0</v>
          </cell>
          <cell r="H132">
            <v>0</v>
          </cell>
          <cell r="I132" t="str">
            <v>X</v>
          </cell>
          <cell r="J132" t="str">
            <v>X</v>
          </cell>
          <cell r="K132" t="str">
            <v>X</v>
          </cell>
          <cell r="L132" t="str">
            <v>X</v>
          </cell>
          <cell r="M132" t="str">
            <v>X</v>
          </cell>
          <cell r="N132" t="str">
            <v>X</v>
          </cell>
          <cell r="O132">
            <v>0</v>
          </cell>
          <cell r="P132" t="str">
            <v>Brdg4 423254</v>
          </cell>
          <cell r="Q132">
            <v>0</v>
          </cell>
          <cell r="R132">
            <v>0</v>
          </cell>
          <cell r="S132">
            <v>3</v>
          </cell>
          <cell r="T132">
            <v>0</v>
          </cell>
          <cell r="U132">
            <v>0</v>
          </cell>
        </row>
        <row r="133">
          <cell r="D133">
            <v>31107</v>
          </cell>
          <cell r="E133">
            <v>2</v>
          </cell>
          <cell r="F133" t="str">
            <v>X</v>
          </cell>
          <cell r="G133">
            <v>0</v>
          </cell>
          <cell r="H133">
            <v>0</v>
          </cell>
          <cell r="I133" t="str">
            <v>X</v>
          </cell>
          <cell r="J133" t="str">
            <v>X</v>
          </cell>
          <cell r="K133" t="str">
            <v>X</v>
          </cell>
          <cell r="L133" t="str">
            <v>X</v>
          </cell>
          <cell r="M133" t="str">
            <v>X</v>
          </cell>
          <cell r="N133" t="str">
            <v>X</v>
          </cell>
          <cell r="O133">
            <v>0</v>
          </cell>
          <cell r="P133" t="str">
            <v>Brdg4 423256</v>
          </cell>
          <cell r="Q133">
            <v>0</v>
          </cell>
          <cell r="R133">
            <v>44</v>
          </cell>
          <cell r="S133">
            <v>0</v>
          </cell>
          <cell r="T133">
            <v>0</v>
          </cell>
          <cell r="U133">
            <v>0</v>
          </cell>
        </row>
        <row r="134">
          <cell r="D134">
            <v>31108</v>
          </cell>
          <cell r="E134">
            <v>6</v>
          </cell>
          <cell r="F134" t="str">
            <v>X</v>
          </cell>
          <cell r="G134">
            <v>0</v>
          </cell>
          <cell r="H134">
            <v>0</v>
          </cell>
          <cell r="I134" t="str">
            <v>X</v>
          </cell>
          <cell r="J134" t="str">
            <v>X</v>
          </cell>
          <cell r="K134" t="str">
            <v>X</v>
          </cell>
          <cell r="L134" t="str">
            <v>X</v>
          </cell>
          <cell r="M134" t="str">
            <v>X</v>
          </cell>
          <cell r="N134" t="str">
            <v>X</v>
          </cell>
          <cell r="O134">
            <v>0</v>
          </cell>
          <cell r="P134" t="str">
            <v>Brdg4 423257</v>
          </cell>
          <cell r="Q134">
            <v>0</v>
          </cell>
          <cell r="R134">
            <v>0</v>
          </cell>
          <cell r="S134">
            <v>6</v>
          </cell>
          <cell r="T134">
            <v>0</v>
          </cell>
          <cell r="U134">
            <v>0</v>
          </cell>
        </row>
        <row r="135">
          <cell r="D135">
            <v>31117</v>
          </cell>
          <cell r="E135">
            <v>6</v>
          </cell>
          <cell r="F135" t="str">
            <v>X</v>
          </cell>
          <cell r="G135">
            <v>0</v>
          </cell>
          <cell r="H135">
            <v>0</v>
          </cell>
          <cell r="I135" t="str">
            <v>X</v>
          </cell>
          <cell r="J135" t="str">
            <v>X</v>
          </cell>
          <cell r="K135" t="str">
            <v>X</v>
          </cell>
          <cell r="L135" t="str">
            <v>X</v>
          </cell>
          <cell r="M135" t="str">
            <v>X</v>
          </cell>
          <cell r="N135" t="str">
            <v>X</v>
          </cell>
          <cell r="O135">
            <v>0</v>
          </cell>
          <cell r="P135" t="str">
            <v>Brdg4 719833</v>
          </cell>
          <cell r="Q135">
            <v>0</v>
          </cell>
          <cell r="R135">
            <v>0</v>
          </cell>
          <cell r="S135">
            <v>6</v>
          </cell>
          <cell r="T135">
            <v>0</v>
          </cell>
          <cell r="U135">
            <v>0</v>
          </cell>
        </row>
        <row r="136">
          <cell r="D136">
            <v>31120</v>
          </cell>
          <cell r="E136">
            <v>2</v>
          </cell>
          <cell r="F136" t="str">
            <v>X</v>
          </cell>
          <cell r="G136">
            <v>0</v>
          </cell>
          <cell r="H136">
            <v>0</v>
          </cell>
          <cell r="I136" t="str">
            <v>X</v>
          </cell>
          <cell r="J136" t="str">
            <v>X</v>
          </cell>
          <cell r="K136" t="str">
            <v>X</v>
          </cell>
          <cell r="L136" t="str">
            <v>X</v>
          </cell>
          <cell r="M136" t="str">
            <v>X</v>
          </cell>
          <cell r="N136" t="str">
            <v>X</v>
          </cell>
          <cell r="O136">
            <v>0</v>
          </cell>
          <cell r="P136" t="str">
            <v>Brdg4 418111</v>
          </cell>
          <cell r="Q136">
            <v>0</v>
          </cell>
          <cell r="R136">
            <v>0</v>
          </cell>
          <cell r="S136">
            <v>2</v>
          </cell>
          <cell r="T136">
            <v>0</v>
          </cell>
          <cell r="U136">
            <v>0</v>
          </cell>
        </row>
        <row r="137">
          <cell r="D137">
            <v>31127</v>
          </cell>
          <cell r="E137">
            <v>1</v>
          </cell>
          <cell r="F137" t="str">
            <v>X</v>
          </cell>
          <cell r="G137">
            <v>0</v>
          </cell>
          <cell r="H137">
            <v>0</v>
          </cell>
          <cell r="I137" t="str">
            <v>X</v>
          </cell>
          <cell r="J137" t="str">
            <v>X</v>
          </cell>
          <cell r="K137" t="str">
            <v>X</v>
          </cell>
          <cell r="L137" t="str">
            <v>X</v>
          </cell>
          <cell r="M137" t="str">
            <v>X</v>
          </cell>
          <cell r="N137" t="str">
            <v>X</v>
          </cell>
          <cell r="O137">
            <v>0</v>
          </cell>
          <cell r="P137">
            <v>31127</v>
          </cell>
          <cell r="Q137">
            <v>0</v>
          </cell>
          <cell r="R137">
            <v>0</v>
          </cell>
          <cell r="S137">
            <v>1</v>
          </cell>
          <cell r="T137">
            <v>0</v>
          </cell>
          <cell r="U137">
            <v>0</v>
          </cell>
        </row>
        <row r="138">
          <cell r="D138">
            <v>31139</v>
          </cell>
          <cell r="E138">
            <v>1</v>
          </cell>
          <cell r="F138" t="str">
            <v>X</v>
          </cell>
          <cell r="G138">
            <v>0</v>
          </cell>
          <cell r="H138">
            <v>0</v>
          </cell>
          <cell r="I138" t="str">
            <v>X</v>
          </cell>
          <cell r="J138" t="str">
            <v>X</v>
          </cell>
          <cell r="K138" t="str">
            <v>X</v>
          </cell>
          <cell r="L138" t="str">
            <v>X</v>
          </cell>
          <cell r="M138" t="str">
            <v>X</v>
          </cell>
          <cell r="N138" t="str">
            <v>X</v>
          </cell>
          <cell r="O138">
            <v>0</v>
          </cell>
          <cell r="P138" t="str">
            <v>Brdg4 719851</v>
          </cell>
          <cell r="Q138">
            <v>0</v>
          </cell>
          <cell r="R138">
            <v>0</v>
          </cell>
          <cell r="S138">
            <v>1</v>
          </cell>
          <cell r="T138">
            <v>0</v>
          </cell>
          <cell r="U138">
            <v>0</v>
          </cell>
        </row>
        <row r="139">
          <cell r="D139">
            <v>31141</v>
          </cell>
          <cell r="E139">
            <v>1</v>
          </cell>
          <cell r="F139" t="str">
            <v>X</v>
          </cell>
          <cell r="G139">
            <v>0</v>
          </cell>
          <cell r="H139">
            <v>0</v>
          </cell>
          <cell r="I139" t="str">
            <v>X</v>
          </cell>
          <cell r="J139" t="str">
            <v>X</v>
          </cell>
          <cell r="K139" t="str">
            <v>X</v>
          </cell>
          <cell r="L139" t="str">
            <v>X</v>
          </cell>
          <cell r="M139" t="str">
            <v>X</v>
          </cell>
          <cell r="N139" t="str">
            <v>X</v>
          </cell>
          <cell r="O139">
            <v>0</v>
          </cell>
          <cell r="P139" t="str">
            <v>Brdg4 719853</v>
          </cell>
          <cell r="Q139">
            <v>0</v>
          </cell>
          <cell r="R139">
            <v>0</v>
          </cell>
          <cell r="S139">
            <v>1</v>
          </cell>
          <cell r="T139">
            <v>0</v>
          </cell>
          <cell r="U139">
            <v>0</v>
          </cell>
        </row>
        <row r="140">
          <cell r="D140">
            <v>31169</v>
          </cell>
          <cell r="E140">
            <v>2</v>
          </cell>
          <cell r="F140" t="str">
            <v>X</v>
          </cell>
          <cell r="G140">
            <v>0</v>
          </cell>
          <cell r="H140">
            <v>0</v>
          </cell>
          <cell r="I140" t="str">
            <v>X</v>
          </cell>
          <cell r="J140" t="str">
            <v>X</v>
          </cell>
          <cell r="K140" t="str">
            <v>X</v>
          </cell>
          <cell r="L140" t="str">
            <v>X</v>
          </cell>
          <cell r="M140" t="str">
            <v>X</v>
          </cell>
          <cell r="N140" t="str">
            <v>X</v>
          </cell>
          <cell r="O140">
            <v>0</v>
          </cell>
          <cell r="P140" t="str">
            <v>Brdg4 088088</v>
          </cell>
          <cell r="Q140">
            <v>0</v>
          </cell>
          <cell r="R140">
            <v>0</v>
          </cell>
          <cell r="S140">
            <v>2</v>
          </cell>
          <cell r="T140">
            <v>0</v>
          </cell>
          <cell r="U140">
            <v>0</v>
          </cell>
        </row>
        <row r="141">
          <cell r="D141">
            <v>31172</v>
          </cell>
          <cell r="E141">
            <v>1</v>
          </cell>
          <cell r="F141" t="str">
            <v>X</v>
          </cell>
          <cell r="G141">
            <v>0</v>
          </cell>
          <cell r="H141">
            <v>0</v>
          </cell>
          <cell r="I141" t="str">
            <v>X</v>
          </cell>
          <cell r="J141" t="str">
            <v>X</v>
          </cell>
          <cell r="K141" t="str">
            <v>X</v>
          </cell>
          <cell r="L141" t="str">
            <v>X</v>
          </cell>
          <cell r="M141" t="str">
            <v>X</v>
          </cell>
          <cell r="N141" t="str">
            <v>X</v>
          </cell>
          <cell r="O141">
            <v>0</v>
          </cell>
          <cell r="P141" t="str">
            <v>Brdg4 430850</v>
          </cell>
          <cell r="Q141">
            <v>0</v>
          </cell>
          <cell r="R141">
            <v>0</v>
          </cell>
          <cell r="S141">
            <v>1</v>
          </cell>
          <cell r="T141">
            <v>0</v>
          </cell>
          <cell r="U141">
            <v>0</v>
          </cell>
        </row>
        <row r="142">
          <cell r="D142">
            <v>31174</v>
          </cell>
          <cell r="E142">
            <v>3</v>
          </cell>
          <cell r="F142" t="str">
            <v>X</v>
          </cell>
          <cell r="G142">
            <v>0</v>
          </cell>
          <cell r="H142">
            <v>0</v>
          </cell>
          <cell r="I142" t="str">
            <v>X</v>
          </cell>
          <cell r="J142" t="str">
            <v>X</v>
          </cell>
          <cell r="K142" t="str">
            <v>X</v>
          </cell>
          <cell r="L142" t="str">
            <v>X</v>
          </cell>
          <cell r="M142" t="str">
            <v>X</v>
          </cell>
          <cell r="N142" t="str">
            <v>X</v>
          </cell>
          <cell r="O142">
            <v>0</v>
          </cell>
          <cell r="P142" t="str">
            <v>Brdg4 090340</v>
          </cell>
          <cell r="Q142">
            <v>0</v>
          </cell>
          <cell r="R142">
            <v>0</v>
          </cell>
          <cell r="S142">
            <v>3</v>
          </cell>
          <cell r="T142">
            <v>0</v>
          </cell>
          <cell r="U142">
            <v>0</v>
          </cell>
        </row>
        <row r="143">
          <cell r="D143">
            <v>31175</v>
          </cell>
          <cell r="E143">
            <v>2</v>
          </cell>
          <cell r="F143" t="str">
            <v>X</v>
          </cell>
          <cell r="G143">
            <v>0</v>
          </cell>
          <cell r="H143">
            <v>0</v>
          </cell>
          <cell r="I143" t="str">
            <v>X</v>
          </cell>
          <cell r="J143" t="str">
            <v>X</v>
          </cell>
          <cell r="K143" t="str">
            <v>X</v>
          </cell>
          <cell r="L143" t="str">
            <v>X</v>
          </cell>
          <cell r="M143" t="str">
            <v>X</v>
          </cell>
          <cell r="N143" t="str">
            <v>X</v>
          </cell>
          <cell r="O143">
            <v>0</v>
          </cell>
          <cell r="P143" t="str">
            <v>Brdg4 427155</v>
          </cell>
          <cell r="Q143">
            <v>0</v>
          </cell>
          <cell r="R143">
            <v>0</v>
          </cell>
          <cell r="S143">
            <v>2</v>
          </cell>
          <cell r="T143">
            <v>0</v>
          </cell>
          <cell r="U143">
            <v>0</v>
          </cell>
        </row>
        <row r="144">
          <cell r="D144">
            <v>31178</v>
          </cell>
          <cell r="E144">
            <v>3</v>
          </cell>
          <cell r="F144" t="str">
            <v>X</v>
          </cell>
          <cell r="G144">
            <v>0</v>
          </cell>
          <cell r="H144">
            <v>0</v>
          </cell>
          <cell r="I144" t="str">
            <v>X</v>
          </cell>
          <cell r="J144" t="str">
            <v>X</v>
          </cell>
          <cell r="K144" t="str">
            <v>X</v>
          </cell>
          <cell r="L144" t="str">
            <v>X</v>
          </cell>
          <cell r="M144" t="str">
            <v>X</v>
          </cell>
          <cell r="N144" t="str">
            <v>X</v>
          </cell>
          <cell r="O144">
            <v>0</v>
          </cell>
          <cell r="P144" t="str">
            <v>Brdg4 500318</v>
          </cell>
          <cell r="Q144">
            <v>0</v>
          </cell>
          <cell r="R144">
            <v>0</v>
          </cell>
          <cell r="S144">
            <v>3</v>
          </cell>
          <cell r="T144">
            <v>0</v>
          </cell>
          <cell r="U144">
            <v>0</v>
          </cell>
        </row>
        <row r="145">
          <cell r="D145">
            <v>31181</v>
          </cell>
          <cell r="E145">
            <v>2</v>
          </cell>
          <cell r="F145" t="str">
            <v>X</v>
          </cell>
          <cell r="G145">
            <v>0</v>
          </cell>
          <cell r="H145">
            <v>0</v>
          </cell>
          <cell r="I145" t="str">
            <v>X</v>
          </cell>
          <cell r="J145" t="str">
            <v>X</v>
          </cell>
          <cell r="K145" t="str">
            <v>X</v>
          </cell>
          <cell r="L145" t="str">
            <v>X</v>
          </cell>
          <cell r="M145" t="str">
            <v>X</v>
          </cell>
          <cell r="N145" t="str">
            <v>X</v>
          </cell>
          <cell r="O145">
            <v>0</v>
          </cell>
          <cell r="P145" t="str">
            <v>Brdg4 719500</v>
          </cell>
          <cell r="Q145">
            <v>0</v>
          </cell>
          <cell r="R145">
            <v>0</v>
          </cell>
          <cell r="S145">
            <v>2</v>
          </cell>
          <cell r="T145">
            <v>0</v>
          </cell>
          <cell r="U145">
            <v>0</v>
          </cell>
        </row>
        <row r="146">
          <cell r="D146">
            <v>31219</v>
          </cell>
          <cell r="E146">
            <v>1</v>
          </cell>
          <cell r="F146" t="str">
            <v>X</v>
          </cell>
          <cell r="G146">
            <v>0</v>
          </cell>
          <cell r="H146">
            <v>0</v>
          </cell>
          <cell r="I146" t="str">
            <v>X</v>
          </cell>
          <cell r="J146" t="str">
            <v>X</v>
          </cell>
          <cell r="K146" t="str">
            <v>X</v>
          </cell>
          <cell r="L146" t="str">
            <v>X</v>
          </cell>
          <cell r="M146" t="str">
            <v>X</v>
          </cell>
          <cell r="N146" t="str">
            <v>X</v>
          </cell>
          <cell r="O146">
            <v>0</v>
          </cell>
          <cell r="P146" t="str">
            <v>Livs4 719827</v>
          </cell>
          <cell r="Q146">
            <v>0</v>
          </cell>
          <cell r="R146">
            <v>0</v>
          </cell>
          <cell r="S146">
            <v>1</v>
          </cell>
          <cell r="T146">
            <v>0</v>
          </cell>
          <cell r="U146">
            <v>0</v>
          </cell>
        </row>
        <row r="147">
          <cell r="D147">
            <v>31305</v>
          </cell>
          <cell r="E147">
            <v>5</v>
          </cell>
          <cell r="F147" t="str">
            <v>X</v>
          </cell>
          <cell r="G147">
            <v>0</v>
          </cell>
          <cell r="H147">
            <v>0</v>
          </cell>
          <cell r="I147" t="str">
            <v>X</v>
          </cell>
          <cell r="J147" t="str">
            <v>X</v>
          </cell>
          <cell r="K147" t="str">
            <v>X</v>
          </cell>
          <cell r="L147" t="str">
            <v>X</v>
          </cell>
          <cell r="M147" t="str">
            <v>X</v>
          </cell>
          <cell r="N147" t="str">
            <v>X</v>
          </cell>
          <cell r="O147">
            <v>0</v>
          </cell>
          <cell r="P147" t="str">
            <v>Brdg1 077900</v>
          </cell>
          <cell r="Q147">
            <v>0</v>
          </cell>
          <cell r="R147">
            <v>0</v>
          </cell>
          <cell r="S147">
            <v>5</v>
          </cell>
          <cell r="T147">
            <v>0</v>
          </cell>
          <cell r="U147">
            <v>0</v>
          </cell>
        </row>
        <row r="148">
          <cell r="D148">
            <v>31306</v>
          </cell>
          <cell r="E148">
            <v>93</v>
          </cell>
          <cell r="F148" t="str">
            <v>X</v>
          </cell>
          <cell r="G148">
            <v>0</v>
          </cell>
          <cell r="H148">
            <v>0</v>
          </cell>
          <cell r="I148" t="str">
            <v>X</v>
          </cell>
          <cell r="J148" t="str">
            <v>X</v>
          </cell>
          <cell r="K148" t="str">
            <v>X</v>
          </cell>
          <cell r="L148" t="str">
            <v>X</v>
          </cell>
          <cell r="M148" t="str">
            <v>X</v>
          </cell>
          <cell r="N148" t="str">
            <v>X</v>
          </cell>
          <cell r="O148">
            <v>1</v>
          </cell>
          <cell r="P148" t="str">
            <v>Brdg1 616616</v>
          </cell>
          <cell r="Q148">
            <v>0</v>
          </cell>
          <cell r="R148">
            <v>0</v>
          </cell>
          <cell r="S148">
            <v>92</v>
          </cell>
          <cell r="T148">
            <v>0</v>
          </cell>
          <cell r="U148">
            <v>0</v>
          </cell>
        </row>
        <row r="149">
          <cell r="D149">
            <v>31308</v>
          </cell>
          <cell r="E149">
            <v>190</v>
          </cell>
          <cell r="F149" t="str">
            <v>X</v>
          </cell>
          <cell r="G149">
            <v>0</v>
          </cell>
          <cell r="H149">
            <v>0</v>
          </cell>
          <cell r="I149" t="str">
            <v>X</v>
          </cell>
          <cell r="J149" t="str">
            <v>X</v>
          </cell>
          <cell r="K149" t="str">
            <v>X</v>
          </cell>
          <cell r="L149" t="str">
            <v>X</v>
          </cell>
          <cell r="M149" t="str">
            <v>X</v>
          </cell>
          <cell r="N149" t="str">
            <v>X</v>
          </cell>
          <cell r="O149">
            <v>0</v>
          </cell>
          <cell r="P149" t="str">
            <v>Brdg1 800822</v>
          </cell>
          <cell r="Q149">
            <v>0</v>
          </cell>
          <cell r="R149">
            <v>0</v>
          </cell>
          <cell r="S149">
            <v>190</v>
          </cell>
          <cell r="T149">
            <v>0</v>
          </cell>
          <cell r="U149">
            <v>0</v>
          </cell>
        </row>
        <row r="150">
          <cell r="D150">
            <v>31309</v>
          </cell>
          <cell r="E150">
            <v>43</v>
          </cell>
          <cell r="F150" t="str">
            <v>X</v>
          </cell>
          <cell r="G150">
            <v>0</v>
          </cell>
          <cell r="H150">
            <v>0</v>
          </cell>
          <cell r="I150" t="str">
            <v>X</v>
          </cell>
          <cell r="J150" t="str">
            <v>X</v>
          </cell>
          <cell r="K150" t="str">
            <v>X</v>
          </cell>
          <cell r="L150" t="str">
            <v>X</v>
          </cell>
          <cell r="M150" t="str">
            <v>X</v>
          </cell>
          <cell r="N150" t="str">
            <v>X</v>
          </cell>
          <cell r="O150">
            <v>1</v>
          </cell>
          <cell r="P150" t="str">
            <v>Brdg1822922</v>
          </cell>
          <cell r="Q150">
            <v>0</v>
          </cell>
          <cell r="R150">
            <v>9</v>
          </cell>
          <cell r="S150">
            <v>41</v>
          </cell>
          <cell r="T150">
            <v>0</v>
          </cell>
          <cell r="U150">
            <v>0</v>
          </cell>
        </row>
        <row r="151">
          <cell r="D151">
            <v>31310</v>
          </cell>
          <cell r="E151">
            <v>6</v>
          </cell>
          <cell r="F151" t="str">
            <v>X</v>
          </cell>
          <cell r="G151">
            <v>0</v>
          </cell>
          <cell r="H151">
            <v>0</v>
          </cell>
          <cell r="I151" t="str">
            <v>X</v>
          </cell>
          <cell r="J151" t="str">
            <v>X</v>
          </cell>
          <cell r="K151" t="str">
            <v>X</v>
          </cell>
          <cell r="L151" t="str">
            <v>X</v>
          </cell>
          <cell r="M151" t="str">
            <v>X</v>
          </cell>
          <cell r="N151" t="str">
            <v>X</v>
          </cell>
          <cell r="O151">
            <v>0</v>
          </cell>
          <cell r="P151" t="str">
            <v>Brdg1 719888</v>
          </cell>
          <cell r="Q151">
            <v>0</v>
          </cell>
          <cell r="R151">
            <v>0</v>
          </cell>
          <cell r="S151">
            <v>6</v>
          </cell>
          <cell r="T151">
            <v>0</v>
          </cell>
          <cell r="U151">
            <v>0</v>
          </cell>
        </row>
        <row r="152">
          <cell r="D152">
            <v>31326</v>
          </cell>
          <cell r="E152">
            <v>104</v>
          </cell>
          <cell r="F152" t="str">
            <v>X</v>
          </cell>
          <cell r="G152">
            <v>0</v>
          </cell>
          <cell r="H152">
            <v>0</v>
          </cell>
          <cell r="I152" t="str">
            <v>X</v>
          </cell>
          <cell r="J152" t="str">
            <v>X</v>
          </cell>
          <cell r="K152" t="str">
            <v>X</v>
          </cell>
          <cell r="L152" t="str">
            <v>X</v>
          </cell>
          <cell r="M152" t="str">
            <v>X</v>
          </cell>
          <cell r="N152" t="str">
            <v>X</v>
          </cell>
          <cell r="O152">
            <v>0</v>
          </cell>
          <cell r="P152" t="str">
            <v>c Tech Brg1 404040</v>
          </cell>
          <cell r="Q152">
            <v>0</v>
          </cell>
          <cell r="R152">
            <v>0</v>
          </cell>
          <cell r="S152">
            <v>104</v>
          </cell>
          <cell r="T152">
            <v>0</v>
          </cell>
          <cell r="U152">
            <v>0</v>
          </cell>
        </row>
        <row r="153">
          <cell r="D153">
            <v>31359</v>
          </cell>
          <cell r="E153">
            <v>3681</v>
          </cell>
          <cell r="F153" t="str">
            <v>X</v>
          </cell>
          <cell r="G153">
            <v>0</v>
          </cell>
          <cell r="H153">
            <v>0</v>
          </cell>
          <cell r="I153" t="str">
            <v>X</v>
          </cell>
          <cell r="J153" t="str">
            <v>X</v>
          </cell>
          <cell r="K153" t="str">
            <v>X</v>
          </cell>
          <cell r="L153" t="str">
            <v>X</v>
          </cell>
          <cell r="M153" t="str">
            <v>X</v>
          </cell>
          <cell r="N153" t="str">
            <v>X</v>
          </cell>
          <cell r="O153">
            <v>19</v>
          </cell>
          <cell r="P153" t="str">
            <v>Brdg1001999</v>
          </cell>
          <cell r="Q153">
            <v>0</v>
          </cell>
          <cell r="R153">
            <v>0</v>
          </cell>
          <cell r="S153">
            <v>3662</v>
          </cell>
          <cell r="T153">
            <v>0</v>
          </cell>
          <cell r="U153">
            <v>0</v>
          </cell>
        </row>
        <row r="154">
          <cell r="D154">
            <v>31500</v>
          </cell>
          <cell r="E154">
            <v>14</v>
          </cell>
          <cell r="F154" t="str">
            <v>X</v>
          </cell>
          <cell r="G154">
            <v>0</v>
          </cell>
          <cell r="H154">
            <v>0</v>
          </cell>
          <cell r="I154" t="str">
            <v>X</v>
          </cell>
          <cell r="J154" t="str">
            <v>X</v>
          </cell>
          <cell r="K154" t="str">
            <v>X</v>
          </cell>
          <cell r="L154" t="str">
            <v>X</v>
          </cell>
          <cell r="M154" t="str">
            <v>X</v>
          </cell>
          <cell r="N154" t="str">
            <v>X</v>
          </cell>
          <cell r="O154">
            <v>0</v>
          </cell>
          <cell r="P154" t="str">
            <v>Brdg2400000</v>
          </cell>
          <cell r="Q154">
            <v>0</v>
          </cell>
          <cell r="R154">
            <v>0</v>
          </cell>
          <cell r="S154">
            <v>14</v>
          </cell>
          <cell r="T154">
            <v>0</v>
          </cell>
          <cell r="U154">
            <v>0</v>
          </cell>
        </row>
        <row r="155">
          <cell r="D155">
            <v>31502</v>
          </cell>
          <cell r="E155">
            <v>18</v>
          </cell>
          <cell r="F155" t="str">
            <v>X</v>
          </cell>
          <cell r="G155">
            <v>0</v>
          </cell>
          <cell r="H155">
            <v>0</v>
          </cell>
          <cell r="I155" t="str">
            <v>X</v>
          </cell>
          <cell r="J155" t="str">
            <v>X</v>
          </cell>
          <cell r="K155" t="str">
            <v>X</v>
          </cell>
          <cell r="L155" t="str">
            <v>X</v>
          </cell>
          <cell r="M155" t="str">
            <v>X</v>
          </cell>
          <cell r="N155" t="str">
            <v>X</v>
          </cell>
          <cell r="O155">
            <v>2</v>
          </cell>
          <cell r="P155" t="str">
            <v>Brdg2404044</v>
          </cell>
          <cell r="Q155">
            <v>0</v>
          </cell>
          <cell r="R155">
            <v>136</v>
          </cell>
          <cell r="S155">
            <v>0</v>
          </cell>
          <cell r="T155">
            <v>0</v>
          </cell>
          <cell r="U155">
            <v>0</v>
          </cell>
        </row>
        <row r="156">
          <cell r="D156">
            <v>31505</v>
          </cell>
          <cell r="E156">
            <v>88</v>
          </cell>
          <cell r="F156" t="str">
            <v>X</v>
          </cell>
          <cell r="G156">
            <v>0</v>
          </cell>
          <cell r="H156">
            <v>0</v>
          </cell>
          <cell r="I156" t="str">
            <v>X</v>
          </cell>
          <cell r="J156" t="str">
            <v>X</v>
          </cell>
          <cell r="K156" t="str">
            <v>X</v>
          </cell>
          <cell r="L156" t="str">
            <v>X</v>
          </cell>
          <cell r="M156" t="str">
            <v>X</v>
          </cell>
          <cell r="N156" t="str">
            <v>X</v>
          </cell>
          <cell r="O156">
            <v>2</v>
          </cell>
          <cell r="P156" t="str">
            <v>Brdg2434343</v>
          </cell>
          <cell r="Q156">
            <v>0</v>
          </cell>
          <cell r="R156">
            <v>23</v>
          </cell>
          <cell r="S156">
            <v>84</v>
          </cell>
          <cell r="T156">
            <v>0</v>
          </cell>
          <cell r="U156">
            <v>0</v>
          </cell>
        </row>
        <row r="157">
          <cell r="D157">
            <v>31511</v>
          </cell>
          <cell r="E157">
            <v>45</v>
          </cell>
          <cell r="F157" t="str">
            <v>X</v>
          </cell>
          <cell r="G157">
            <v>0</v>
          </cell>
          <cell r="H157">
            <v>0</v>
          </cell>
          <cell r="I157" t="str">
            <v>X</v>
          </cell>
          <cell r="J157" t="str">
            <v>X</v>
          </cell>
          <cell r="K157" t="str">
            <v>X</v>
          </cell>
          <cell r="L157" t="str">
            <v>X</v>
          </cell>
          <cell r="M157" t="str">
            <v>X</v>
          </cell>
          <cell r="N157" t="str">
            <v>X</v>
          </cell>
          <cell r="O157">
            <v>0</v>
          </cell>
          <cell r="P157" t="str">
            <v>Brdg2 488485</v>
          </cell>
          <cell r="Q157">
            <v>0</v>
          </cell>
          <cell r="R157">
            <v>0</v>
          </cell>
          <cell r="S157">
            <v>45</v>
          </cell>
          <cell r="T157">
            <v>0</v>
          </cell>
          <cell r="U157">
            <v>0</v>
          </cell>
        </row>
        <row r="158">
          <cell r="D158">
            <v>31512</v>
          </cell>
          <cell r="E158">
            <v>2</v>
          </cell>
          <cell r="F158" t="str">
            <v>X</v>
          </cell>
          <cell r="G158">
            <v>0</v>
          </cell>
          <cell r="H158">
            <v>0</v>
          </cell>
          <cell r="I158" t="str">
            <v>X</v>
          </cell>
          <cell r="J158" t="str">
            <v>X</v>
          </cell>
          <cell r="K158" t="str">
            <v>X</v>
          </cell>
          <cell r="L158" t="str">
            <v>X</v>
          </cell>
          <cell r="M158" t="str">
            <v>X</v>
          </cell>
          <cell r="N158" t="str">
            <v>X</v>
          </cell>
          <cell r="O158">
            <v>0</v>
          </cell>
          <cell r="P158" t="str">
            <v>Brdg2 557799</v>
          </cell>
          <cell r="Q158">
            <v>0</v>
          </cell>
          <cell r="R158">
            <v>0</v>
          </cell>
          <cell r="S158">
            <v>2</v>
          </cell>
          <cell r="T158">
            <v>0</v>
          </cell>
          <cell r="U158">
            <v>0</v>
          </cell>
        </row>
        <row r="159">
          <cell r="D159">
            <v>31517</v>
          </cell>
          <cell r="E159">
            <v>2429</v>
          </cell>
          <cell r="F159" t="str">
            <v>X</v>
          </cell>
          <cell r="G159">
            <v>0</v>
          </cell>
          <cell r="H159">
            <v>0</v>
          </cell>
          <cell r="I159" t="str">
            <v>X</v>
          </cell>
          <cell r="J159" t="str">
            <v>X</v>
          </cell>
          <cell r="K159" t="str">
            <v>X</v>
          </cell>
          <cell r="L159" t="str">
            <v>X</v>
          </cell>
          <cell r="M159" t="str">
            <v>X</v>
          </cell>
          <cell r="N159" t="str">
            <v>X</v>
          </cell>
          <cell r="O159">
            <v>0</v>
          </cell>
          <cell r="P159" t="str">
            <v>Brdg2 800822</v>
          </cell>
          <cell r="Q159">
            <v>0</v>
          </cell>
          <cell r="R159">
            <v>126</v>
          </cell>
          <cell r="S159">
            <v>2417</v>
          </cell>
          <cell r="T159">
            <v>0</v>
          </cell>
          <cell r="U159">
            <v>0</v>
          </cell>
        </row>
        <row r="160">
          <cell r="D160">
            <v>31521</v>
          </cell>
          <cell r="E160">
            <v>1</v>
          </cell>
          <cell r="F160" t="str">
            <v>X</v>
          </cell>
          <cell r="G160">
            <v>0</v>
          </cell>
          <cell r="H160">
            <v>0</v>
          </cell>
          <cell r="I160" t="str">
            <v>X</v>
          </cell>
          <cell r="J160" t="str">
            <v>X</v>
          </cell>
          <cell r="K160" t="str">
            <v>X</v>
          </cell>
          <cell r="L160" t="str">
            <v>X</v>
          </cell>
          <cell r="M160" t="str">
            <v>X</v>
          </cell>
          <cell r="N160" t="str">
            <v>X</v>
          </cell>
          <cell r="O160">
            <v>0</v>
          </cell>
          <cell r="P160" t="str">
            <v>Brdg2330333</v>
          </cell>
          <cell r="Q160">
            <v>0</v>
          </cell>
          <cell r="R160">
            <v>0</v>
          </cell>
          <cell r="S160">
            <v>1</v>
          </cell>
          <cell r="T160">
            <v>0</v>
          </cell>
          <cell r="U160">
            <v>0</v>
          </cell>
        </row>
        <row r="161">
          <cell r="D161">
            <v>31525</v>
          </cell>
          <cell r="E161">
            <v>52</v>
          </cell>
          <cell r="F161" t="str">
            <v>X</v>
          </cell>
          <cell r="G161">
            <v>0</v>
          </cell>
          <cell r="H161">
            <v>0</v>
          </cell>
          <cell r="I161" t="str">
            <v>X</v>
          </cell>
          <cell r="J161" t="str">
            <v>X</v>
          </cell>
          <cell r="K161" t="str">
            <v>X</v>
          </cell>
          <cell r="L161" t="str">
            <v>X</v>
          </cell>
          <cell r="M161" t="str">
            <v>X</v>
          </cell>
          <cell r="N161" t="str">
            <v>X</v>
          </cell>
          <cell r="O161">
            <v>0</v>
          </cell>
          <cell r="P161" t="str">
            <v>Brdg2 509015</v>
          </cell>
          <cell r="Q161">
            <v>0</v>
          </cell>
          <cell r="R161">
            <v>10</v>
          </cell>
          <cell r="S161">
            <v>51</v>
          </cell>
          <cell r="T161">
            <v>0</v>
          </cell>
          <cell r="U161">
            <v>0</v>
          </cell>
        </row>
        <row r="162">
          <cell r="D162">
            <v>31625</v>
          </cell>
          <cell r="E162">
            <v>81</v>
          </cell>
          <cell r="F162" t="str">
            <v>X</v>
          </cell>
          <cell r="G162">
            <v>0</v>
          </cell>
          <cell r="H162">
            <v>0</v>
          </cell>
          <cell r="I162" t="str">
            <v>X</v>
          </cell>
          <cell r="J162" t="str">
            <v>X</v>
          </cell>
          <cell r="K162" t="str">
            <v>X</v>
          </cell>
          <cell r="L162" t="str">
            <v>X</v>
          </cell>
          <cell r="M162" t="str">
            <v>X</v>
          </cell>
          <cell r="N162" t="str">
            <v>X</v>
          </cell>
          <cell r="O162">
            <v>0</v>
          </cell>
          <cell r="P162" t="str">
            <v>Brdg2090940</v>
          </cell>
          <cell r="Q162">
            <v>0</v>
          </cell>
          <cell r="R162">
            <v>3489</v>
          </cell>
          <cell r="S162">
            <v>0</v>
          </cell>
          <cell r="T162">
            <v>0</v>
          </cell>
          <cell r="U162">
            <v>0</v>
          </cell>
        </row>
        <row r="163">
          <cell r="D163">
            <v>31628</v>
          </cell>
          <cell r="E163">
            <v>6</v>
          </cell>
          <cell r="F163" t="str">
            <v>X</v>
          </cell>
          <cell r="G163">
            <v>0</v>
          </cell>
          <cell r="H163">
            <v>0</v>
          </cell>
          <cell r="I163" t="str">
            <v>X</v>
          </cell>
          <cell r="J163" t="str">
            <v>X</v>
          </cell>
          <cell r="K163" t="str">
            <v>X</v>
          </cell>
          <cell r="L163" t="str">
            <v>X</v>
          </cell>
          <cell r="M163" t="str">
            <v>X</v>
          </cell>
          <cell r="N163" t="str">
            <v>X</v>
          </cell>
          <cell r="O163">
            <v>0</v>
          </cell>
          <cell r="P163">
            <v>31628</v>
          </cell>
          <cell r="Q163">
            <v>0</v>
          </cell>
          <cell r="R163">
            <v>276</v>
          </cell>
          <cell r="S163">
            <v>0</v>
          </cell>
          <cell r="T163">
            <v>0</v>
          </cell>
          <cell r="U163">
            <v>0</v>
          </cell>
        </row>
        <row r="164">
          <cell r="D164">
            <v>31704</v>
          </cell>
          <cell r="E164">
            <v>2896</v>
          </cell>
          <cell r="F164" t="str">
            <v>X</v>
          </cell>
          <cell r="G164">
            <v>0</v>
          </cell>
          <cell r="H164">
            <v>0</v>
          </cell>
          <cell r="I164" t="str">
            <v>X</v>
          </cell>
          <cell r="J164" t="str">
            <v>X</v>
          </cell>
          <cell r="K164" t="str">
            <v>X</v>
          </cell>
          <cell r="L164" t="str">
            <v>X</v>
          </cell>
          <cell r="M164" t="str">
            <v>X</v>
          </cell>
          <cell r="N164" t="str">
            <v>X</v>
          </cell>
          <cell r="O164">
            <v>9</v>
          </cell>
          <cell r="P164" t="str">
            <v>a Brdg3 435000</v>
          </cell>
          <cell r="Q164">
            <v>0</v>
          </cell>
          <cell r="R164">
            <v>107</v>
          </cell>
          <cell r="S164">
            <v>2881</v>
          </cell>
          <cell r="T164">
            <v>0</v>
          </cell>
          <cell r="U164">
            <v>0</v>
          </cell>
        </row>
        <row r="165">
          <cell r="D165">
            <v>31705</v>
          </cell>
          <cell r="E165">
            <v>794</v>
          </cell>
          <cell r="F165" t="str">
            <v>X</v>
          </cell>
          <cell r="G165">
            <v>0</v>
          </cell>
          <cell r="H165">
            <v>0</v>
          </cell>
          <cell r="I165" t="str">
            <v>X</v>
          </cell>
          <cell r="J165" t="str">
            <v>X</v>
          </cell>
          <cell r="K165" t="str">
            <v>X</v>
          </cell>
          <cell r="L165" t="str">
            <v>X</v>
          </cell>
          <cell r="M165" t="str">
            <v>X</v>
          </cell>
          <cell r="N165" t="str">
            <v>X</v>
          </cell>
          <cell r="O165">
            <v>0</v>
          </cell>
          <cell r="P165" t="str">
            <v>Brdg3959595</v>
          </cell>
          <cell r="Q165">
            <v>0</v>
          </cell>
          <cell r="R165">
            <v>0</v>
          </cell>
          <cell r="S165">
            <v>794</v>
          </cell>
          <cell r="T165">
            <v>0</v>
          </cell>
          <cell r="U165">
            <v>0</v>
          </cell>
        </row>
        <row r="166">
          <cell r="D166">
            <v>31734</v>
          </cell>
          <cell r="E166">
            <v>1620</v>
          </cell>
          <cell r="F166" t="str">
            <v>X</v>
          </cell>
          <cell r="G166">
            <v>0</v>
          </cell>
          <cell r="H166">
            <v>0</v>
          </cell>
          <cell r="I166" t="str">
            <v>X</v>
          </cell>
          <cell r="J166" t="str">
            <v>X</v>
          </cell>
          <cell r="K166" t="str">
            <v>X</v>
          </cell>
          <cell r="L166" t="str">
            <v>X</v>
          </cell>
          <cell r="M166" t="str">
            <v>X</v>
          </cell>
          <cell r="N166" t="str">
            <v>X</v>
          </cell>
          <cell r="O166">
            <v>18</v>
          </cell>
          <cell r="P166" t="str">
            <v>Brdg3 800800</v>
          </cell>
          <cell r="Q166">
            <v>0</v>
          </cell>
          <cell r="R166">
            <v>896</v>
          </cell>
          <cell r="S166">
            <v>1546</v>
          </cell>
          <cell r="T166">
            <v>0</v>
          </cell>
          <cell r="U166">
            <v>0</v>
          </cell>
        </row>
        <row r="167">
          <cell r="D167">
            <v>31737</v>
          </cell>
          <cell r="E167">
            <v>32</v>
          </cell>
          <cell r="F167" t="str">
            <v>X</v>
          </cell>
          <cell r="G167">
            <v>0</v>
          </cell>
          <cell r="H167">
            <v>0</v>
          </cell>
          <cell r="I167" t="str">
            <v>X</v>
          </cell>
          <cell r="J167" t="str">
            <v>X</v>
          </cell>
          <cell r="K167" t="str">
            <v>X</v>
          </cell>
          <cell r="L167" t="str">
            <v>X</v>
          </cell>
          <cell r="M167" t="str">
            <v>X</v>
          </cell>
          <cell r="N167" t="str">
            <v>X</v>
          </cell>
          <cell r="O167">
            <v>1</v>
          </cell>
          <cell r="P167" t="str">
            <v>Brdg3DomesticGen</v>
          </cell>
          <cell r="Q167">
            <v>0</v>
          </cell>
          <cell r="R167">
            <v>0</v>
          </cell>
          <cell r="S167">
            <v>31</v>
          </cell>
          <cell r="T167">
            <v>0</v>
          </cell>
          <cell r="U167">
            <v>0</v>
          </cell>
        </row>
        <row r="168">
          <cell r="D168">
            <v>31745</v>
          </cell>
          <cell r="E168">
            <v>2</v>
          </cell>
          <cell r="F168" t="str">
            <v>X</v>
          </cell>
          <cell r="G168">
            <v>0</v>
          </cell>
          <cell r="H168">
            <v>0</v>
          </cell>
          <cell r="I168" t="str">
            <v>X</v>
          </cell>
          <cell r="J168" t="str">
            <v>X</v>
          </cell>
          <cell r="K168" t="str">
            <v>X</v>
          </cell>
          <cell r="L168" t="str">
            <v>X</v>
          </cell>
          <cell r="M168" t="str">
            <v>X</v>
          </cell>
          <cell r="N168" t="str">
            <v>X</v>
          </cell>
          <cell r="O168">
            <v>0</v>
          </cell>
          <cell r="P168" t="str">
            <v>Brdg3 719894</v>
          </cell>
          <cell r="Q168">
            <v>0</v>
          </cell>
          <cell r="R168">
            <v>0</v>
          </cell>
          <cell r="S168">
            <v>2</v>
          </cell>
          <cell r="T168">
            <v>0</v>
          </cell>
          <cell r="U168">
            <v>0</v>
          </cell>
        </row>
        <row r="169">
          <cell r="D169">
            <v>34002</v>
          </cell>
          <cell r="E169">
            <v>304</v>
          </cell>
          <cell r="F169" t="str">
            <v>x</v>
          </cell>
          <cell r="G169">
            <v>0</v>
          </cell>
          <cell r="H169">
            <v>0</v>
          </cell>
          <cell r="I169" t="str">
            <v>x</v>
          </cell>
          <cell r="J169" t="str">
            <v>x</v>
          </cell>
          <cell r="K169" t="str">
            <v>x</v>
          </cell>
          <cell r="L169" t="str">
            <v>x</v>
          </cell>
          <cell r="M169" t="str">
            <v>x</v>
          </cell>
          <cell r="N169" t="str">
            <v>x</v>
          </cell>
          <cell r="O169">
            <v>2</v>
          </cell>
          <cell r="P169" t="str">
            <v>Invg4 404004</v>
          </cell>
          <cell r="Q169">
            <v>0</v>
          </cell>
          <cell r="R169">
            <v>0</v>
          </cell>
          <cell r="S169">
            <v>302</v>
          </cell>
          <cell r="T169">
            <v>0</v>
          </cell>
          <cell r="U169">
            <v>0</v>
          </cell>
        </row>
        <row r="170">
          <cell r="D170">
            <v>34008</v>
          </cell>
          <cell r="E170">
            <v>12</v>
          </cell>
          <cell r="F170" t="str">
            <v>x</v>
          </cell>
          <cell r="G170">
            <v>0</v>
          </cell>
          <cell r="H170">
            <v>0</v>
          </cell>
          <cell r="I170" t="str">
            <v>x</v>
          </cell>
          <cell r="J170" t="str">
            <v>x</v>
          </cell>
          <cell r="K170" t="str">
            <v>x</v>
          </cell>
          <cell r="L170" t="str">
            <v>x</v>
          </cell>
          <cell r="M170" t="str">
            <v>x</v>
          </cell>
          <cell r="N170" t="str">
            <v>x</v>
          </cell>
          <cell r="O170">
            <v>0</v>
          </cell>
          <cell r="P170" t="str">
            <v>Invg4415555</v>
          </cell>
          <cell r="Q170">
            <v>0</v>
          </cell>
          <cell r="R170">
            <v>0</v>
          </cell>
          <cell r="S170">
            <v>12</v>
          </cell>
          <cell r="T170">
            <v>0</v>
          </cell>
          <cell r="U170">
            <v>0</v>
          </cell>
        </row>
        <row r="171">
          <cell r="D171">
            <v>34009</v>
          </cell>
          <cell r="E171">
            <v>121</v>
          </cell>
          <cell r="F171" t="str">
            <v>x</v>
          </cell>
          <cell r="G171">
            <v>0</v>
          </cell>
          <cell r="H171">
            <v>0</v>
          </cell>
          <cell r="I171" t="str">
            <v>x</v>
          </cell>
          <cell r="J171" t="str">
            <v>x</v>
          </cell>
          <cell r="K171" t="str">
            <v>x</v>
          </cell>
          <cell r="L171" t="str">
            <v>x</v>
          </cell>
          <cell r="M171" t="str">
            <v>x</v>
          </cell>
          <cell r="N171" t="str">
            <v>x</v>
          </cell>
          <cell r="O171">
            <v>0</v>
          </cell>
          <cell r="P171" t="str">
            <v>Invg4416666</v>
          </cell>
          <cell r="Q171">
            <v>0</v>
          </cell>
          <cell r="R171">
            <v>0</v>
          </cell>
          <cell r="S171">
            <v>121</v>
          </cell>
          <cell r="T171">
            <v>0</v>
          </cell>
          <cell r="U171">
            <v>0</v>
          </cell>
        </row>
        <row r="172">
          <cell r="D172">
            <v>34011</v>
          </cell>
          <cell r="E172">
            <v>2</v>
          </cell>
          <cell r="F172" t="str">
            <v>x</v>
          </cell>
          <cell r="G172">
            <v>0</v>
          </cell>
          <cell r="H172">
            <v>0</v>
          </cell>
          <cell r="I172" t="str">
            <v>x</v>
          </cell>
          <cell r="J172" t="str">
            <v>x</v>
          </cell>
          <cell r="K172" t="str">
            <v>x</v>
          </cell>
          <cell r="L172" t="str">
            <v>x</v>
          </cell>
          <cell r="M172" t="str">
            <v>x</v>
          </cell>
          <cell r="N172" t="str">
            <v>x</v>
          </cell>
          <cell r="O172">
            <v>0</v>
          </cell>
          <cell r="P172" t="str">
            <v>Invg4 424242</v>
          </cell>
          <cell r="Q172">
            <v>0</v>
          </cell>
          <cell r="R172">
            <v>0</v>
          </cell>
          <cell r="S172">
            <v>0</v>
          </cell>
          <cell r="T172">
            <v>0</v>
          </cell>
          <cell r="U172">
            <v>0</v>
          </cell>
        </row>
        <row r="173">
          <cell r="D173">
            <v>34015</v>
          </cell>
          <cell r="E173">
            <v>3</v>
          </cell>
          <cell r="F173" t="str">
            <v>x</v>
          </cell>
          <cell r="G173">
            <v>0</v>
          </cell>
          <cell r="H173">
            <v>0</v>
          </cell>
          <cell r="I173" t="str">
            <v>x</v>
          </cell>
          <cell r="J173" t="str">
            <v>x</v>
          </cell>
          <cell r="K173" t="str">
            <v>x</v>
          </cell>
          <cell r="L173" t="str">
            <v>x</v>
          </cell>
          <cell r="M173" t="str">
            <v>x</v>
          </cell>
          <cell r="N173" t="str">
            <v>x</v>
          </cell>
          <cell r="O173">
            <v>0</v>
          </cell>
          <cell r="P173" t="str">
            <v>b Invg4 435000</v>
          </cell>
          <cell r="Q173">
            <v>0</v>
          </cell>
          <cell r="R173">
            <v>0</v>
          </cell>
          <cell r="S173">
            <v>3</v>
          </cell>
          <cell r="T173">
            <v>0</v>
          </cell>
          <cell r="U173">
            <v>0</v>
          </cell>
        </row>
        <row r="174">
          <cell r="D174">
            <v>34028</v>
          </cell>
          <cell r="E174">
            <v>1</v>
          </cell>
          <cell r="F174" t="str">
            <v>x</v>
          </cell>
          <cell r="G174">
            <v>0</v>
          </cell>
          <cell r="H174">
            <v>0</v>
          </cell>
          <cell r="I174" t="str">
            <v>x</v>
          </cell>
          <cell r="J174" t="str">
            <v>x</v>
          </cell>
          <cell r="K174" t="str">
            <v>x</v>
          </cell>
          <cell r="L174" t="str">
            <v>x</v>
          </cell>
          <cell r="M174" t="str">
            <v>x</v>
          </cell>
          <cell r="N174" t="str">
            <v>x</v>
          </cell>
          <cell r="O174">
            <v>0</v>
          </cell>
          <cell r="P174" t="str">
            <v>Invg4 414414</v>
          </cell>
          <cell r="Q174">
            <v>0</v>
          </cell>
          <cell r="R174">
            <v>0</v>
          </cell>
          <cell r="S174">
            <v>1</v>
          </cell>
          <cell r="T174">
            <v>0</v>
          </cell>
          <cell r="U174">
            <v>0</v>
          </cell>
        </row>
        <row r="175">
          <cell r="D175">
            <v>34029</v>
          </cell>
          <cell r="E175">
            <v>2</v>
          </cell>
          <cell r="F175" t="str">
            <v>x</v>
          </cell>
          <cell r="G175">
            <v>0</v>
          </cell>
          <cell r="H175">
            <v>0</v>
          </cell>
          <cell r="I175" t="str">
            <v>x</v>
          </cell>
          <cell r="J175" t="str">
            <v>x</v>
          </cell>
          <cell r="K175" t="str">
            <v>x</v>
          </cell>
          <cell r="L175" t="str">
            <v>x</v>
          </cell>
          <cell r="M175" t="str">
            <v>x</v>
          </cell>
          <cell r="N175" t="str">
            <v>x</v>
          </cell>
          <cell r="O175">
            <v>0</v>
          </cell>
          <cell r="P175" t="str">
            <v>Invg4515515</v>
          </cell>
          <cell r="Q175">
            <v>0</v>
          </cell>
          <cell r="R175">
            <v>2</v>
          </cell>
          <cell r="S175">
            <v>0</v>
          </cell>
          <cell r="T175">
            <v>0</v>
          </cell>
          <cell r="U175">
            <v>0</v>
          </cell>
        </row>
        <row r="176">
          <cell r="D176">
            <v>34034</v>
          </cell>
          <cell r="E176">
            <v>3</v>
          </cell>
          <cell r="F176" t="str">
            <v>x</v>
          </cell>
          <cell r="G176">
            <v>0</v>
          </cell>
          <cell r="H176">
            <v>0</v>
          </cell>
          <cell r="I176" t="str">
            <v>x</v>
          </cell>
          <cell r="J176" t="str">
            <v>x</v>
          </cell>
          <cell r="K176" t="str">
            <v>x</v>
          </cell>
          <cell r="L176" t="str">
            <v>x</v>
          </cell>
          <cell r="M176" t="str">
            <v>x</v>
          </cell>
          <cell r="N176" t="str">
            <v>x</v>
          </cell>
          <cell r="O176">
            <v>0</v>
          </cell>
          <cell r="P176" t="str">
            <v>Invg4 663366</v>
          </cell>
          <cell r="Q176">
            <v>0</v>
          </cell>
          <cell r="R176">
            <v>0</v>
          </cell>
          <cell r="S176">
            <v>0</v>
          </cell>
          <cell r="T176">
            <v>0</v>
          </cell>
          <cell r="U176">
            <v>0</v>
          </cell>
        </row>
        <row r="177">
          <cell r="D177">
            <v>34035</v>
          </cell>
          <cell r="E177">
            <v>1</v>
          </cell>
          <cell r="F177" t="str">
            <v>x</v>
          </cell>
          <cell r="G177">
            <v>0</v>
          </cell>
          <cell r="H177">
            <v>0</v>
          </cell>
          <cell r="I177" t="str">
            <v>x</v>
          </cell>
          <cell r="J177" t="str">
            <v>x</v>
          </cell>
          <cell r="K177" t="str">
            <v>x</v>
          </cell>
          <cell r="L177" t="str">
            <v>x</v>
          </cell>
          <cell r="M177" t="str">
            <v>x</v>
          </cell>
          <cell r="N177" t="str">
            <v>x</v>
          </cell>
          <cell r="O177">
            <v>0</v>
          </cell>
          <cell r="P177" t="str">
            <v>Invg4 800833</v>
          </cell>
          <cell r="Q177">
            <v>0</v>
          </cell>
          <cell r="R177">
            <v>1</v>
          </cell>
          <cell r="S177">
            <v>0</v>
          </cell>
          <cell r="T177">
            <v>0</v>
          </cell>
          <cell r="U177">
            <v>0</v>
          </cell>
        </row>
        <row r="178">
          <cell r="D178">
            <v>34043</v>
          </cell>
          <cell r="E178">
            <v>1</v>
          </cell>
          <cell r="F178" t="str">
            <v>x</v>
          </cell>
          <cell r="G178">
            <v>0</v>
          </cell>
          <cell r="H178">
            <v>0</v>
          </cell>
          <cell r="I178" t="str">
            <v>x</v>
          </cell>
          <cell r="J178" t="str">
            <v>x</v>
          </cell>
          <cell r="K178" t="str">
            <v>x</v>
          </cell>
          <cell r="L178" t="str">
            <v>x</v>
          </cell>
          <cell r="M178" t="str">
            <v>x</v>
          </cell>
          <cell r="N178" t="str">
            <v>x</v>
          </cell>
          <cell r="O178">
            <v>0</v>
          </cell>
          <cell r="P178" t="str">
            <v>Invg4800879</v>
          </cell>
          <cell r="Q178">
            <v>0</v>
          </cell>
          <cell r="R178">
            <v>0</v>
          </cell>
          <cell r="S178">
            <v>1</v>
          </cell>
          <cell r="T178">
            <v>0</v>
          </cell>
          <cell r="U178">
            <v>0</v>
          </cell>
        </row>
        <row r="179">
          <cell r="D179">
            <v>34045</v>
          </cell>
          <cell r="E179">
            <v>1</v>
          </cell>
          <cell r="F179" t="str">
            <v>x</v>
          </cell>
          <cell r="G179">
            <v>0</v>
          </cell>
          <cell r="H179">
            <v>0</v>
          </cell>
          <cell r="I179" t="str">
            <v>x</v>
          </cell>
          <cell r="J179" t="str">
            <v>x</v>
          </cell>
          <cell r="K179" t="str">
            <v>x</v>
          </cell>
          <cell r="L179" t="str">
            <v>x</v>
          </cell>
          <cell r="M179" t="str">
            <v>x</v>
          </cell>
          <cell r="N179" t="str">
            <v>x</v>
          </cell>
          <cell r="O179">
            <v>0</v>
          </cell>
          <cell r="P179" t="str">
            <v>Invg4 979797</v>
          </cell>
          <cell r="Q179">
            <v>0</v>
          </cell>
          <cell r="R179">
            <v>0</v>
          </cell>
          <cell r="S179">
            <v>0</v>
          </cell>
          <cell r="T179">
            <v>0</v>
          </cell>
          <cell r="U179">
            <v>0</v>
          </cell>
        </row>
        <row r="180">
          <cell r="D180">
            <v>34054</v>
          </cell>
          <cell r="E180">
            <v>5</v>
          </cell>
          <cell r="F180" t="str">
            <v>x</v>
          </cell>
          <cell r="G180">
            <v>4</v>
          </cell>
          <cell r="H180">
            <v>4</v>
          </cell>
          <cell r="I180" t="str">
            <v>x</v>
          </cell>
          <cell r="J180" t="str">
            <v>x</v>
          </cell>
          <cell r="K180" t="str">
            <v>x</v>
          </cell>
          <cell r="L180" t="str">
            <v>x</v>
          </cell>
          <cell r="M180" t="str">
            <v>x</v>
          </cell>
          <cell r="N180" t="str">
            <v>x</v>
          </cell>
          <cell r="O180">
            <v>1</v>
          </cell>
          <cell r="P180" t="str">
            <v>Video Lounge 800873.</v>
          </cell>
          <cell r="Q180">
            <v>572</v>
          </cell>
          <cell r="R180">
            <v>0</v>
          </cell>
          <cell r="S180">
            <v>0</v>
          </cell>
          <cell r="T180">
            <v>0</v>
          </cell>
          <cell r="U180">
            <v>19</v>
          </cell>
        </row>
        <row r="181">
          <cell r="D181">
            <v>34064</v>
          </cell>
          <cell r="E181">
            <v>786</v>
          </cell>
          <cell r="F181" t="str">
            <v>x</v>
          </cell>
          <cell r="G181">
            <v>0</v>
          </cell>
          <cell r="H181">
            <v>0</v>
          </cell>
          <cell r="I181" t="str">
            <v>x</v>
          </cell>
          <cell r="J181" t="str">
            <v>x</v>
          </cell>
          <cell r="K181" t="str">
            <v>x</v>
          </cell>
          <cell r="L181" t="str">
            <v>x</v>
          </cell>
          <cell r="M181" t="str">
            <v>x</v>
          </cell>
          <cell r="N181" t="str">
            <v>x</v>
          </cell>
          <cell r="O181">
            <v>3</v>
          </cell>
          <cell r="P181" t="str">
            <v>b Invg4 160160</v>
          </cell>
          <cell r="Q181">
            <v>0</v>
          </cell>
          <cell r="R181">
            <v>0</v>
          </cell>
          <cell r="S181">
            <v>783</v>
          </cell>
          <cell r="T181">
            <v>0</v>
          </cell>
          <cell r="U181">
            <v>0</v>
          </cell>
        </row>
        <row r="182">
          <cell r="D182">
            <v>34080</v>
          </cell>
          <cell r="E182">
            <v>1375</v>
          </cell>
          <cell r="F182" t="str">
            <v>x</v>
          </cell>
          <cell r="G182">
            <v>0</v>
          </cell>
          <cell r="H182">
            <v>0</v>
          </cell>
          <cell r="I182" t="str">
            <v>x</v>
          </cell>
          <cell r="J182" t="str">
            <v>x</v>
          </cell>
          <cell r="K182" t="str">
            <v>x</v>
          </cell>
          <cell r="L182" t="str">
            <v>x</v>
          </cell>
          <cell r="M182" t="str">
            <v>x</v>
          </cell>
          <cell r="N182" t="str">
            <v>x</v>
          </cell>
          <cell r="O182">
            <v>8</v>
          </cell>
          <cell r="P182" t="str">
            <v>c Cus INVG4 404040</v>
          </cell>
          <cell r="Q182">
            <v>0</v>
          </cell>
          <cell r="R182">
            <v>0</v>
          </cell>
          <cell r="S182">
            <v>1367</v>
          </cell>
          <cell r="T182">
            <v>0</v>
          </cell>
          <cell r="U182">
            <v>0</v>
          </cell>
        </row>
        <row r="183">
          <cell r="D183">
            <v>34082</v>
          </cell>
          <cell r="E183">
            <v>466</v>
          </cell>
          <cell r="F183" t="str">
            <v>x</v>
          </cell>
          <cell r="G183">
            <v>0</v>
          </cell>
          <cell r="H183">
            <v>0</v>
          </cell>
          <cell r="I183" t="str">
            <v>x</v>
          </cell>
          <cell r="J183" t="str">
            <v>x</v>
          </cell>
          <cell r="K183" t="str">
            <v>x</v>
          </cell>
          <cell r="L183" t="str">
            <v>x</v>
          </cell>
          <cell r="M183" t="str">
            <v>x</v>
          </cell>
          <cell r="N183" t="str">
            <v>x</v>
          </cell>
          <cell r="O183">
            <v>0</v>
          </cell>
          <cell r="P183" t="str">
            <v>a Tech Inv4 404040</v>
          </cell>
          <cell r="Q183">
            <v>0</v>
          </cell>
          <cell r="R183">
            <v>0</v>
          </cell>
          <cell r="S183">
            <v>466</v>
          </cell>
          <cell r="T183">
            <v>0</v>
          </cell>
          <cell r="U183">
            <v>0</v>
          </cell>
        </row>
        <row r="184">
          <cell r="D184">
            <v>34166</v>
          </cell>
          <cell r="E184">
            <v>77</v>
          </cell>
          <cell r="F184" t="str">
            <v>x</v>
          </cell>
          <cell r="G184">
            <v>0</v>
          </cell>
          <cell r="H184">
            <v>0</v>
          </cell>
          <cell r="I184" t="str">
            <v>x</v>
          </cell>
          <cell r="J184" t="str">
            <v>x</v>
          </cell>
          <cell r="K184" t="str">
            <v>x</v>
          </cell>
          <cell r="L184" t="str">
            <v>x</v>
          </cell>
          <cell r="M184" t="str">
            <v>x</v>
          </cell>
          <cell r="N184" t="str">
            <v>x</v>
          </cell>
          <cell r="O184">
            <v>0</v>
          </cell>
          <cell r="P184" t="str">
            <v>Invg4 420520</v>
          </cell>
          <cell r="Q184">
            <v>0</v>
          </cell>
          <cell r="R184">
            <v>0</v>
          </cell>
          <cell r="S184">
            <v>0</v>
          </cell>
          <cell r="T184">
            <v>0</v>
          </cell>
          <cell r="U184">
            <v>0</v>
          </cell>
        </row>
        <row r="185">
          <cell r="D185">
            <v>34170</v>
          </cell>
          <cell r="E185">
            <v>1</v>
          </cell>
          <cell r="F185" t="str">
            <v>x</v>
          </cell>
          <cell r="G185">
            <v>0</v>
          </cell>
          <cell r="H185">
            <v>0</v>
          </cell>
          <cell r="I185" t="str">
            <v>x</v>
          </cell>
          <cell r="J185" t="str">
            <v>x</v>
          </cell>
          <cell r="K185" t="str">
            <v>x</v>
          </cell>
          <cell r="L185" t="str">
            <v>x</v>
          </cell>
          <cell r="M185" t="str">
            <v>x</v>
          </cell>
          <cell r="N185" t="str">
            <v>x</v>
          </cell>
          <cell r="O185">
            <v>0</v>
          </cell>
          <cell r="P185" t="str">
            <v>Invg4430604</v>
          </cell>
          <cell r="Q185">
            <v>0</v>
          </cell>
          <cell r="R185">
            <v>1</v>
          </cell>
          <cell r="S185">
            <v>0</v>
          </cell>
          <cell r="T185">
            <v>0</v>
          </cell>
          <cell r="U185">
            <v>0</v>
          </cell>
        </row>
        <row r="186">
          <cell r="D186">
            <v>34232</v>
          </cell>
          <cell r="E186">
            <v>1</v>
          </cell>
          <cell r="F186" t="str">
            <v>x</v>
          </cell>
          <cell r="G186">
            <v>0</v>
          </cell>
          <cell r="H186">
            <v>0</v>
          </cell>
          <cell r="I186" t="str">
            <v>x</v>
          </cell>
          <cell r="J186" t="str">
            <v>x</v>
          </cell>
          <cell r="K186" t="str">
            <v>x</v>
          </cell>
          <cell r="L186" t="str">
            <v>x</v>
          </cell>
          <cell r="M186" t="str">
            <v>x</v>
          </cell>
          <cell r="N186" t="str">
            <v>x</v>
          </cell>
          <cell r="O186">
            <v>0</v>
          </cell>
          <cell r="P186" t="str">
            <v>Invg4 719872</v>
          </cell>
          <cell r="Q186">
            <v>0</v>
          </cell>
          <cell r="R186">
            <v>0</v>
          </cell>
          <cell r="S186">
            <v>1</v>
          </cell>
          <cell r="T186">
            <v>0</v>
          </cell>
          <cell r="U186">
            <v>0</v>
          </cell>
        </row>
        <row r="187">
          <cell r="D187">
            <v>34503</v>
          </cell>
          <cell r="E187">
            <v>81</v>
          </cell>
          <cell r="F187" t="str">
            <v>x</v>
          </cell>
          <cell r="G187">
            <v>0</v>
          </cell>
          <cell r="H187">
            <v>0</v>
          </cell>
          <cell r="I187" t="str">
            <v>x</v>
          </cell>
          <cell r="J187" t="str">
            <v>x</v>
          </cell>
          <cell r="K187" t="str">
            <v>x</v>
          </cell>
          <cell r="L187" t="str">
            <v>x</v>
          </cell>
          <cell r="M187" t="str">
            <v>x</v>
          </cell>
          <cell r="N187" t="str">
            <v>x</v>
          </cell>
          <cell r="O187">
            <v>0</v>
          </cell>
          <cell r="P187" t="str">
            <v>Invg5430000</v>
          </cell>
          <cell r="Q187">
            <v>0</v>
          </cell>
          <cell r="R187">
            <v>0</v>
          </cell>
          <cell r="S187">
            <v>81</v>
          </cell>
          <cell r="T187">
            <v>0</v>
          </cell>
          <cell r="U187">
            <v>0</v>
          </cell>
        </row>
        <row r="188">
          <cell r="D188">
            <v>34507</v>
          </cell>
          <cell r="E188">
            <v>936</v>
          </cell>
          <cell r="F188" t="str">
            <v>x</v>
          </cell>
          <cell r="G188">
            <v>0</v>
          </cell>
          <cell r="H188">
            <v>0</v>
          </cell>
          <cell r="I188" t="str">
            <v>x</v>
          </cell>
          <cell r="J188" t="str">
            <v>x</v>
          </cell>
          <cell r="K188" t="str">
            <v>x</v>
          </cell>
          <cell r="L188" t="str">
            <v>x</v>
          </cell>
          <cell r="M188" t="str">
            <v>x</v>
          </cell>
          <cell r="N188" t="str">
            <v>x</v>
          </cell>
          <cell r="O188">
            <v>5</v>
          </cell>
          <cell r="P188" t="str">
            <v>Invg5 436000</v>
          </cell>
          <cell r="Q188">
            <v>0</v>
          </cell>
          <cell r="R188">
            <v>0</v>
          </cell>
          <cell r="S188">
            <v>931</v>
          </cell>
          <cell r="T188">
            <v>0</v>
          </cell>
          <cell r="U188">
            <v>0</v>
          </cell>
        </row>
        <row r="189">
          <cell r="D189">
            <v>34508</v>
          </cell>
          <cell r="E189">
            <v>29</v>
          </cell>
          <cell r="F189" t="str">
            <v>x</v>
          </cell>
          <cell r="G189">
            <v>0</v>
          </cell>
          <cell r="H189">
            <v>0</v>
          </cell>
          <cell r="I189" t="str">
            <v>x</v>
          </cell>
          <cell r="J189" t="str">
            <v>x</v>
          </cell>
          <cell r="K189" t="str">
            <v>x</v>
          </cell>
          <cell r="L189" t="str">
            <v>x</v>
          </cell>
          <cell r="M189" t="str">
            <v>x</v>
          </cell>
          <cell r="N189" t="str">
            <v>x</v>
          </cell>
          <cell r="O189">
            <v>0</v>
          </cell>
          <cell r="P189" t="str">
            <v>Invg5 437000</v>
          </cell>
          <cell r="Q189">
            <v>0</v>
          </cell>
          <cell r="R189">
            <v>0</v>
          </cell>
          <cell r="S189">
            <v>29</v>
          </cell>
          <cell r="T189">
            <v>0</v>
          </cell>
          <cell r="U189">
            <v>0</v>
          </cell>
        </row>
        <row r="190">
          <cell r="D190">
            <v>34526</v>
          </cell>
          <cell r="E190">
            <v>107</v>
          </cell>
          <cell r="F190" t="str">
            <v>x</v>
          </cell>
          <cell r="G190">
            <v>0</v>
          </cell>
          <cell r="H190">
            <v>0</v>
          </cell>
          <cell r="I190" t="str">
            <v>x</v>
          </cell>
          <cell r="J190" t="str">
            <v>x</v>
          </cell>
          <cell r="K190" t="str">
            <v>x</v>
          </cell>
          <cell r="L190" t="str">
            <v>x</v>
          </cell>
          <cell r="M190" t="str">
            <v>x</v>
          </cell>
          <cell r="N190" t="str">
            <v>x</v>
          </cell>
          <cell r="O190">
            <v>2</v>
          </cell>
          <cell r="P190" t="str">
            <v>a Invg5 800888</v>
          </cell>
          <cell r="Q190">
            <v>0</v>
          </cell>
          <cell r="R190">
            <v>0</v>
          </cell>
          <cell r="S190">
            <v>105</v>
          </cell>
          <cell r="T190">
            <v>0</v>
          </cell>
          <cell r="U190">
            <v>0</v>
          </cell>
        </row>
        <row r="191">
          <cell r="D191">
            <v>34553</v>
          </cell>
          <cell r="E191">
            <v>3374</v>
          </cell>
          <cell r="F191" t="str">
            <v>x</v>
          </cell>
          <cell r="G191">
            <v>0</v>
          </cell>
          <cell r="H191">
            <v>0</v>
          </cell>
          <cell r="I191" t="str">
            <v>x</v>
          </cell>
          <cell r="J191" t="str">
            <v>x</v>
          </cell>
          <cell r="K191" t="str">
            <v>x</v>
          </cell>
          <cell r="L191" t="str">
            <v>x</v>
          </cell>
          <cell r="M191" t="str">
            <v>x</v>
          </cell>
          <cell r="N191" t="str">
            <v>x</v>
          </cell>
          <cell r="O191">
            <v>27</v>
          </cell>
          <cell r="P191" t="str">
            <v>a Cus INVG5 404040</v>
          </cell>
          <cell r="Q191">
            <v>0</v>
          </cell>
          <cell r="R191">
            <v>0</v>
          </cell>
          <cell r="S191">
            <v>3347</v>
          </cell>
          <cell r="T191">
            <v>0</v>
          </cell>
          <cell r="U191">
            <v>0</v>
          </cell>
        </row>
        <row r="192">
          <cell r="D192">
            <v>34588</v>
          </cell>
          <cell r="E192">
            <v>3670</v>
          </cell>
          <cell r="F192" t="str">
            <v>x</v>
          </cell>
          <cell r="G192">
            <v>0</v>
          </cell>
          <cell r="H192">
            <v>0</v>
          </cell>
          <cell r="I192" t="str">
            <v>x</v>
          </cell>
          <cell r="J192" t="str">
            <v>x</v>
          </cell>
          <cell r="K192" t="str">
            <v>x</v>
          </cell>
          <cell r="L192" t="str">
            <v>x</v>
          </cell>
          <cell r="M192" t="str">
            <v>x</v>
          </cell>
          <cell r="N192" t="str">
            <v>x</v>
          </cell>
          <cell r="O192">
            <v>24</v>
          </cell>
          <cell r="P192" t="str">
            <v>a Invg5 404020</v>
          </cell>
          <cell r="Q192">
            <v>0</v>
          </cell>
          <cell r="R192">
            <v>0</v>
          </cell>
          <cell r="S192">
            <v>3646</v>
          </cell>
          <cell r="T192">
            <v>0</v>
          </cell>
          <cell r="U192">
            <v>0</v>
          </cell>
        </row>
        <row r="193">
          <cell r="D193">
            <v>34664</v>
          </cell>
          <cell r="E193">
            <v>1243</v>
          </cell>
          <cell r="F193" t="str">
            <v>x</v>
          </cell>
          <cell r="G193">
            <v>0</v>
          </cell>
          <cell r="H193">
            <v>0</v>
          </cell>
          <cell r="I193" t="str">
            <v>x</v>
          </cell>
          <cell r="J193" t="str">
            <v>x</v>
          </cell>
          <cell r="K193" t="str">
            <v>x</v>
          </cell>
          <cell r="L193" t="str">
            <v>x</v>
          </cell>
          <cell r="M193" t="str">
            <v>x</v>
          </cell>
          <cell r="N193" t="str">
            <v>x</v>
          </cell>
          <cell r="O193">
            <v>1</v>
          </cell>
          <cell r="P193" t="str">
            <v>b PAT INVG5 404040</v>
          </cell>
          <cell r="Q193">
            <v>0</v>
          </cell>
          <cell r="R193">
            <v>0</v>
          </cell>
          <cell r="S193">
            <v>1242</v>
          </cell>
          <cell r="T193">
            <v>0</v>
          </cell>
          <cell r="U193">
            <v>0</v>
          </cell>
        </row>
        <row r="194">
          <cell r="D194">
            <v>44001</v>
          </cell>
          <cell r="E194">
            <v>10</v>
          </cell>
          <cell r="F194" t="str">
            <v>x</v>
          </cell>
          <cell r="G194">
            <v>0</v>
          </cell>
          <cell r="H194">
            <v>0</v>
          </cell>
          <cell r="I194" t="str">
            <v>x</v>
          </cell>
          <cell r="J194" t="str">
            <v>x</v>
          </cell>
          <cell r="K194" t="str">
            <v>x</v>
          </cell>
          <cell r="L194" t="str">
            <v>x</v>
          </cell>
          <cell r="M194" t="str">
            <v>x</v>
          </cell>
          <cell r="N194" t="str">
            <v>x</v>
          </cell>
          <cell r="O194">
            <v>1</v>
          </cell>
          <cell r="P194" t="str">
            <v>Dunf4 402000</v>
          </cell>
          <cell r="Q194">
            <v>0</v>
          </cell>
          <cell r="R194">
            <v>0</v>
          </cell>
          <cell r="S194">
            <v>9</v>
          </cell>
          <cell r="T194">
            <v>0</v>
          </cell>
          <cell r="U194">
            <v>0</v>
          </cell>
        </row>
        <row r="195">
          <cell r="D195">
            <v>44008</v>
          </cell>
          <cell r="E195">
            <v>12</v>
          </cell>
          <cell r="F195" t="str">
            <v>x</v>
          </cell>
          <cell r="G195">
            <v>0</v>
          </cell>
          <cell r="H195">
            <v>0</v>
          </cell>
          <cell r="I195" t="str">
            <v>x</v>
          </cell>
          <cell r="J195" t="str">
            <v>x</v>
          </cell>
          <cell r="K195" t="str">
            <v>x</v>
          </cell>
          <cell r="L195" t="str">
            <v>x</v>
          </cell>
          <cell r="M195" t="str">
            <v>x</v>
          </cell>
          <cell r="N195" t="str">
            <v>x</v>
          </cell>
          <cell r="O195">
            <v>0</v>
          </cell>
          <cell r="P195" t="str">
            <v>Dunf4415555</v>
          </cell>
          <cell r="Q195">
            <v>0</v>
          </cell>
          <cell r="R195">
            <v>0</v>
          </cell>
          <cell r="S195">
            <v>12</v>
          </cell>
          <cell r="T195">
            <v>0</v>
          </cell>
          <cell r="U195">
            <v>0</v>
          </cell>
        </row>
        <row r="196">
          <cell r="D196">
            <v>44009</v>
          </cell>
          <cell r="E196">
            <v>235</v>
          </cell>
          <cell r="F196" t="str">
            <v>x</v>
          </cell>
          <cell r="G196">
            <v>0</v>
          </cell>
          <cell r="H196">
            <v>0</v>
          </cell>
          <cell r="I196" t="str">
            <v>x</v>
          </cell>
          <cell r="J196" t="str">
            <v>x</v>
          </cell>
          <cell r="K196" t="str">
            <v>x</v>
          </cell>
          <cell r="L196" t="str">
            <v>x</v>
          </cell>
          <cell r="M196" t="str">
            <v>x</v>
          </cell>
          <cell r="N196" t="str">
            <v>x</v>
          </cell>
          <cell r="O196">
            <v>1</v>
          </cell>
          <cell r="P196" t="str">
            <v>Dunf4416666</v>
          </cell>
          <cell r="Q196">
            <v>0</v>
          </cell>
          <cell r="R196">
            <v>0</v>
          </cell>
          <cell r="S196">
            <v>234</v>
          </cell>
          <cell r="T196">
            <v>0</v>
          </cell>
          <cell r="U196">
            <v>0</v>
          </cell>
        </row>
        <row r="197">
          <cell r="D197">
            <v>44010</v>
          </cell>
          <cell r="E197">
            <v>14</v>
          </cell>
          <cell r="F197" t="str">
            <v>x</v>
          </cell>
          <cell r="G197">
            <v>0</v>
          </cell>
          <cell r="H197">
            <v>0</v>
          </cell>
          <cell r="I197" t="str">
            <v>x</v>
          </cell>
          <cell r="J197" t="str">
            <v>x</v>
          </cell>
          <cell r="K197" t="str">
            <v>x</v>
          </cell>
          <cell r="L197" t="str">
            <v>x</v>
          </cell>
          <cell r="M197" t="str">
            <v>x</v>
          </cell>
          <cell r="N197" t="str">
            <v>x</v>
          </cell>
          <cell r="O197">
            <v>1</v>
          </cell>
          <cell r="P197" t="str">
            <v>Dunf4 424200</v>
          </cell>
          <cell r="Q197">
            <v>0</v>
          </cell>
          <cell r="R197">
            <v>0</v>
          </cell>
          <cell r="S197">
            <v>13</v>
          </cell>
          <cell r="T197">
            <v>0</v>
          </cell>
          <cell r="U197">
            <v>0</v>
          </cell>
        </row>
        <row r="198">
          <cell r="D198">
            <v>44011</v>
          </cell>
          <cell r="E198">
            <v>194</v>
          </cell>
          <cell r="F198" t="str">
            <v>x</v>
          </cell>
          <cell r="G198">
            <v>0</v>
          </cell>
          <cell r="H198">
            <v>0</v>
          </cell>
          <cell r="I198" t="str">
            <v>x</v>
          </cell>
          <cell r="J198" t="str">
            <v>x</v>
          </cell>
          <cell r="K198" t="str">
            <v>x</v>
          </cell>
          <cell r="L198" t="str">
            <v>x</v>
          </cell>
          <cell r="M198" t="str">
            <v>x</v>
          </cell>
          <cell r="N198" t="str">
            <v>x</v>
          </cell>
          <cell r="O198">
            <v>2</v>
          </cell>
          <cell r="P198" t="str">
            <v>Dunf4 424242</v>
          </cell>
          <cell r="Q198">
            <v>0</v>
          </cell>
          <cell r="R198">
            <v>0</v>
          </cell>
          <cell r="S198">
            <v>190</v>
          </cell>
          <cell r="T198">
            <v>0</v>
          </cell>
          <cell r="U198">
            <v>0</v>
          </cell>
        </row>
        <row r="199">
          <cell r="D199">
            <v>44012</v>
          </cell>
          <cell r="E199">
            <v>23</v>
          </cell>
          <cell r="F199" t="str">
            <v>x</v>
          </cell>
          <cell r="G199">
            <v>0</v>
          </cell>
          <cell r="H199">
            <v>0</v>
          </cell>
          <cell r="I199" t="str">
            <v>x</v>
          </cell>
          <cell r="J199" t="str">
            <v>x</v>
          </cell>
          <cell r="K199" t="str">
            <v>x</v>
          </cell>
          <cell r="L199" t="str">
            <v>x</v>
          </cell>
          <cell r="M199" t="str">
            <v>x</v>
          </cell>
          <cell r="N199" t="str">
            <v>x</v>
          </cell>
          <cell r="O199">
            <v>0</v>
          </cell>
          <cell r="P199" t="str">
            <v>c PAT DUNF4 404040</v>
          </cell>
          <cell r="Q199">
            <v>0</v>
          </cell>
          <cell r="R199">
            <v>0</v>
          </cell>
          <cell r="S199">
            <v>23</v>
          </cell>
          <cell r="T199">
            <v>0</v>
          </cell>
          <cell r="U199">
            <v>0</v>
          </cell>
        </row>
        <row r="200">
          <cell r="D200">
            <v>44014</v>
          </cell>
          <cell r="E200">
            <v>4</v>
          </cell>
          <cell r="F200" t="str">
            <v>x</v>
          </cell>
          <cell r="G200">
            <v>0</v>
          </cell>
          <cell r="H200">
            <v>0</v>
          </cell>
          <cell r="I200" t="str">
            <v>x</v>
          </cell>
          <cell r="J200" t="str">
            <v>x</v>
          </cell>
          <cell r="K200" t="str">
            <v>x</v>
          </cell>
          <cell r="L200" t="str">
            <v>x</v>
          </cell>
          <cell r="M200" t="str">
            <v>x</v>
          </cell>
          <cell r="N200" t="str">
            <v>x</v>
          </cell>
          <cell r="O200">
            <v>0</v>
          </cell>
          <cell r="P200" t="str">
            <v>Dunf4434000</v>
          </cell>
          <cell r="Q200">
            <v>0</v>
          </cell>
          <cell r="R200">
            <v>0</v>
          </cell>
          <cell r="S200">
            <v>4</v>
          </cell>
          <cell r="T200">
            <v>0</v>
          </cell>
          <cell r="U200">
            <v>0</v>
          </cell>
        </row>
        <row r="201">
          <cell r="D201">
            <v>44015</v>
          </cell>
          <cell r="E201">
            <v>77</v>
          </cell>
          <cell r="F201" t="str">
            <v>x</v>
          </cell>
          <cell r="G201">
            <v>0</v>
          </cell>
          <cell r="H201">
            <v>0</v>
          </cell>
          <cell r="I201" t="str">
            <v>x</v>
          </cell>
          <cell r="J201" t="str">
            <v>x</v>
          </cell>
          <cell r="K201" t="str">
            <v>x</v>
          </cell>
          <cell r="L201" t="str">
            <v>x</v>
          </cell>
          <cell r="M201" t="str">
            <v>x</v>
          </cell>
          <cell r="N201" t="str">
            <v>x</v>
          </cell>
          <cell r="O201">
            <v>0</v>
          </cell>
          <cell r="P201" t="str">
            <v>a Dunf4 435000</v>
          </cell>
          <cell r="Q201">
            <v>0</v>
          </cell>
          <cell r="R201">
            <v>0</v>
          </cell>
          <cell r="S201">
            <v>77</v>
          </cell>
          <cell r="T201">
            <v>0</v>
          </cell>
          <cell r="U201">
            <v>0</v>
          </cell>
        </row>
        <row r="202">
          <cell r="D202">
            <v>44020</v>
          </cell>
          <cell r="E202">
            <v>1</v>
          </cell>
          <cell r="F202" t="str">
            <v>x</v>
          </cell>
          <cell r="G202">
            <v>1</v>
          </cell>
          <cell r="H202">
            <v>1</v>
          </cell>
          <cell r="I202" t="str">
            <v>x</v>
          </cell>
          <cell r="J202" t="str">
            <v>x</v>
          </cell>
          <cell r="K202" t="str">
            <v>x</v>
          </cell>
          <cell r="L202" t="str">
            <v>x</v>
          </cell>
          <cell r="M202" t="str">
            <v>x</v>
          </cell>
          <cell r="N202" t="str">
            <v>x</v>
          </cell>
          <cell r="O202">
            <v>0</v>
          </cell>
          <cell r="P202" t="str">
            <v>Dunf4 060604</v>
          </cell>
          <cell r="Q202">
            <v>73</v>
          </cell>
          <cell r="R202">
            <v>0</v>
          </cell>
          <cell r="S202">
            <v>0</v>
          </cell>
          <cell r="T202">
            <v>0</v>
          </cell>
          <cell r="U202">
            <v>2</v>
          </cell>
        </row>
        <row r="203">
          <cell r="D203">
            <v>44021</v>
          </cell>
          <cell r="E203">
            <v>39</v>
          </cell>
          <cell r="F203" t="str">
            <v>x</v>
          </cell>
          <cell r="G203">
            <v>0</v>
          </cell>
          <cell r="H203">
            <v>0</v>
          </cell>
          <cell r="I203" t="str">
            <v>x</v>
          </cell>
          <cell r="J203" t="str">
            <v>x</v>
          </cell>
          <cell r="K203" t="str">
            <v>x</v>
          </cell>
          <cell r="L203" t="str">
            <v>x</v>
          </cell>
          <cell r="M203" t="str">
            <v>x</v>
          </cell>
          <cell r="N203" t="str">
            <v>x</v>
          </cell>
          <cell r="O203">
            <v>0</v>
          </cell>
          <cell r="P203" t="str">
            <v>Dunf4 060808</v>
          </cell>
          <cell r="Q203">
            <v>0</v>
          </cell>
          <cell r="R203">
            <v>0</v>
          </cell>
          <cell r="S203">
            <v>39</v>
          </cell>
          <cell r="T203">
            <v>0</v>
          </cell>
          <cell r="U203">
            <v>0</v>
          </cell>
        </row>
        <row r="204">
          <cell r="D204">
            <v>44023</v>
          </cell>
          <cell r="E204">
            <v>6</v>
          </cell>
          <cell r="F204" t="str">
            <v>x</v>
          </cell>
          <cell r="G204">
            <v>0</v>
          </cell>
          <cell r="H204">
            <v>0</v>
          </cell>
          <cell r="I204" t="str">
            <v>x</v>
          </cell>
          <cell r="J204" t="str">
            <v>x</v>
          </cell>
          <cell r="K204" t="str">
            <v>x</v>
          </cell>
          <cell r="L204" t="str">
            <v>x</v>
          </cell>
          <cell r="M204" t="str">
            <v>x</v>
          </cell>
          <cell r="N204" t="str">
            <v>x</v>
          </cell>
          <cell r="O204">
            <v>0</v>
          </cell>
          <cell r="P204" t="str">
            <v>Dunf4 064499</v>
          </cell>
          <cell r="Q204">
            <v>0</v>
          </cell>
          <cell r="R204">
            <v>0</v>
          </cell>
          <cell r="S204">
            <v>6</v>
          </cell>
          <cell r="T204">
            <v>0</v>
          </cell>
          <cell r="U204">
            <v>0</v>
          </cell>
        </row>
        <row r="205">
          <cell r="D205">
            <v>44027</v>
          </cell>
          <cell r="E205">
            <v>294</v>
          </cell>
          <cell r="F205" t="str">
            <v>x</v>
          </cell>
          <cell r="G205">
            <v>0</v>
          </cell>
          <cell r="H205">
            <v>0</v>
          </cell>
          <cell r="I205" t="str">
            <v>x</v>
          </cell>
          <cell r="J205" t="str">
            <v>x</v>
          </cell>
          <cell r="K205" t="str">
            <v>x</v>
          </cell>
          <cell r="L205" t="str">
            <v>x</v>
          </cell>
          <cell r="M205" t="str">
            <v>x</v>
          </cell>
          <cell r="N205" t="str">
            <v>x</v>
          </cell>
          <cell r="O205">
            <v>10</v>
          </cell>
          <cell r="P205" t="str">
            <v>Dunf4220220</v>
          </cell>
          <cell r="Q205">
            <v>0</v>
          </cell>
          <cell r="R205">
            <v>0</v>
          </cell>
          <cell r="S205">
            <v>284</v>
          </cell>
          <cell r="T205">
            <v>0</v>
          </cell>
          <cell r="U205">
            <v>0</v>
          </cell>
        </row>
        <row r="206">
          <cell r="D206">
            <v>44028</v>
          </cell>
          <cell r="E206">
            <v>1</v>
          </cell>
          <cell r="F206" t="str">
            <v>x</v>
          </cell>
          <cell r="G206">
            <v>0</v>
          </cell>
          <cell r="H206">
            <v>0</v>
          </cell>
          <cell r="I206" t="str">
            <v>x</v>
          </cell>
          <cell r="J206" t="str">
            <v>x</v>
          </cell>
          <cell r="K206" t="str">
            <v>x</v>
          </cell>
          <cell r="L206" t="str">
            <v>x</v>
          </cell>
          <cell r="M206" t="str">
            <v>x</v>
          </cell>
          <cell r="N206" t="str">
            <v>x</v>
          </cell>
          <cell r="O206">
            <v>0</v>
          </cell>
          <cell r="P206" t="str">
            <v>Dunf4 414414</v>
          </cell>
          <cell r="Q206">
            <v>0</v>
          </cell>
          <cell r="R206">
            <v>0</v>
          </cell>
          <cell r="S206">
            <v>1</v>
          </cell>
          <cell r="T206">
            <v>0</v>
          </cell>
          <cell r="U206">
            <v>0</v>
          </cell>
        </row>
        <row r="207">
          <cell r="D207">
            <v>44029</v>
          </cell>
          <cell r="E207">
            <v>1</v>
          </cell>
          <cell r="F207" t="str">
            <v>x</v>
          </cell>
          <cell r="G207">
            <v>0</v>
          </cell>
          <cell r="H207">
            <v>0</v>
          </cell>
          <cell r="I207" t="str">
            <v>x</v>
          </cell>
          <cell r="J207" t="str">
            <v>x</v>
          </cell>
          <cell r="K207" t="str">
            <v>x</v>
          </cell>
          <cell r="L207" t="str">
            <v>x</v>
          </cell>
          <cell r="M207" t="str">
            <v>x</v>
          </cell>
          <cell r="N207" t="str">
            <v>x</v>
          </cell>
          <cell r="O207">
            <v>0</v>
          </cell>
          <cell r="P207" t="str">
            <v>Dunf4515515</v>
          </cell>
          <cell r="Q207">
            <v>0</v>
          </cell>
          <cell r="R207">
            <v>1</v>
          </cell>
          <cell r="S207">
            <v>0</v>
          </cell>
          <cell r="T207">
            <v>0</v>
          </cell>
          <cell r="U207">
            <v>0</v>
          </cell>
        </row>
        <row r="208">
          <cell r="D208">
            <v>44031</v>
          </cell>
          <cell r="E208">
            <v>2</v>
          </cell>
          <cell r="F208" t="str">
            <v>x</v>
          </cell>
          <cell r="G208">
            <v>0</v>
          </cell>
          <cell r="H208">
            <v>0</v>
          </cell>
          <cell r="I208" t="str">
            <v>x</v>
          </cell>
          <cell r="J208" t="str">
            <v>x</v>
          </cell>
          <cell r="K208" t="str">
            <v>x</v>
          </cell>
          <cell r="L208" t="str">
            <v>x</v>
          </cell>
          <cell r="M208" t="str">
            <v>x</v>
          </cell>
          <cell r="N208" t="str">
            <v>x</v>
          </cell>
          <cell r="O208">
            <v>0</v>
          </cell>
          <cell r="P208" t="str">
            <v>Dunf4 660000</v>
          </cell>
          <cell r="Q208">
            <v>0</v>
          </cell>
          <cell r="R208">
            <v>0</v>
          </cell>
          <cell r="S208">
            <v>2</v>
          </cell>
          <cell r="T208">
            <v>0</v>
          </cell>
          <cell r="U208">
            <v>0</v>
          </cell>
        </row>
        <row r="209">
          <cell r="D209">
            <v>44032</v>
          </cell>
          <cell r="E209">
            <v>9</v>
          </cell>
          <cell r="F209" t="str">
            <v>x</v>
          </cell>
          <cell r="G209">
            <v>0</v>
          </cell>
          <cell r="H209">
            <v>0</v>
          </cell>
          <cell r="I209" t="str">
            <v>x</v>
          </cell>
          <cell r="J209" t="str">
            <v>x</v>
          </cell>
          <cell r="K209" t="str">
            <v>x</v>
          </cell>
          <cell r="L209" t="str">
            <v>x</v>
          </cell>
          <cell r="M209" t="str">
            <v>x</v>
          </cell>
          <cell r="N209" t="str">
            <v>x</v>
          </cell>
          <cell r="O209">
            <v>0</v>
          </cell>
          <cell r="P209" t="str">
            <v>Dunf4 663360</v>
          </cell>
          <cell r="Q209">
            <v>0</v>
          </cell>
          <cell r="R209">
            <v>0</v>
          </cell>
          <cell r="S209">
            <v>9</v>
          </cell>
          <cell r="T209">
            <v>0</v>
          </cell>
          <cell r="U209">
            <v>0</v>
          </cell>
        </row>
        <row r="210">
          <cell r="D210">
            <v>44034</v>
          </cell>
          <cell r="E210">
            <v>28</v>
          </cell>
          <cell r="F210" t="str">
            <v>x</v>
          </cell>
          <cell r="G210">
            <v>0</v>
          </cell>
          <cell r="H210">
            <v>0</v>
          </cell>
          <cell r="I210" t="str">
            <v>x</v>
          </cell>
          <cell r="J210" t="str">
            <v>x</v>
          </cell>
          <cell r="K210" t="str">
            <v>x</v>
          </cell>
          <cell r="L210" t="str">
            <v>x</v>
          </cell>
          <cell r="M210" t="str">
            <v>x</v>
          </cell>
          <cell r="N210" t="str">
            <v>x</v>
          </cell>
          <cell r="O210">
            <v>0</v>
          </cell>
          <cell r="P210" t="str">
            <v>Dunf4 663366</v>
          </cell>
          <cell r="Q210">
            <v>0</v>
          </cell>
          <cell r="R210">
            <v>0</v>
          </cell>
          <cell r="S210">
            <v>25</v>
          </cell>
          <cell r="T210">
            <v>0</v>
          </cell>
          <cell r="U210">
            <v>0</v>
          </cell>
        </row>
        <row r="211">
          <cell r="D211">
            <v>44038</v>
          </cell>
          <cell r="E211">
            <v>13</v>
          </cell>
          <cell r="F211" t="str">
            <v>x</v>
          </cell>
          <cell r="G211">
            <v>0</v>
          </cell>
          <cell r="H211">
            <v>0</v>
          </cell>
          <cell r="I211" t="str">
            <v>x</v>
          </cell>
          <cell r="J211" t="str">
            <v>x</v>
          </cell>
          <cell r="K211" t="str">
            <v>x</v>
          </cell>
          <cell r="L211" t="str">
            <v>x</v>
          </cell>
          <cell r="M211" t="str">
            <v>x</v>
          </cell>
          <cell r="N211" t="str">
            <v>x</v>
          </cell>
          <cell r="O211">
            <v>0</v>
          </cell>
          <cell r="P211" t="str">
            <v>Dunf4 800872</v>
          </cell>
          <cell r="Q211">
            <v>0</v>
          </cell>
          <cell r="R211">
            <v>0</v>
          </cell>
          <cell r="S211">
            <v>13</v>
          </cell>
          <cell r="T211">
            <v>0</v>
          </cell>
          <cell r="U211">
            <v>0</v>
          </cell>
        </row>
        <row r="212">
          <cell r="D212">
            <v>44041</v>
          </cell>
          <cell r="E212">
            <v>2</v>
          </cell>
          <cell r="F212" t="str">
            <v>x</v>
          </cell>
          <cell r="G212">
            <v>0</v>
          </cell>
          <cell r="H212">
            <v>0</v>
          </cell>
          <cell r="I212" t="str">
            <v>x</v>
          </cell>
          <cell r="J212" t="str">
            <v>x</v>
          </cell>
          <cell r="K212" t="str">
            <v>x</v>
          </cell>
          <cell r="L212" t="str">
            <v>x</v>
          </cell>
          <cell r="M212" t="str">
            <v>x</v>
          </cell>
          <cell r="N212" t="str">
            <v>x</v>
          </cell>
          <cell r="O212">
            <v>0</v>
          </cell>
          <cell r="P212" t="str">
            <v>Dunf4 800877</v>
          </cell>
          <cell r="Q212">
            <v>0</v>
          </cell>
          <cell r="R212">
            <v>0</v>
          </cell>
          <cell r="S212">
            <v>2</v>
          </cell>
          <cell r="T212">
            <v>0</v>
          </cell>
          <cell r="U212">
            <v>0</v>
          </cell>
        </row>
        <row r="213">
          <cell r="D213">
            <v>44043</v>
          </cell>
          <cell r="E213">
            <v>9</v>
          </cell>
          <cell r="F213" t="str">
            <v>x</v>
          </cell>
          <cell r="G213">
            <v>0</v>
          </cell>
          <cell r="H213">
            <v>0</v>
          </cell>
          <cell r="I213" t="str">
            <v>x</v>
          </cell>
          <cell r="J213" t="str">
            <v>x</v>
          </cell>
          <cell r="K213" t="str">
            <v>x</v>
          </cell>
          <cell r="L213" t="str">
            <v>x</v>
          </cell>
          <cell r="M213" t="str">
            <v>x</v>
          </cell>
          <cell r="N213" t="str">
            <v>x</v>
          </cell>
          <cell r="O213">
            <v>0</v>
          </cell>
          <cell r="P213" t="str">
            <v>Dunf4800879</v>
          </cell>
          <cell r="Q213">
            <v>0</v>
          </cell>
          <cell r="R213">
            <v>0</v>
          </cell>
          <cell r="S213">
            <v>9</v>
          </cell>
          <cell r="T213">
            <v>0</v>
          </cell>
          <cell r="U213">
            <v>0</v>
          </cell>
        </row>
        <row r="214">
          <cell r="D214">
            <v>44045</v>
          </cell>
          <cell r="E214">
            <v>19</v>
          </cell>
          <cell r="F214" t="str">
            <v>x</v>
          </cell>
          <cell r="G214">
            <v>0</v>
          </cell>
          <cell r="H214">
            <v>0</v>
          </cell>
          <cell r="I214" t="str">
            <v>x</v>
          </cell>
          <cell r="J214" t="str">
            <v>x</v>
          </cell>
          <cell r="K214" t="str">
            <v>x</v>
          </cell>
          <cell r="L214" t="str">
            <v>x</v>
          </cell>
          <cell r="M214" t="str">
            <v>x</v>
          </cell>
          <cell r="N214" t="str">
            <v>x</v>
          </cell>
          <cell r="O214">
            <v>0</v>
          </cell>
          <cell r="P214" t="str">
            <v>Dunf4 979797</v>
          </cell>
          <cell r="Q214">
            <v>0</v>
          </cell>
          <cell r="R214">
            <v>0</v>
          </cell>
          <cell r="S214">
            <v>18</v>
          </cell>
          <cell r="T214">
            <v>0</v>
          </cell>
          <cell r="U214">
            <v>0</v>
          </cell>
        </row>
        <row r="215">
          <cell r="D215">
            <v>44047</v>
          </cell>
          <cell r="E215">
            <v>40</v>
          </cell>
          <cell r="F215" t="str">
            <v>x</v>
          </cell>
          <cell r="G215">
            <v>0</v>
          </cell>
          <cell r="H215">
            <v>0</v>
          </cell>
          <cell r="I215" t="str">
            <v>x</v>
          </cell>
          <cell r="J215" t="str">
            <v>x</v>
          </cell>
          <cell r="K215" t="str">
            <v>x</v>
          </cell>
          <cell r="L215" t="str">
            <v>x</v>
          </cell>
          <cell r="M215" t="str">
            <v>x</v>
          </cell>
          <cell r="N215" t="str">
            <v>x</v>
          </cell>
          <cell r="O215">
            <v>0</v>
          </cell>
          <cell r="P215" t="str">
            <v>Dunf4414141</v>
          </cell>
          <cell r="Q215">
            <v>0</v>
          </cell>
          <cell r="R215">
            <v>0</v>
          </cell>
          <cell r="S215">
            <v>40</v>
          </cell>
          <cell r="T215">
            <v>0</v>
          </cell>
          <cell r="U215">
            <v>0</v>
          </cell>
        </row>
        <row r="216">
          <cell r="D216">
            <v>44051</v>
          </cell>
          <cell r="E216">
            <v>11</v>
          </cell>
          <cell r="F216" t="str">
            <v>x</v>
          </cell>
          <cell r="G216">
            <v>0</v>
          </cell>
          <cell r="H216">
            <v>0</v>
          </cell>
          <cell r="I216" t="str">
            <v>x</v>
          </cell>
          <cell r="J216" t="str">
            <v>x</v>
          </cell>
          <cell r="K216" t="str">
            <v>x</v>
          </cell>
          <cell r="L216" t="str">
            <v>x</v>
          </cell>
          <cell r="M216" t="str">
            <v>x</v>
          </cell>
          <cell r="N216" t="str">
            <v>x</v>
          </cell>
          <cell r="O216">
            <v>0</v>
          </cell>
          <cell r="P216" t="str">
            <v>Dunf4404042</v>
          </cell>
          <cell r="Q216">
            <v>0</v>
          </cell>
          <cell r="R216">
            <v>0</v>
          </cell>
          <cell r="S216">
            <v>11</v>
          </cell>
          <cell r="T216">
            <v>0</v>
          </cell>
          <cell r="U216">
            <v>0</v>
          </cell>
        </row>
        <row r="217">
          <cell r="D217">
            <v>44054</v>
          </cell>
          <cell r="E217">
            <v>5</v>
          </cell>
          <cell r="F217" t="str">
            <v>x</v>
          </cell>
          <cell r="G217">
            <v>5</v>
          </cell>
          <cell r="H217">
            <v>2</v>
          </cell>
          <cell r="I217" t="str">
            <v>x</v>
          </cell>
          <cell r="J217" t="str">
            <v>x</v>
          </cell>
          <cell r="K217" t="str">
            <v>x</v>
          </cell>
          <cell r="L217" t="str">
            <v>x</v>
          </cell>
          <cell r="M217" t="str">
            <v>x</v>
          </cell>
          <cell r="N217" t="str">
            <v>x</v>
          </cell>
          <cell r="O217">
            <v>0</v>
          </cell>
          <cell r="P217" t="str">
            <v>Video Lounge 800873</v>
          </cell>
          <cell r="Q217">
            <v>2001</v>
          </cell>
          <cell r="R217">
            <v>0</v>
          </cell>
          <cell r="S217">
            <v>0</v>
          </cell>
          <cell r="T217">
            <v>0</v>
          </cell>
          <cell r="U217">
            <v>446</v>
          </cell>
        </row>
        <row r="218">
          <cell r="D218">
            <v>44055</v>
          </cell>
          <cell r="E218">
            <v>52</v>
          </cell>
          <cell r="F218" t="str">
            <v>x</v>
          </cell>
          <cell r="G218">
            <v>48</v>
          </cell>
          <cell r="H218">
            <v>43</v>
          </cell>
          <cell r="I218" t="str">
            <v>x</v>
          </cell>
          <cell r="J218" t="str">
            <v>x</v>
          </cell>
          <cell r="K218" t="str">
            <v>x</v>
          </cell>
          <cell r="L218" t="str">
            <v>x</v>
          </cell>
          <cell r="M218" t="str">
            <v>x</v>
          </cell>
          <cell r="N218" t="str">
            <v>x</v>
          </cell>
          <cell r="O218">
            <v>4</v>
          </cell>
          <cell r="P218" t="str">
            <v>Dunf4123123</v>
          </cell>
          <cell r="Q218">
            <v>6198</v>
          </cell>
          <cell r="R218">
            <v>0</v>
          </cell>
          <cell r="S218">
            <v>0</v>
          </cell>
          <cell r="T218">
            <v>0</v>
          </cell>
          <cell r="U218">
            <v>320</v>
          </cell>
        </row>
        <row r="219">
          <cell r="D219">
            <v>44056</v>
          </cell>
          <cell r="E219">
            <v>4</v>
          </cell>
          <cell r="F219" t="str">
            <v>x</v>
          </cell>
          <cell r="G219">
            <v>0</v>
          </cell>
          <cell r="H219">
            <v>0</v>
          </cell>
          <cell r="I219" t="str">
            <v>x</v>
          </cell>
          <cell r="J219" t="str">
            <v>x</v>
          </cell>
          <cell r="K219" t="str">
            <v>x</v>
          </cell>
          <cell r="L219" t="str">
            <v>x</v>
          </cell>
          <cell r="M219" t="str">
            <v>x</v>
          </cell>
          <cell r="N219" t="str">
            <v>x</v>
          </cell>
          <cell r="O219">
            <v>0</v>
          </cell>
          <cell r="P219" t="str">
            <v>Dunf4 215215</v>
          </cell>
          <cell r="Q219">
            <v>0</v>
          </cell>
          <cell r="R219">
            <v>0</v>
          </cell>
          <cell r="S219">
            <v>4</v>
          </cell>
          <cell r="T219">
            <v>0</v>
          </cell>
          <cell r="U219">
            <v>0</v>
          </cell>
        </row>
        <row r="220">
          <cell r="D220">
            <v>44061</v>
          </cell>
          <cell r="E220">
            <v>44</v>
          </cell>
          <cell r="F220" t="str">
            <v>x</v>
          </cell>
          <cell r="G220">
            <v>0</v>
          </cell>
          <cell r="H220">
            <v>0</v>
          </cell>
          <cell r="I220" t="str">
            <v>x</v>
          </cell>
          <cell r="J220" t="str">
            <v>x</v>
          </cell>
          <cell r="K220" t="str">
            <v>x</v>
          </cell>
          <cell r="L220" t="str">
            <v>x</v>
          </cell>
          <cell r="M220" t="str">
            <v>x</v>
          </cell>
          <cell r="N220" t="str">
            <v>x</v>
          </cell>
          <cell r="O220">
            <v>1</v>
          </cell>
          <cell r="P220" t="str">
            <v>Dunf4 404151</v>
          </cell>
          <cell r="Q220">
            <v>0</v>
          </cell>
          <cell r="R220">
            <v>0</v>
          </cell>
          <cell r="S220">
            <v>43</v>
          </cell>
          <cell r="T220">
            <v>0</v>
          </cell>
          <cell r="U220">
            <v>0</v>
          </cell>
        </row>
        <row r="221">
          <cell r="D221">
            <v>44064</v>
          </cell>
          <cell r="E221">
            <v>3140</v>
          </cell>
          <cell r="F221" t="str">
            <v>x</v>
          </cell>
          <cell r="G221">
            <v>54</v>
          </cell>
          <cell r="H221">
            <v>54</v>
          </cell>
          <cell r="I221" t="str">
            <v>x</v>
          </cell>
          <cell r="J221" t="str">
            <v>x</v>
          </cell>
          <cell r="K221" t="str">
            <v>x</v>
          </cell>
          <cell r="L221" t="str">
            <v>x</v>
          </cell>
          <cell r="M221" t="str">
            <v>x</v>
          </cell>
          <cell r="N221" t="str">
            <v>x</v>
          </cell>
          <cell r="O221">
            <v>26</v>
          </cell>
          <cell r="P221" t="str">
            <v>a Dunf4 160160</v>
          </cell>
          <cell r="Q221">
            <v>11105</v>
          </cell>
          <cell r="R221">
            <v>0</v>
          </cell>
          <cell r="S221">
            <v>3060</v>
          </cell>
          <cell r="T221">
            <v>0</v>
          </cell>
          <cell r="U221">
            <v>335</v>
          </cell>
        </row>
        <row r="222">
          <cell r="D222">
            <v>44064</v>
          </cell>
          <cell r="E222">
            <v>1169</v>
          </cell>
          <cell r="F222" t="str">
            <v>x</v>
          </cell>
          <cell r="G222">
            <v>1101</v>
          </cell>
          <cell r="H222">
            <v>1101</v>
          </cell>
          <cell r="I222" t="str">
            <v>x</v>
          </cell>
          <cell r="J222" t="str">
            <v>x</v>
          </cell>
          <cell r="K222" t="str">
            <v>x</v>
          </cell>
          <cell r="L222" t="str">
            <v>x</v>
          </cell>
          <cell r="M222" t="str">
            <v>x</v>
          </cell>
          <cell r="N222" t="str">
            <v>x</v>
          </cell>
          <cell r="O222">
            <v>19</v>
          </cell>
          <cell r="P222" t="str">
            <v>a Dunf4 160160</v>
          </cell>
          <cell r="Q222">
            <v>151668</v>
          </cell>
          <cell r="R222">
            <v>0</v>
          </cell>
          <cell r="S222">
            <v>49</v>
          </cell>
          <cell r="T222">
            <v>0</v>
          </cell>
          <cell r="U222">
            <v>5107</v>
          </cell>
        </row>
        <row r="223">
          <cell r="D223">
            <v>44068</v>
          </cell>
          <cell r="E223">
            <v>22</v>
          </cell>
          <cell r="F223" t="str">
            <v>x</v>
          </cell>
          <cell r="G223">
            <v>0</v>
          </cell>
          <cell r="H223">
            <v>0</v>
          </cell>
          <cell r="I223" t="str">
            <v>x</v>
          </cell>
          <cell r="J223" t="str">
            <v>x</v>
          </cell>
          <cell r="K223" t="str">
            <v>x</v>
          </cell>
          <cell r="L223" t="str">
            <v>x</v>
          </cell>
          <cell r="M223" t="str">
            <v>x</v>
          </cell>
          <cell r="N223" t="str">
            <v>x</v>
          </cell>
          <cell r="O223">
            <v>0</v>
          </cell>
          <cell r="P223" t="str">
            <v>Dunf4 400208</v>
          </cell>
          <cell r="Q223">
            <v>0</v>
          </cell>
          <cell r="R223">
            <v>0</v>
          </cell>
          <cell r="S223">
            <v>22</v>
          </cell>
          <cell r="T223">
            <v>0</v>
          </cell>
          <cell r="U223">
            <v>0</v>
          </cell>
        </row>
        <row r="224">
          <cell r="D224">
            <v>44071</v>
          </cell>
          <cell r="E224">
            <v>11</v>
          </cell>
          <cell r="F224" t="str">
            <v>x</v>
          </cell>
          <cell r="G224">
            <v>0</v>
          </cell>
          <cell r="H224">
            <v>0</v>
          </cell>
          <cell r="I224" t="str">
            <v>x</v>
          </cell>
          <cell r="J224" t="str">
            <v>x</v>
          </cell>
          <cell r="K224" t="str">
            <v>x</v>
          </cell>
          <cell r="L224" t="str">
            <v>x</v>
          </cell>
          <cell r="M224" t="str">
            <v>x</v>
          </cell>
          <cell r="N224" t="str">
            <v>x</v>
          </cell>
          <cell r="O224">
            <v>0</v>
          </cell>
          <cell r="P224" t="str">
            <v>Dunf4 334488</v>
          </cell>
          <cell r="Q224">
            <v>0</v>
          </cell>
          <cell r="R224">
            <v>0</v>
          </cell>
          <cell r="S224">
            <v>11</v>
          </cell>
          <cell r="T224">
            <v>0</v>
          </cell>
          <cell r="U224">
            <v>0</v>
          </cell>
        </row>
        <row r="225">
          <cell r="D225">
            <v>44076</v>
          </cell>
          <cell r="E225">
            <v>34</v>
          </cell>
          <cell r="F225" t="str">
            <v>x</v>
          </cell>
          <cell r="G225">
            <v>0</v>
          </cell>
          <cell r="H225">
            <v>0</v>
          </cell>
          <cell r="I225" t="str">
            <v>x</v>
          </cell>
          <cell r="J225" t="str">
            <v>x</v>
          </cell>
          <cell r="K225" t="str">
            <v>x</v>
          </cell>
          <cell r="L225" t="str">
            <v>x</v>
          </cell>
          <cell r="M225" t="str">
            <v>x</v>
          </cell>
          <cell r="N225" t="str">
            <v>x</v>
          </cell>
          <cell r="O225">
            <v>0</v>
          </cell>
          <cell r="P225" t="str">
            <v>Dunf4663333</v>
          </cell>
          <cell r="Q225">
            <v>0</v>
          </cell>
          <cell r="R225">
            <v>1</v>
          </cell>
          <cell r="S225">
            <v>33</v>
          </cell>
          <cell r="T225">
            <v>0</v>
          </cell>
          <cell r="U225">
            <v>0</v>
          </cell>
        </row>
        <row r="226">
          <cell r="D226">
            <v>44078</v>
          </cell>
          <cell r="E226">
            <v>267</v>
          </cell>
          <cell r="F226" t="str">
            <v>x</v>
          </cell>
          <cell r="G226">
            <v>0</v>
          </cell>
          <cell r="H226">
            <v>0</v>
          </cell>
          <cell r="I226" t="str">
            <v>x</v>
          </cell>
          <cell r="J226" t="str">
            <v>x</v>
          </cell>
          <cell r="K226" t="str">
            <v>x</v>
          </cell>
          <cell r="L226" t="str">
            <v>x</v>
          </cell>
          <cell r="M226" t="str">
            <v>x</v>
          </cell>
          <cell r="N226" t="str">
            <v>x</v>
          </cell>
          <cell r="O226">
            <v>2</v>
          </cell>
          <cell r="P226" t="str">
            <v>Dunf4800802</v>
          </cell>
          <cell r="Q226">
            <v>0</v>
          </cell>
          <cell r="R226">
            <v>0</v>
          </cell>
          <cell r="S226">
            <v>265</v>
          </cell>
          <cell r="T226">
            <v>0</v>
          </cell>
          <cell r="U226">
            <v>0</v>
          </cell>
        </row>
        <row r="227">
          <cell r="D227">
            <v>44079</v>
          </cell>
          <cell r="E227">
            <v>1</v>
          </cell>
          <cell r="F227" t="str">
            <v>x</v>
          </cell>
          <cell r="G227">
            <v>0</v>
          </cell>
          <cell r="H227">
            <v>0</v>
          </cell>
          <cell r="I227" t="str">
            <v>x</v>
          </cell>
          <cell r="J227" t="str">
            <v>x</v>
          </cell>
          <cell r="K227" t="str">
            <v>x</v>
          </cell>
          <cell r="L227" t="str">
            <v>x</v>
          </cell>
          <cell r="M227" t="str">
            <v>x</v>
          </cell>
          <cell r="N227" t="str">
            <v>x</v>
          </cell>
          <cell r="O227">
            <v>0</v>
          </cell>
          <cell r="P227" t="str">
            <v>Dunf4800868</v>
          </cell>
          <cell r="Q227">
            <v>0</v>
          </cell>
          <cell r="R227">
            <v>0</v>
          </cell>
          <cell r="S227">
            <v>1</v>
          </cell>
          <cell r="T227">
            <v>0</v>
          </cell>
          <cell r="U227">
            <v>0</v>
          </cell>
        </row>
        <row r="228">
          <cell r="D228">
            <v>44080</v>
          </cell>
          <cell r="E228">
            <v>207</v>
          </cell>
          <cell r="F228" t="str">
            <v>x</v>
          </cell>
          <cell r="G228">
            <v>0</v>
          </cell>
          <cell r="H228">
            <v>0</v>
          </cell>
          <cell r="I228" t="str">
            <v>x</v>
          </cell>
          <cell r="J228" t="str">
            <v>x</v>
          </cell>
          <cell r="K228" t="str">
            <v>x</v>
          </cell>
          <cell r="L228" t="str">
            <v>x</v>
          </cell>
          <cell r="M228" t="str">
            <v>x</v>
          </cell>
          <cell r="N228" t="str">
            <v>x</v>
          </cell>
          <cell r="O228">
            <v>2</v>
          </cell>
          <cell r="P228" t="str">
            <v>d Cus DUNF4 404040</v>
          </cell>
          <cell r="Q228">
            <v>0</v>
          </cell>
          <cell r="R228">
            <v>0</v>
          </cell>
          <cell r="S228">
            <v>205</v>
          </cell>
          <cell r="T228">
            <v>0</v>
          </cell>
          <cell r="U228">
            <v>0</v>
          </cell>
        </row>
        <row r="229">
          <cell r="D229">
            <v>44082</v>
          </cell>
          <cell r="E229">
            <v>9392</v>
          </cell>
          <cell r="F229" t="str">
            <v>x</v>
          </cell>
          <cell r="G229">
            <v>0</v>
          </cell>
          <cell r="H229">
            <v>0</v>
          </cell>
          <cell r="I229" t="str">
            <v>x</v>
          </cell>
          <cell r="J229" t="str">
            <v>x</v>
          </cell>
          <cell r="K229" t="str">
            <v>x</v>
          </cell>
          <cell r="L229" t="str">
            <v>x</v>
          </cell>
          <cell r="M229" t="str">
            <v>x</v>
          </cell>
          <cell r="N229" t="str">
            <v>x</v>
          </cell>
          <cell r="O229">
            <v>1</v>
          </cell>
          <cell r="P229" t="str">
            <v>b Tec DUNF4 404040</v>
          </cell>
          <cell r="Q229">
            <v>0</v>
          </cell>
          <cell r="R229">
            <v>0</v>
          </cell>
          <cell r="S229">
            <v>3185</v>
          </cell>
          <cell r="T229">
            <v>0</v>
          </cell>
          <cell r="U229">
            <v>0</v>
          </cell>
        </row>
        <row r="230">
          <cell r="D230">
            <v>44086</v>
          </cell>
          <cell r="E230">
            <v>25</v>
          </cell>
          <cell r="F230" t="str">
            <v>x</v>
          </cell>
          <cell r="G230">
            <v>0</v>
          </cell>
          <cell r="H230">
            <v>0</v>
          </cell>
          <cell r="I230" t="str">
            <v>x</v>
          </cell>
          <cell r="J230" t="str">
            <v>x</v>
          </cell>
          <cell r="K230" t="str">
            <v>x</v>
          </cell>
          <cell r="L230" t="str">
            <v>x</v>
          </cell>
          <cell r="M230" t="str">
            <v>x</v>
          </cell>
          <cell r="N230" t="str">
            <v>x</v>
          </cell>
          <cell r="O230">
            <v>1</v>
          </cell>
          <cell r="P230" t="str">
            <v>Dunf4 800777</v>
          </cell>
          <cell r="Q230">
            <v>0</v>
          </cell>
          <cell r="R230">
            <v>0</v>
          </cell>
          <cell r="S230">
            <v>24</v>
          </cell>
          <cell r="T230">
            <v>0</v>
          </cell>
          <cell r="U230">
            <v>0</v>
          </cell>
        </row>
        <row r="231">
          <cell r="D231">
            <v>44087</v>
          </cell>
          <cell r="E231">
            <v>19</v>
          </cell>
          <cell r="F231" t="str">
            <v>x</v>
          </cell>
          <cell r="G231">
            <v>0</v>
          </cell>
          <cell r="H231">
            <v>0</v>
          </cell>
          <cell r="I231" t="str">
            <v>x</v>
          </cell>
          <cell r="J231" t="str">
            <v>x</v>
          </cell>
          <cell r="K231" t="str">
            <v>x</v>
          </cell>
          <cell r="L231" t="str">
            <v>x</v>
          </cell>
          <cell r="M231" t="str">
            <v>x</v>
          </cell>
          <cell r="N231" t="str">
            <v>x</v>
          </cell>
          <cell r="O231">
            <v>0</v>
          </cell>
          <cell r="P231" t="str">
            <v>Dunf4900700</v>
          </cell>
          <cell r="Q231">
            <v>0</v>
          </cell>
          <cell r="R231">
            <v>0</v>
          </cell>
          <cell r="S231">
            <v>19</v>
          </cell>
          <cell r="T231">
            <v>0</v>
          </cell>
          <cell r="U231">
            <v>0</v>
          </cell>
        </row>
        <row r="232">
          <cell r="D232">
            <v>44088</v>
          </cell>
          <cell r="E232">
            <v>4</v>
          </cell>
          <cell r="F232" t="str">
            <v>x</v>
          </cell>
          <cell r="G232">
            <v>0</v>
          </cell>
          <cell r="H232">
            <v>0</v>
          </cell>
          <cell r="I232" t="str">
            <v>x</v>
          </cell>
          <cell r="J232" t="str">
            <v>x</v>
          </cell>
          <cell r="K232" t="str">
            <v>x</v>
          </cell>
          <cell r="L232" t="str">
            <v>x</v>
          </cell>
          <cell r="M232" t="str">
            <v>x</v>
          </cell>
          <cell r="N232" t="str">
            <v>x</v>
          </cell>
          <cell r="O232">
            <v>0</v>
          </cell>
          <cell r="P232" t="str">
            <v>Dunf4 800866</v>
          </cell>
          <cell r="Q232">
            <v>0</v>
          </cell>
          <cell r="R232">
            <v>0</v>
          </cell>
          <cell r="S232">
            <v>4</v>
          </cell>
          <cell r="T232">
            <v>0</v>
          </cell>
          <cell r="U232">
            <v>0</v>
          </cell>
        </row>
        <row r="233">
          <cell r="D233">
            <v>44089</v>
          </cell>
          <cell r="E233">
            <v>109</v>
          </cell>
          <cell r="F233" t="str">
            <v>x</v>
          </cell>
          <cell r="G233">
            <v>0</v>
          </cell>
          <cell r="H233">
            <v>0</v>
          </cell>
          <cell r="I233" t="str">
            <v>x</v>
          </cell>
          <cell r="J233" t="str">
            <v>x</v>
          </cell>
          <cell r="K233" t="str">
            <v>x</v>
          </cell>
          <cell r="L233" t="str">
            <v>x</v>
          </cell>
          <cell r="M233" t="str">
            <v>x</v>
          </cell>
          <cell r="N233" t="str">
            <v>x</v>
          </cell>
          <cell r="O233">
            <v>2</v>
          </cell>
          <cell r="P233" t="str">
            <v>Dunf4417777</v>
          </cell>
          <cell r="Q233">
            <v>0</v>
          </cell>
          <cell r="R233">
            <v>0</v>
          </cell>
          <cell r="S233">
            <v>107</v>
          </cell>
          <cell r="T233">
            <v>0</v>
          </cell>
          <cell r="U233">
            <v>0</v>
          </cell>
        </row>
        <row r="234">
          <cell r="D234">
            <v>44095</v>
          </cell>
          <cell r="E234">
            <v>1</v>
          </cell>
          <cell r="F234" t="str">
            <v>x</v>
          </cell>
          <cell r="G234">
            <v>1</v>
          </cell>
          <cell r="H234">
            <v>1</v>
          </cell>
          <cell r="I234" t="str">
            <v>x</v>
          </cell>
          <cell r="J234" t="str">
            <v>x</v>
          </cell>
          <cell r="K234" t="str">
            <v>x</v>
          </cell>
          <cell r="L234" t="str">
            <v>x</v>
          </cell>
          <cell r="M234" t="str">
            <v>x</v>
          </cell>
          <cell r="N234" t="str">
            <v>x</v>
          </cell>
          <cell r="O234">
            <v>0</v>
          </cell>
          <cell r="P234" t="str">
            <v>Dunf4005632</v>
          </cell>
          <cell r="Q234">
            <v>532</v>
          </cell>
          <cell r="R234">
            <v>0</v>
          </cell>
          <cell r="S234">
            <v>0</v>
          </cell>
          <cell r="T234">
            <v>0</v>
          </cell>
          <cell r="U234">
            <v>11</v>
          </cell>
        </row>
        <row r="235">
          <cell r="D235">
            <v>44097</v>
          </cell>
          <cell r="E235">
            <v>2</v>
          </cell>
          <cell r="F235" t="str">
            <v>x</v>
          </cell>
          <cell r="G235">
            <v>2</v>
          </cell>
          <cell r="H235">
            <v>2</v>
          </cell>
          <cell r="I235" t="str">
            <v>x</v>
          </cell>
          <cell r="J235" t="str">
            <v>x</v>
          </cell>
          <cell r="K235" t="str">
            <v>x</v>
          </cell>
          <cell r="L235" t="str">
            <v>x</v>
          </cell>
          <cell r="M235" t="str">
            <v>x</v>
          </cell>
          <cell r="N235" t="str">
            <v>x</v>
          </cell>
          <cell r="O235">
            <v>0</v>
          </cell>
          <cell r="P235" t="str">
            <v>Dunf4005634</v>
          </cell>
          <cell r="Q235">
            <v>108</v>
          </cell>
          <cell r="R235">
            <v>0</v>
          </cell>
          <cell r="S235">
            <v>0</v>
          </cell>
          <cell r="T235">
            <v>0</v>
          </cell>
          <cell r="U235">
            <v>6</v>
          </cell>
        </row>
        <row r="236">
          <cell r="D236">
            <v>44098</v>
          </cell>
          <cell r="E236">
            <v>2</v>
          </cell>
          <cell r="F236" t="str">
            <v>x</v>
          </cell>
          <cell r="G236">
            <v>2</v>
          </cell>
          <cell r="H236">
            <v>2</v>
          </cell>
          <cell r="I236" t="str">
            <v>x</v>
          </cell>
          <cell r="J236" t="str">
            <v>x</v>
          </cell>
          <cell r="K236" t="str">
            <v>x</v>
          </cell>
          <cell r="L236" t="str">
            <v>x</v>
          </cell>
          <cell r="M236" t="str">
            <v>x</v>
          </cell>
          <cell r="N236" t="str">
            <v>x</v>
          </cell>
          <cell r="O236">
            <v>0</v>
          </cell>
          <cell r="P236" t="str">
            <v>Dunf4005635</v>
          </cell>
          <cell r="Q236">
            <v>253</v>
          </cell>
          <cell r="R236">
            <v>0</v>
          </cell>
          <cell r="S236">
            <v>0</v>
          </cell>
          <cell r="T236">
            <v>0</v>
          </cell>
          <cell r="U236">
            <v>5</v>
          </cell>
        </row>
        <row r="237">
          <cell r="D237">
            <v>44099</v>
          </cell>
          <cell r="E237">
            <v>1</v>
          </cell>
          <cell r="F237" t="str">
            <v>x</v>
          </cell>
          <cell r="G237">
            <v>1</v>
          </cell>
          <cell r="H237">
            <v>0</v>
          </cell>
          <cell r="I237" t="str">
            <v>x</v>
          </cell>
          <cell r="J237" t="str">
            <v>x</v>
          </cell>
          <cell r="K237" t="str">
            <v>x</v>
          </cell>
          <cell r="L237" t="str">
            <v>x</v>
          </cell>
          <cell r="M237" t="str">
            <v>x</v>
          </cell>
          <cell r="N237" t="str">
            <v>x</v>
          </cell>
          <cell r="O237">
            <v>0</v>
          </cell>
          <cell r="P237" t="str">
            <v>Dunf4005636</v>
          </cell>
          <cell r="Q237">
            <v>134</v>
          </cell>
          <cell r="R237">
            <v>0</v>
          </cell>
          <cell r="S237">
            <v>0</v>
          </cell>
          <cell r="T237">
            <v>0</v>
          </cell>
          <cell r="U237">
            <v>125</v>
          </cell>
        </row>
        <row r="238">
          <cell r="D238">
            <v>44108</v>
          </cell>
          <cell r="E238">
            <v>11</v>
          </cell>
          <cell r="F238" t="str">
            <v>x</v>
          </cell>
          <cell r="G238">
            <v>0</v>
          </cell>
          <cell r="H238">
            <v>0</v>
          </cell>
          <cell r="I238" t="str">
            <v>x</v>
          </cell>
          <cell r="J238" t="str">
            <v>x</v>
          </cell>
          <cell r="K238" t="str">
            <v>x</v>
          </cell>
          <cell r="L238" t="str">
            <v>x</v>
          </cell>
          <cell r="M238" t="str">
            <v>x</v>
          </cell>
          <cell r="N238" t="str">
            <v>x</v>
          </cell>
          <cell r="O238">
            <v>0</v>
          </cell>
          <cell r="P238" t="str">
            <v>Dunf4005645</v>
          </cell>
          <cell r="Q238">
            <v>0</v>
          </cell>
          <cell r="R238">
            <v>0</v>
          </cell>
          <cell r="S238">
            <v>11</v>
          </cell>
          <cell r="T238">
            <v>0</v>
          </cell>
          <cell r="U238">
            <v>0</v>
          </cell>
        </row>
        <row r="239">
          <cell r="D239">
            <v>44109</v>
          </cell>
          <cell r="E239">
            <v>3</v>
          </cell>
          <cell r="F239" t="str">
            <v>x</v>
          </cell>
          <cell r="G239">
            <v>0</v>
          </cell>
          <cell r="H239">
            <v>0</v>
          </cell>
          <cell r="I239" t="str">
            <v>x</v>
          </cell>
          <cell r="J239" t="str">
            <v>x</v>
          </cell>
          <cell r="K239" t="str">
            <v>x</v>
          </cell>
          <cell r="L239" t="str">
            <v>x</v>
          </cell>
          <cell r="M239" t="str">
            <v>x</v>
          </cell>
          <cell r="N239" t="str">
            <v>x</v>
          </cell>
          <cell r="O239">
            <v>0</v>
          </cell>
          <cell r="P239" t="str">
            <v>Dunf4005646</v>
          </cell>
          <cell r="Q239">
            <v>0</v>
          </cell>
          <cell r="R239">
            <v>0</v>
          </cell>
          <cell r="S239">
            <v>3</v>
          </cell>
          <cell r="T239">
            <v>0</v>
          </cell>
          <cell r="U239">
            <v>0</v>
          </cell>
        </row>
        <row r="240">
          <cell r="D240">
            <v>44112</v>
          </cell>
          <cell r="E240">
            <v>3</v>
          </cell>
          <cell r="F240" t="str">
            <v>x</v>
          </cell>
          <cell r="G240">
            <v>0</v>
          </cell>
          <cell r="H240">
            <v>0</v>
          </cell>
          <cell r="I240" t="str">
            <v>x</v>
          </cell>
          <cell r="J240" t="str">
            <v>x</v>
          </cell>
          <cell r="K240" t="str">
            <v>x</v>
          </cell>
          <cell r="L240" t="str">
            <v>x</v>
          </cell>
          <cell r="M240" t="str">
            <v>x</v>
          </cell>
          <cell r="N240" t="str">
            <v>x</v>
          </cell>
          <cell r="O240">
            <v>0</v>
          </cell>
          <cell r="P240" t="str">
            <v>Dunf4 401910</v>
          </cell>
          <cell r="Q240">
            <v>0</v>
          </cell>
          <cell r="R240">
            <v>3</v>
          </cell>
          <cell r="S240">
            <v>0</v>
          </cell>
          <cell r="T240">
            <v>0</v>
          </cell>
          <cell r="U240">
            <v>0</v>
          </cell>
        </row>
        <row r="241">
          <cell r="D241">
            <v>44117</v>
          </cell>
          <cell r="E241">
            <v>15</v>
          </cell>
          <cell r="F241" t="str">
            <v>x</v>
          </cell>
          <cell r="G241">
            <v>11</v>
          </cell>
          <cell r="H241">
            <v>9</v>
          </cell>
          <cell r="I241" t="str">
            <v>x</v>
          </cell>
          <cell r="J241" t="str">
            <v>x</v>
          </cell>
          <cell r="K241" t="str">
            <v>x</v>
          </cell>
          <cell r="L241" t="str">
            <v>x</v>
          </cell>
          <cell r="M241" t="str">
            <v>x</v>
          </cell>
          <cell r="N241" t="str">
            <v>x</v>
          </cell>
          <cell r="O241">
            <v>1</v>
          </cell>
          <cell r="P241" t="str">
            <v>ROI Sky Text 220015</v>
          </cell>
          <cell r="Q241">
            <v>2670</v>
          </cell>
          <cell r="R241">
            <v>3</v>
          </cell>
          <cell r="S241">
            <v>0</v>
          </cell>
          <cell r="T241">
            <v>0</v>
          </cell>
          <cell r="U241">
            <v>155</v>
          </cell>
        </row>
        <row r="242">
          <cell r="D242">
            <v>44122</v>
          </cell>
          <cell r="E242">
            <v>147</v>
          </cell>
          <cell r="F242" t="str">
            <v>x</v>
          </cell>
          <cell r="G242">
            <v>0</v>
          </cell>
          <cell r="H242">
            <v>0</v>
          </cell>
          <cell r="I242" t="str">
            <v>x</v>
          </cell>
          <cell r="J242" t="str">
            <v>x</v>
          </cell>
          <cell r="K242" t="str">
            <v>x</v>
          </cell>
          <cell r="L242" t="str">
            <v>x</v>
          </cell>
          <cell r="M242" t="str">
            <v>x</v>
          </cell>
          <cell r="N242" t="str">
            <v>x</v>
          </cell>
          <cell r="O242">
            <v>0</v>
          </cell>
          <cell r="P242" t="str">
            <v>Dunf45875707</v>
          </cell>
          <cell r="Q242">
            <v>0</v>
          </cell>
          <cell r="R242">
            <v>0</v>
          </cell>
          <cell r="S242">
            <v>147</v>
          </cell>
          <cell r="T242">
            <v>0</v>
          </cell>
          <cell r="U242">
            <v>0</v>
          </cell>
        </row>
        <row r="243">
          <cell r="D243">
            <v>44137</v>
          </cell>
          <cell r="E243">
            <v>73</v>
          </cell>
          <cell r="F243" t="str">
            <v>x</v>
          </cell>
          <cell r="G243">
            <v>70</v>
          </cell>
          <cell r="H243">
            <v>59</v>
          </cell>
          <cell r="I243" t="str">
            <v>x</v>
          </cell>
          <cell r="J243" t="str">
            <v>x</v>
          </cell>
          <cell r="K243" t="str">
            <v>x</v>
          </cell>
          <cell r="L243" t="str">
            <v>x</v>
          </cell>
          <cell r="M243" t="str">
            <v>x</v>
          </cell>
          <cell r="N243" t="str">
            <v>x</v>
          </cell>
          <cell r="O243">
            <v>3</v>
          </cell>
          <cell r="P243" t="str">
            <v>Clawback 08702430835</v>
          </cell>
          <cell r="Q243">
            <v>17642</v>
          </cell>
          <cell r="R243">
            <v>0</v>
          </cell>
          <cell r="S243">
            <v>0</v>
          </cell>
          <cell r="T243">
            <v>0</v>
          </cell>
          <cell r="U243">
            <v>2729</v>
          </cell>
        </row>
        <row r="244">
          <cell r="D244">
            <v>44140</v>
          </cell>
          <cell r="E244">
            <v>1</v>
          </cell>
          <cell r="F244" t="str">
            <v>x</v>
          </cell>
          <cell r="G244">
            <v>0</v>
          </cell>
          <cell r="H244">
            <v>0</v>
          </cell>
          <cell r="I244" t="str">
            <v>x</v>
          </cell>
          <cell r="J244" t="str">
            <v>x</v>
          </cell>
          <cell r="K244" t="str">
            <v>x</v>
          </cell>
          <cell r="L244" t="str">
            <v>x</v>
          </cell>
          <cell r="M244" t="str">
            <v>x</v>
          </cell>
          <cell r="N244" t="str">
            <v>x</v>
          </cell>
          <cell r="O244">
            <v>0</v>
          </cell>
          <cell r="P244">
            <v>44140</v>
          </cell>
          <cell r="Q244">
            <v>0</v>
          </cell>
          <cell r="R244">
            <v>1</v>
          </cell>
          <cell r="S244">
            <v>0</v>
          </cell>
          <cell r="T244">
            <v>0</v>
          </cell>
          <cell r="U244">
            <v>0</v>
          </cell>
        </row>
        <row r="245">
          <cell r="D245">
            <v>44166</v>
          </cell>
          <cell r="E245">
            <v>78</v>
          </cell>
          <cell r="F245" t="str">
            <v>x</v>
          </cell>
          <cell r="G245">
            <v>0</v>
          </cell>
          <cell r="H245">
            <v>0</v>
          </cell>
          <cell r="I245" t="str">
            <v>x</v>
          </cell>
          <cell r="J245" t="str">
            <v>x</v>
          </cell>
          <cell r="K245" t="str">
            <v>x</v>
          </cell>
          <cell r="L245" t="str">
            <v>x</v>
          </cell>
          <cell r="M245" t="str">
            <v>x</v>
          </cell>
          <cell r="N245" t="str">
            <v>x</v>
          </cell>
          <cell r="O245">
            <v>0</v>
          </cell>
          <cell r="P245" t="str">
            <v>Dunf4 420520</v>
          </cell>
          <cell r="Q245">
            <v>0</v>
          </cell>
          <cell r="R245">
            <v>0</v>
          </cell>
          <cell r="S245">
            <v>0</v>
          </cell>
          <cell r="T245">
            <v>0</v>
          </cell>
          <cell r="U245">
            <v>0</v>
          </cell>
        </row>
        <row r="246">
          <cell r="D246">
            <v>44169</v>
          </cell>
          <cell r="E246">
            <v>6</v>
          </cell>
          <cell r="F246" t="str">
            <v>x</v>
          </cell>
          <cell r="G246">
            <v>0</v>
          </cell>
          <cell r="H246">
            <v>0</v>
          </cell>
          <cell r="I246" t="str">
            <v>x</v>
          </cell>
          <cell r="J246" t="str">
            <v>x</v>
          </cell>
          <cell r="K246" t="str">
            <v>x</v>
          </cell>
          <cell r="L246" t="str">
            <v>x</v>
          </cell>
          <cell r="M246" t="str">
            <v>x</v>
          </cell>
          <cell r="N246" t="str">
            <v>x</v>
          </cell>
          <cell r="O246">
            <v>0</v>
          </cell>
          <cell r="P246" t="str">
            <v>Dunf4 090340</v>
          </cell>
          <cell r="Q246">
            <v>0</v>
          </cell>
          <cell r="R246">
            <v>0</v>
          </cell>
          <cell r="S246">
            <v>6</v>
          </cell>
          <cell r="T246">
            <v>0</v>
          </cell>
          <cell r="U246">
            <v>0</v>
          </cell>
        </row>
        <row r="247">
          <cell r="D247">
            <v>44175</v>
          </cell>
          <cell r="E247">
            <v>2</v>
          </cell>
          <cell r="F247" t="str">
            <v>x</v>
          </cell>
          <cell r="G247">
            <v>0</v>
          </cell>
          <cell r="H247">
            <v>0</v>
          </cell>
          <cell r="I247" t="str">
            <v>x</v>
          </cell>
          <cell r="J247" t="str">
            <v>x</v>
          </cell>
          <cell r="K247" t="str">
            <v>x</v>
          </cell>
          <cell r="L247" t="str">
            <v>x</v>
          </cell>
          <cell r="M247" t="str">
            <v>x</v>
          </cell>
          <cell r="N247" t="str">
            <v>x</v>
          </cell>
          <cell r="O247">
            <v>0</v>
          </cell>
          <cell r="P247" t="str">
            <v>Dunf4 427155</v>
          </cell>
          <cell r="Q247">
            <v>0</v>
          </cell>
          <cell r="R247">
            <v>0</v>
          </cell>
          <cell r="S247">
            <v>2</v>
          </cell>
          <cell r="T247">
            <v>0</v>
          </cell>
          <cell r="U247">
            <v>0</v>
          </cell>
        </row>
        <row r="248">
          <cell r="D248">
            <v>44189</v>
          </cell>
          <cell r="E248">
            <v>2</v>
          </cell>
          <cell r="F248" t="str">
            <v>x</v>
          </cell>
          <cell r="G248">
            <v>0</v>
          </cell>
          <cell r="H248">
            <v>0</v>
          </cell>
          <cell r="I248" t="str">
            <v>x</v>
          </cell>
          <cell r="J248" t="str">
            <v>x</v>
          </cell>
          <cell r="K248" t="str">
            <v>x</v>
          </cell>
          <cell r="L248" t="str">
            <v>x</v>
          </cell>
          <cell r="M248" t="str">
            <v>x</v>
          </cell>
          <cell r="N248" t="str">
            <v>x</v>
          </cell>
          <cell r="O248">
            <v>0</v>
          </cell>
          <cell r="P248" t="str">
            <v>Dunf4 34189</v>
          </cell>
          <cell r="Q248">
            <v>0</v>
          </cell>
          <cell r="R248">
            <v>0</v>
          </cell>
          <cell r="S248">
            <v>2</v>
          </cell>
          <cell r="T248">
            <v>0</v>
          </cell>
          <cell r="U248">
            <v>0</v>
          </cell>
        </row>
        <row r="249">
          <cell r="D249">
            <v>44200</v>
          </cell>
          <cell r="E249">
            <v>3</v>
          </cell>
          <cell r="F249" t="str">
            <v>x</v>
          </cell>
          <cell r="G249">
            <v>3</v>
          </cell>
          <cell r="H249">
            <v>1</v>
          </cell>
          <cell r="I249" t="str">
            <v>x</v>
          </cell>
          <cell r="J249" t="str">
            <v>x</v>
          </cell>
          <cell r="K249" t="str">
            <v>x</v>
          </cell>
          <cell r="L249" t="str">
            <v>x</v>
          </cell>
          <cell r="M249" t="str">
            <v>x</v>
          </cell>
          <cell r="N249" t="str">
            <v>x</v>
          </cell>
          <cell r="O249">
            <v>0</v>
          </cell>
          <cell r="P249" t="str">
            <v>Dunf46004884</v>
          </cell>
          <cell r="Q249">
            <v>211</v>
          </cell>
          <cell r="R249">
            <v>0</v>
          </cell>
          <cell r="S249">
            <v>0</v>
          </cell>
          <cell r="T249">
            <v>0</v>
          </cell>
          <cell r="U249">
            <v>64</v>
          </cell>
        </row>
        <row r="250">
          <cell r="D250">
            <v>44205</v>
          </cell>
          <cell r="E250">
            <v>17</v>
          </cell>
          <cell r="F250" t="str">
            <v>x</v>
          </cell>
          <cell r="G250">
            <v>0</v>
          </cell>
          <cell r="H250">
            <v>0</v>
          </cell>
          <cell r="I250" t="str">
            <v>x</v>
          </cell>
          <cell r="J250" t="str">
            <v>x</v>
          </cell>
          <cell r="K250" t="str">
            <v>x</v>
          </cell>
          <cell r="L250" t="str">
            <v>x</v>
          </cell>
          <cell r="M250" t="str">
            <v>x</v>
          </cell>
          <cell r="N250" t="str">
            <v>x</v>
          </cell>
          <cell r="O250">
            <v>0</v>
          </cell>
          <cell r="P250" t="str">
            <v>Dunf4 432494</v>
          </cell>
          <cell r="Q250">
            <v>0</v>
          </cell>
          <cell r="R250">
            <v>0</v>
          </cell>
          <cell r="S250">
            <v>17</v>
          </cell>
          <cell r="T250">
            <v>0</v>
          </cell>
          <cell r="U250">
            <v>0</v>
          </cell>
        </row>
        <row r="251">
          <cell r="D251">
            <v>44206</v>
          </cell>
          <cell r="E251">
            <v>7</v>
          </cell>
          <cell r="F251" t="str">
            <v>x</v>
          </cell>
          <cell r="G251">
            <v>0</v>
          </cell>
          <cell r="H251">
            <v>0</v>
          </cell>
          <cell r="I251" t="str">
            <v>x</v>
          </cell>
          <cell r="J251" t="str">
            <v>x</v>
          </cell>
          <cell r="K251" t="str">
            <v>x</v>
          </cell>
          <cell r="L251" t="str">
            <v>x</v>
          </cell>
          <cell r="M251" t="str">
            <v>x</v>
          </cell>
          <cell r="N251" t="str">
            <v>x</v>
          </cell>
          <cell r="O251">
            <v>0</v>
          </cell>
          <cell r="P251">
            <v>44206</v>
          </cell>
          <cell r="Q251">
            <v>0</v>
          </cell>
          <cell r="R251">
            <v>0</v>
          </cell>
          <cell r="S251">
            <v>7</v>
          </cell>
          <cell r="T251">
            <v>0</v>
          </cell>
          <cell r="U251">
            <v>0</v>
          </cell>
        </row>
        <row r="252">
          <cell r="D252">
            <v>44216</v>
          </cell>
          <cell r="E252">
            <v>127</v>
          </cell>
          <cell r="F252" t="str">
            <v>x</v>
          </cell>
          <cell r="G252">
            <v>0</v>
          </cell>
          <cell r="H252">
            <v>0</v>
          </cell>
          <cell r="I252" t="str">
            <v>x</v>
          </cell>
          <cell r="J252" t="str">
            <v>x</v>
          </cell>
          <cell r="K252" t="str">
            <v>x</v>
          </cell>
          <cell r="L252" t="str">
            <v>x</v>
          </cell>
          <cell r="M252" t="str">
            <v>x</v>
          </cell>
          <cell r="N252" t="str">
            <v>x</v>
          </cell>
          <cell r="O252">
            <v>1</v>
          </cell>
          <cell r="P252" t="str">
            <v>Dunf4407868</v>
          </cell>
          <cell r="Q252">
            <v>0</v>
          </cell>
          <cell r="R252">
            <v>0</v>
          </cell>
          <cell r="S252">
            <v>126</v>
          </cell>
          <cell r="T252">
            <v>0</v>
          </cell>
          <cell r="U252">
            <v>0</v>
          </cell>
        </row>
        <row r="253">
          <cell r="D253">
            <v>44535</v>
          </cell>
          <cell r="E253">
            <v>1827</v>
          </cell>
          <cell r="F253" t="str">
            <v>x</v>
          </cell>
          <cell r="G253">
            <v>0</v>
          </cell>
          <cell r="H253">
            <v>0</v>
          </cell>
          <cell r="I253" t="str">
            <v>x</v>
          </cell>
          <cell r="J253" t="str">
            <v>x</v>
          </cell>
          <cell r="K253" t="str">
            <v>x</v>
          </cell>
          <cell r="L253" t="str">
            <v>x</v>
          </cell>
          <cell r="M253" t="str">
            <v>x</v>
          </cell>
          <cell r="N253" t="str">
            <v>x</v>
          </cell>
          <cell r="O253">
            <v>5</v>
          </cell>
          <cell r="P253" t="str">
            <v>Dunf5535767</v>
          </cell>
          <cell r="Q253">
            <v>0</v>
          </cell>
          <cell r="R253">
            <v>0</v>
          </cell>
          <cell r="S253">
            <v>1822</v>
          </cell>
          <cell r="T253">
            <v>0</v>
          </cell>
          <cell r="U253">
            <v>0</v>
          </cell>
        </row>
        <row r="254">
          <cell r="D254">
            <v>44536</v>
          </cell>
          <cell r="E254">
            <v>6</v>
          </cell>
          <cell r="F254" t="str">
            <v>x</v>
          </cell>
          <cell r="G254">
            <v>0</v>
          </cell>
          <cell r="H254">
            <v>0</v>
          </cell>
          <cell r="I254" t="str">
            <v>x</v>
          </cell>
          <cell r="J254" t="str">
            <v>x</v>
          </cell>
          <cell r="K254" t="str">
            <v>x</v>
          </cell>
          <cell r="L254" t="str">
            <v>x</v>
          </cell>
          <cell r="M254" t="str">
            <v>x</v>
          </cell>
          <cell r="N254" t="str">
            <v>x</v>
          </cell>
          <cell r="O254">
            <v>0</v>
          </cell>
          <cell r="P254" t="str">
            <v>Dunf5509085</v>
          </cell>
          <cell r="Q254">
            <v>0</v>
          </cell>
          <cell r="R254">
            <v>0</v>
          </cell>
          <cell r="S254">
            <v>6</v>
          </cell>
          <cell r="T254">
            <v>0</v>
          </cell>
          <cell r="U254">
            <v>0</v>
          </cell>
        </row>
        <row r="255">
          <cell r="D255">
            <v>44537</v>
          </cell>
          <cell r="E255">
            <v>244</v>
          </cell>
          <cell r="F255" t="str">
            <v>x</v>
          </cell>
          <cell r="G255">
            <v>0</v>
          </cell>
          <cell r="H255">
            <v>0</v>
          </cell>
          <cell r="I255" t="str">
            <v>x</v>
          </cell>
          <cell r="J255" t="str">
            <v>x</v>
          </cell>
          <cell r="K255" t="str">
            <v>x</v>
          </cell>
          <cell r="L255" t="str">
            <v>x</v>
          </cell>
          <cell r="M255" t="str">
            <v>x</v>
          </cell>
          <cell r="N255" t="str">
            <v>x</v>
          </cell>
          <cell r="O255">
            <v>1</v>
          </cell>
          <cell r="P255" t="str">
            <v>Dunf5300557</v>
          </cell>
          <cell r="Q255">
            <v>0</v>
          </cell>
          <cell r="R255">
            <v>22</v>
          </cell>
          <cell r="S255">
            <v>221</v>
          </cell>
          <cell r="T255">
            <v>0</v>
          </cell>
          <cell r="U255">
            <v>0</v>
          </cell>
        </row>
        <row r="256">
          <cell r="D256">
            <v>44540</v>
          </cell>
          <cell r="E256">
            <v>48</v>
          </cell>
          <cell r="F256" t="str">
            <v>x</v>
          </cell>
          <cell r="G256">
            <v>0</v>
          </cell>
          <cell r="H256">
            <v>0</v>
          </cell>
          <cell r="I256" t="str">
            <v>x</v>
          </cell>
          <cell r="J256" t="str">
            <v>x</v>
          </cell>
          <cell r="K256" t="str">
            <v>x</v>
          </cell>
          <cell r="L256" t="str">
            <v>x</v>
          </cell>
          <cell r="M256" t="str">
            <v>x</v>
          </cell>
          <cell r="N256" t="str">
            <v>x</v>
          </cell>
          <cell r="O256">
            <v>1</v>
          </cell>
          <cell r="P256" t="str">
            <v>c Dunf5 160160</v>
          </cell>
          <cell r="Q256">
            <v>0</v>
          </cell>
          <cell r="R256">
            <v>0</v>
          </cell>
          <cell r="S256">
            <v>47</v>
          </cell>
          <cell r="T256">
            <v>0</v>
          </cell>
          <cell r="U256">
            <v>0</v>
          </cell>
        </row>
        <row r="257">
          <cell r="D257">
            <v>44546</v>
          </cell>
          <cell r="E257">
            <v>2</v>
          </cell>
          <cell r="F257" t="str">
            <v>x</v>
          </cell>
          <cell r="G257">
            <v>0</v>
          </cell>
          <cell r="H257">
            <v>0</v>
          </cell>
          <cell r="I257" t="str">
            <v>x</v>
          </cell>
          <cell r="J257" t="str">
            <v>x</v>
          </cell>
          <cell r="K257" t="str">
            <v>x</v>
          </cell>
          <cell r="L257" t="str">
            <v>x</v>
          </cell>
          <cell r="M257" t="str">
            <v>x</v>
          </cell>
          <cell r="N257" t="str">
            <v>x</v>
          </cell>
          <cell r="O257">
            <v>0</v>
          </cell>
          <cell r="P257" t="str">
            <v>Dunf5Disney</v>
          </cell>
          <cell r="Q257">
            <v>0</v>
          </cell>
          <cell r="R257">
            <v>0</v>
          </cell>
          <cell r="S257">
            <v>2</v>
          </cell>
          <cell r="T257">
            <v>0</v>
          </cell>
          <cell r="U257">
            <v>0</v>
          </cell>
        </row>
        <row r="258">
          <cell r="D258">
            <v>44548</v>
          </cell>
          <cell r="E258">
            <v>4</v>
          </cell>
          <cell r="F258" t="str">
            <v>x</v>
          </cell>
          <cell r="G258">
            <v>2</v>
          </cell>
          <cell r="H258">
            <v>2</v>
          </cell>
          <cell r="I258" t="str">
            <v>x</v>
          </cell>
          <cell r="J258" t="str">
            <v>x</v>
          </cell>
          <cell r="K258" t="str">
            <v>x</v>
          </cell>
          <cell r="L258" t="str">
            <v>x</v>
          </cell>
          <cell r="M258" t="str">
            <v>x</v>
          </cell>
          <cell r="N258" t="str">
            <v>x</v>
          </cell>
          <cell r="O258">
            <v>1</v>
          </cell>
          <cell r="P258" t="str">
            <v>Dunf5486888</v>
          </cell>
          <cell r="Q258">
            <v>190</v>
          </cell>
          <cell r="R258">
            <v>1</v>
          </cell>
          <cell r="S258">
            <v>0</v>
          </cell>
          <cell r="T258">
            <v>0</v>
          </cell>
          <cell r="U258">
            <v>6</v>
          </cell>
        </row>
        <row r="259">
          <cell r="D259">
            <v>44553</v>
          </cell>
          <cell r="E259">
            <v>2522</v>
          </cell>
          <cell r="F259" t="str">
            <v>x</v>
          </cell>
          <cell r="G259">
            <v>0</v>
          </cell>
          <cell r="H259">
            <v>0</v>
          </cell>
          <cell r="I259" t="str">
            <v>x</v>
          </cell>
          <cell r="J259" t="str">
            <v>x</v>
          </cell>
          <cell r="K259" t="str">
            <v>x</v>
          </cell>
          <cell r="L259" t="str">
            <v>x</v>
          </cell>
          <cell r="M259" t="str">
            <v>x</v>
          </cell>
          <cell r="N259" t="str">
            <v>x</v>
          </cell>
          <cell r="O259">
            <v>14</v>
          </cell>
          <cell r="P259" t="str">
            <v>b Cus DUNF5 404040</v>
          </cell>
          <cell r="Q259">
            <v>0</v>
          </cell>
          <cell r="R259">
            <v>0</v>
          </cell>
          <cell r="S259">
            <v>2508</v>
          </cell>
          <cell r="T259">
            <v>0</v>
          </cell>
          <cell r="U259">
            <v>0</v>
          </cell>
        </row>
        <row r="260">
          <cell r="D260">
            <v>44563</v>
          </cell>
          <cell r="E260">
            <v>160</v>
          </cell>
          <cell r="F260" t="str">
            <v>x</v>
          </cell>
          <cell r="G260">
            <v>0</v>
          </cell>
          <cell r="H260">
            <v>0</v>
          </cell>
          <cell r="I260" t="str">
            <v>x</v>
          </cell>
          <cell r="J260" t="str">
            <v>x</v>
          </cell>
          <cell r="K260" t="str">
            <v>x</v>
          </cell>
          <cell r="L260" t="str">
            <v>x</v>
          </cell>
          <cell r="M260" t="str">
            <v>x</v>
          </cell>
          <cell r="N260" t="str">
            <v>x</v>
          </cell>
          <cell r="O260">
            <v>1</v>
          </cell>
          <cell r="P260" t="str">
            <v>Dunf544563</v>
          </cell>
          <cell r="Q260">
            <v>0</v>
          </cell>
          <cell r="R260">
            <v>0</v>
          </cell>
          <cell r="S260">
            <v>159</v>
          </cell>
          <cell r="T260">
            <v>0</v>
          </cell>
          <cell r="U260">
            <v>0</v>
          </cell>
        </row>
        <row r="261">
          <cell r="D261">
            <v>44564</v>
          </cell>
          <cell r="E261">
            <v>1</v>
          </cell>
          <cell r="F261" t="str">
            <v>x</v>
          </cell>
          <cell r="G261">
            <v>0</v>
          </cell>
          <cell r="H261">
            <v>0</v>
          </cell>
          <cell r="I261" t="str">
            <v>x</v>
          </cell>
          <cell r="J261" t="str">
            <v>x</v>
          </cell>
          <cell r="K261" t="str">
            <v>x</v>
          </cell>
          <cell r="L261" t="str">
            <v>x</v>
          </cell>
          <cell r="M261" t="str">
            <v>x</v>
          </cell>
          <cell r="N261" t="str">
            <v>x</v>
          </cell>
          <cell r="O261">
            <v>0</v>
          </cell>
          <cell r="P261" t="str">
            <v>Dunf544564</v>
          </cell>
          <cell r="Q261">
            <v>0</v>
          </cell>
          <cell r="R261">
            <v>0</v>
          </cell>
          <cell r="S261">
            <v>1</v>
          </cell>
          <cell r="T261">
            <v>0</v>
          </cell>
          <cell r="U261">
            <v>0</v>
          </cell>
        </row>
        <row r="262">
          <cell r="D262">
            <v>44580</v>
          </cell>
          <cell r="E262">
            <v>1</v>
          </cell>
          <cell r="F262" t="str">
            <v>x</v>
          </cell>
          <cell r="G262">
            <v>0</v>
          </cell>
          <cell r="H262">
            <v>0</v>
          </cell>
          <cell r="I262" t="str">
            <v>x</v>
          </cell>
          <cell r="J262" t="str">
            <v>x</v>
          </cell>
          <cell r="K262" t="str">
            <v>x</v>
          </cell>
          <cell r="L262" t="str">
            <v>x</v>
          </cell>
          <cell r="M262" t="str">
            <v>x</v>
          </cell>
          <cell r="N262" t="str">
            <v>x</v>
          </cell>
          <cell r="O262">
            <v>0</v>
          </cell>
          <cell r="P262" t="str">
            <v>Dunf544580</v>
          </cell>
          <cell r="Q262">
            <v>0</v>
          </cell>
          <cell r="R262">
            <v>0</v>
          </cell>
          <cell r="S262">
            <v>1</v>
          </cell>
          <cell r="T262">
            <v>0</v>
          </cell>
          <cell r="U262">
            <v>0</v>
          </cell>
        </row>
        <row r="263">
          <cell r="D263">
            <v>44586</v>
          </cell>
          <cell r="E263">
            <v>1</v>
          </cell>
          <cell r="F263" t="str">
            <v>x</v>
          </cell>
          <cell r="G263">
            <v>0</v>
          </cell>
          <cell r="H263">
            <v>0</v>
          </cell>
          <cell r="I263" t="str">
            <v>x</v>
          </cell>
          <cell r="J263" t="str">
            <v>x</v>
          </cell>
          <cell r="K263" t="str">
            <v>x</v>
          </cell>
          <cell r="L263" t="str">
            <v>x</v>
          </cell>
          <cell r="M263" t="str">
            <v>x</v>
          </cell>
          <cell r="N263" t="str">
            <v>x</v>
          </cell>
          <cell r="O263">
            <v>0</v>
          </cell>
          <cell r="P263" t="str">
            <v>Dunf5415555</v>
          </cell>
          <cell r="Q263">
            <v>0</v>
          </cell>
          <cell r="R263">
            <v>0</v>
          </cell>
          <cell r="S263">
            <v>1</v>
          </cell>
          <cell r="T263">
            <v>0</v>
          </cell>
          <cell r="U263">
            <v>0</v>
          </cell>
        </row>
        <row r="264">
          <cell r="D264">
            <v>44588</v>
          </cell>
          <cell r="E264">
            <v>1</v>
          </cell>
          <cell r="F264" t="str">
            <v>x</v>
          </cell>
          <cell r="G264">
            <v>0</v>
          </cell>
          <cell r="H264">
            <v>0</v>
          </cell>
          <cell r="I264" t="str">
            <v>x</v>
          </cell>
          <cell r="J264" t="str">
            <v>x</v>
          </cell>
          <cell r="K264" t="str">
            <v>x</v>
          </cell>
          <cell r="L264" t="str">
            <v>x</v>
          </cell>
          <cell r="M264" t="str">
            <v>x</v>
          </cell>
          <cell r="N264" t="str">
            <v>x</v>
          </cell>
          <cell r="O264">
            <v>0</v>
          </cell>
          <cell r="P264" t="str">
            <v>b Dunf 5404020</v>
          </cell>
          <cell r="Q264">
            <v>0</v>
          </cell>
          <cell r="R264">
            <v>0</v>
          </cell>
          <cell r="S264">
            <v>1</v>
          </cell>
          <cell r="T264">
            <v>0</v>
          </cell>
          <cell r="U264">
            <v>0</v>
          </cell>
        </row>
        <row r="265">
          <cell r="D265">
            <v>44590</v>
          </cell>
          <cell r="E265">
            <v>3</v>
          </cell>
          <cell r="F265" t="str">
            <v>x</v>
          </cell>
          <cell r="G265">
            <v>0</v>
          </cell>
          <cell r="H265">
            <v>0</v>
          </cell>
          <cell r="I265" t="str">
            <v>x</v>
          </cell>
          <cell r="J265" t="str">
            <v>x</v>
          </cell>
          <cell r="K265" t="str">
            <v>x</v>
          </cell>
          <cell r="L265" t="str">
            <v>x</v>
          </cell>
          <cell r="M265" t="str">
            <v>x</v>
          </cell>
          <cell r="N265" t="str">
            <v>x</v>
          </cell>
          <cell r="O265">
            <v>0</v>
          </cell>
          <cell r="P265" t="str">
            <v>Dunf5Spare44590</v>
          </cell>
          <cell r="Q265">
            <v>0</v>
          </cell>
          <cell r="R265">
            <v>0</v>
          </cell>
          <cell r="S265">
            <v>3</v>
          </cell>
          <cell r="T265">
            <v>0</v>
          </cell>
          <cell r="U265">
            <v>0</v>
          </cell>
        </row>
        <row r="266">
          <cell r="D266">
            <v>44623</v>
          </cell>
          <cell r="E266">
            <v>1046</v>
          </cell>
          <cell r="F266" t="str">
            <v>x</v>
          </cell>
          <cell r="G266">
            <v>0</v>
          </cell>
          <cell r="H266">
            <v>0</v>
          </cell>
          <cell r="I266" t="str">
            <v>x</v>
          </cell>
          <cell r="J266" t="str">
            <v>x</v>
          </cell>
          <cell r="K266" t="str">
            <v>x</v>
          </cell>
          <cell r="L266" t="str">
            <v>x</v>
          </cell>
          <cell r="M266" t="str">
            <v>x</v>
          </cell>
          <cell r="N266" t="str">
            <v>x</v>
          </cell>
          <cell r="O266">
            <v>3</v>
          </cell>
          <cell r="P266" t="str">
            <v>a Dun5500005</v>
          </cell>
          <cell r="Q266">
            <v>0</v>
          </cell>
          <cell r="R266">
            <v>0</v>
          </cell>
          <cell r="S266">
            <v>1043</v>
          </cell>
          <cell r="T266">
            <v>0</v>
          </cell>
          <cell r="U266">
            <v>0</v>
          </cell>
        </row>
        <row r="267">
          <cell r="D267">
            <v>44627</v>
          </cell>
          <cell r="E267">
            <v>4</v>
          </cell>
          <cell r="F267" t="str">
            <v>x</v>
          </cell>
          <cell r="G267">
            <v>0</v>
          </cell>
          <cell r="H267">
            <v>0</v>
          </cell>
          <cell r="I267" t="str">
            <v>x</v>
          </cell>
          <cell r="J267" t="str">
            <v>x</v>
          </cell>
          <cell r="K267" t="str">
            <v>x</v>
          </cell>
          <cell r="L267" t="str">
            <v>x</v>
          </cell>
          <cell r="M267" t="str">
            <v>x</v>
          </cell>
          <cell r="N267" t="str">
            <v>x</v>
          </cell>
          <cell r="O267">
            <v>0</v>
          </cell>
          <cell r="P267" t="str">
            <v>Dun5 406940</v>
          </cell>
          <cell r="Q267">
            <v>0</v>
          </cell>
          <cell r="R267">
            <v>0</v>
          </cell>
          <cell r="S267">
            <v>4</v>
          </cell>
          <cell r="T267">
            <v>0</v>
          </cell>
          <cell r="U267">
            <v>0</v>
          </cell>
        </row>
        <row r="268">
          <cell r="D268">
            <v>44635</v>
          </cell>
          <cell r="E268">
            <v>4</v>
          </cell>
          <cell r="F268" t="str">
            <v>x</v>
          </cell>
          <cell r="G268">
            <v>0</v>
          </cell>
          <cell r="H268">
            <v>0</v>
          </cell>
          <cell r="I268" t="str">
            <v>x</v>
          </cell>
          <cell r="J268" t="str">
            <v>x</v>
          </cell>
          <cell r="K268" t="str">
            <v>x</v>
          </cell>
          <cell r="L268" t="str">
            <v>x</v>
          </cell>
          <cell r="M268" t="str">
            <v>x</v>
          </cell>
          <cell r="N268" t="str">
            <v>x</v>
          </cell>
          <cell r="O268">
            <v>0</v>
          </cell>
          <cell r="P268" t="str">
            <v>Dunf5 423254</v>
          </cell>
          <cell r="Q268">
            <v>0</v>
          </cell>
          <cell r="R268">
            <v>0</v>
          </cell>
          <cell r="S268">
            <v>4</v>
          </cell>
          <cell r="T268">
            <v>0</v>
          </cell>
          <cell r="U268">
            <v>0</v>
          </cell>
        </row>
        <row r="269">
          <cell r="D269">
            <v>44637</v>
          </cell>
          <cell r="E269">
            <v>11</v>
          </cell>
          <cell r="F269" t="str">
            <v>x</v>
          </cell>
          <cell r="G269">
            <v>0</v>
          </cell>
          <cell r="H269">
            <v>0</v>
          </cell>
          <cell r="I269" t="str">
            <v>x</v>
          </cell>
          <cell r="J269" t="str">
            <v>x</v>
          </cell>
          <cell r="K269" t="str">
            <v>x</v>
          </cell>
          <cell r="L269" t="str">
            <v>x</v>
          </cell>
          <cell r="M269" t="str">
            <v>x</v>
          </cell>
          <cell r="N269" t="str">
            <v>x</v>
          </cell>
          <cell r="O269">
            <v>0</v>
          </cell>
          <cell r="P269" t="str">
            <v>Dunf5 423257</v>
          </cell>
          <cell r="Q269">
            <v>0</v>
          </cell>
          <cell r="R269">
            <v>0</v>
          </cell>
          <cell r="S269">
            <v>11</v>
          </cell>
          <cell r="T269">
            <v>0</v>
          </cell>
          <cell r="U269">
            <v>0</v>
          </cell>
        </row>
        <row r="270">
          <cell r="D270">
            <v>44663</v>
          </cell>
          <cell r="E270">
            <v>2</v>
          </cell>
          <cell r="F270" t="str">
            <v>x</v>
          </cell>
          <cell r="G270">
            <v>0</v>
          </cell>
          <cell r="H270">
            <v>0</v>
          </cell>
          <cell r="I270" t="str">
            <v>x</v>
          </cell>
          <cell r="J270" t="str">
            <v>x</v>
          </cell>
          <cell r="K270" t="str">
            <v>x</v>
          </cell>
          <cell r="L270" t="str">
            <v>x</v>
          </cell>
          <cell r="M270" t="str">
            <v>x</v>
          </cell>
          <cell r="N270" t="str">
            <v>x</v>
          </cell>
          <cell r="O270">
            <v>2</v>
          </cell>
          <cell r="P270" t="str">
            <v>Dunf5 719805</v>
          </cell>
          <cell r="Q270">
            <v>0</v>
          </cell>
          <cell r="R270">
            <v>0</v>
          </cell>
          <cell r="S270">
            <v>0</v>
          </cell>
          <cell r="T270">
            <v>0</v>
          </cell>
          <cell r="U270">
            <v>0</v>
          </cell>
        </row>
        <row r="271">
          <cell r="D271">
            <v>44664</v>
          </cell>
          <cell r="E271">
            <v>6610</v>
          </cell>
          <cell r="F271" t="str">
            <v>x</v>
          </cell>
          <cell r="G271">
            <v>0</v>
          </cell>
          <cell r="H271">
            <v>0</v>
          </cell>
          <cell r="I271" t="str">
            <v>x</v>
          </cell>
          <cell r="J271" t="str">
            <v>x</v>
          </cell>
          <cell r="K271" t="str">
            <v>x</v>
          </cell>
          <cell r="L271" t="str">
            <v>x</v>
          </cell>
          <cell r="M271" t="str">
            <v>x</v>
          </cell>
          <cell r="N271" t="str">
            <v>x</v>
          </cell>
          <cell r="O271">
            <v>13</v>
          </cell>
          <cell r="P271" t="str">
            <v>a PAT DUNF5 404040</v>
          </cell>
          <cell r="Q271">
            <v>0</v>
          </cell>
          <cell r="R271">
            <v>0</v>
          </cell>
          <cell r="S271">
            <v>6597</v>
          </cell>
          <cell r="T271">
            <v>0</v>
          </cell>
          <cell r="U271">
            <v>0</v>
          </cell>
        </row>
        <row r="272">
          <cell r="D272">
            <v>44996</v>
          </cell>
          <cell r="E272">
            <v>5</v>
          </cell>
          <cell r="F272" t="str">
            <v>x</v>
          </cell>
          <cell r="G272">
            <v>0</v>
          </cell>
          <cell r="H272">
            <v>0</v>
          </cell>
          <cell r="I272" t="str">
            <v>x</v>
          </cell>
          <cell r="J272" t="str">
            <v>x</v>
          </cell>
          <cell r="K272" t="str">
            <v>x</v>
          </cell>
          <cell r="L272" t="str">
            <v>x</v>
          </cell>
          <cell r="M272" t="str">
            <v>x</v>
          </cell>
          <cell r="N272" t="str">
            <v>x</v>
          </cell>
          <cell r="O272">
            <v>0</v>
          </cell>
          <cell r="P272" t="str">
            <v>RM Cust from Livi</v>
          </cell>
          <cell r="Q272">
            <v>0</v>
          </cell>
          <cell r="R272">
            <v>0</v>
          </cell>
          <cell r="S272">
            <v>5</v>
          </cell>
          <cell r="T272">
            <v>0</v>
          </cell>
          <cell r="U272">
            <v>0</v>
          </cell>
        </row>
        <row r="273">
          <cell r="D273">
            <v>46000</v>
          </cell>
          <cell r="E273">
            <v>665</v>
          </cell>
          <cell r="F273" t="str">
            <v>x</v>
          </cell>
          <cell r="G273">
            <v>599</v>
          </cell>
          <cell r="H273">
            <v>494</v>
          </cell>
          <cell r="I273" t="str">
            <v>x</v>
          </cell>
          <cell r="J273" t="str">
            <v>x</v>
          </cell>
          <cell r="K273" t="str">
            <v>x</v>
          </cell>
          <cell r="L273" t="str">
            <v>x</v>
          </cell>
          <cell r="M273" t="str">
            <v>x</v>
          </cell>
          <cell r="N273" t="str">
            <v>x</v>
          </cell>
          <cell r="O273">
            <v>23</v>
          </cell>
          <cell r="P273" t="str">
            <v>Dunf4 066663</v>
          </cell>
          <cell r="Q273">
            <v>102246</v>
          </cell>
          <cell r="R273">
            <v>43</v>
          </cell>
          <cell r="S273">
            <v>0</v>
          </cell>
          <cell r="T273">
            <v>0</v>
          </cell>
          <cell r="U273">
            <v>11602</v>
          </cell>
        </row>
        <row r="274">
          <cell r="D274">
            <v>77101</v>
          </cell>
          <cell r="E274">
            <v>1</v>
          </cell>
          <cell r="F274" t="str">
            <v>X</v>
          </cell>
          <cell r="G274">
            <v>1</v>
          </cell>
          <cell r="H274">
            <v>0</v>
          </cell>
          <cell r="I274" t="str">
            <v>X</v>
          </cell>
          <cell r="J274" t="str">
            <v>X</v>
          </cell>
          <cell r="K274" t="str">
            <v>X</v>
          </cell>
          <cell r="L274" t="str">
            <v>X</v>
          </cell>
          <cell r="M274" t="str">
            <v>X</v>
          </cell>
          <cell r="N274" t="str">
            <v>X</v>
          </cell>
          <cell r="O274">
            <v>0</v>
          </cell>
          <cell r="P274" t="str">
            <v>SB Sales Rugby</v>
          </cell>
          <cell r="Q274">
            <v>435</v>
          </cell>
          <cell r="R274">
            <v>0</v>
          </cell>
          <cell r="S274">
            <v>0</v>
          </cell>
          <cell r="T274">
            <v>0</v>
          </cell>
          <cell r="U274">
            <v>23</v>
          </cell>
        </row>
        <row r="275">
          <cell r="D275">
            <v>77102</v>
          </cell>
          <cell r="E275">
            <v>2</v>
          </cell>
          <cell r="F275" t="str">
            <v>X</v>
          </cell>
          <cell r="G275">
            <v>2</v>
          </cell>
          <cell r="H275">
            <v>1</v>
          </cell>
          <cell r="I275" t="str">
            <v>X</v>
          </cell>
          <cell r="J275" t="str">
            <v>X</v>
          </cell>
          <cell r="K275" t="str">
            <v>X</v>
          </cell>
          <cell r="L275" t="str">
            <v>X</v>
          </cell>
          <cell r="M275" t="str">
            <v>X</v>
          </cell>
          <cell r="N275" t="str">
            <v>X</v>
          </cell>
          <cell r="O275">
            <v>0</v>
          </cell>
          <cell r="P275" t="str">
            <v>SB Sales Music Chan</v>
          </cell>
          <cell r="Q275">
            <v>49</v>
          </cell>
          <cell r="R275">
            <v>0</v>
          </cell>
          <cell r="S275">
            <v>0</v>
          </cell>
          <cell r="T275">
            <v>0</v>
          </cell>
          <cell r="U275">
            <v>27</v>
          </cell>
        </row>
        <row r="276">
          <cell r="D276">
            <v>77103</v>
          </cell>
          <cell r="E276">
            <v>25</v>
          </cell>
          <cell r="F276" t="str">
            <v>X</v>
          </cell>
          <cell r="G276">
            <v>25</v>
          </cell>
          <cell r="H276">
            <v>25</v>
          </cell>
          <cell r="I276" t="str">
            <v>X</v>
          </cell>
          <cell r="J276" t="str">
            <v>X</v>
          </cell>
          <cell r="K276" t="str">
            <v>X</v>
          </cell>
          <cell r="L276" t="str">
            <v>X</v>
          </cell>
          <cell r="M276" t="str">
            <v>X</v>
          </cell>
          <cell r="N276" t="str">
            <v>X</v>
          </cell>
          <cell r="O276">
            <v>0</v>
          </cell>
          <cell r="P276" t="str">
            <v>New Bus Generic TO</v>
          </cell>
          <cell r="Q276">
            <v>7300</v>
          </cell>
          <cell r="R276">
            <v>0</v>
          </cell>
          <cell r="S276">
            <v>0</v>
          </cell>
          <cell r="T276">
            <v>0</v>
          </cell>
          <cell r="U276">
            <v>53</v>
          </cell>
        </row>
        <row r="277">
          <cell r="D277">
            <v>77103</v>
          </cell>
          <cell r="E277">
            <v>78</v>
          </cell>
          <cell r="F277" t="str">
            <v>x</v>
          </cell>
          <cell r="G277">
            <v>78</v>
          </cell>
          <cell r="H277">
            <v>78</v>
          </cell>
          <cell r="I277" t="str">
            <v>x</v>
          </cell>
          <cell r="J277" t="str">
            <v>x</v>
          </cell>
          <cell r="K277" t="str">
            <v>x</v>
          </cell>
          <cell r="L277" t="str">
            <v>x</v>
          </cell>
          <cell r="M277" t="str">
            <v>x</v>
          </cell>
          <cell r="N277" t="str">
            <v>x</v>
          </cell>
          <cell r="O277">
            <v>0</v>
          </cell>
          <cell r="P277" t="str">
            <v>Sales Generic T/Out</v>
          </cell>
          <cell r="Q277">
            <v>25902</v>
          </cell>
          <cell r="R277">
            <v>0</v>
          </cell>
          <cell r="S277">
            <v>0</v>
          </cell>
          <cell r="T277">
            <v>0</v>
          </cell>
          <cell r="U277">
            <v>166</v>
          </cell>
        </row>
        <row r="278">
          <cell r="D278">
            <v>77106</v>
          </cell>
          <cell r="E278">
            <v>2</v>
          </cell>
          <cell r="F278" t="str">
            <v>X</v>
          </cell>
          <cell r="G278">
            <v>2</v>
          </cell>
          <cell r="H278">
            <v>2</v>
          </cell>
          <cell r="I278" t="str">
            <v>X</v>
          </cell>
          <cell r="J278" t="str">
            <v>X</v>
          </cell>
          <cell r="K278" t="str">
            <v>X</v>
          </cell>
          <cell r="L278" t="str">
            <v>X</v>
          </cell>
          <cell r="M278" t="str">
            <v>X</v>
          </cell>
          <cell r="N278" t="str">
            <v>X</v>
          </cell>
          <cell r="O278">
            <v>0</v>
          </cell>
          <cell r="P278" t="str">
            <v>SB Sales Development</v>
          </cell>
          <cell r="Q278">
            <v>510</v>
          </cell>
          <cell r="R278">
            <v>0</v>
          </cell>
          <cell r="S278">
            <v>0</v>
          </cell>
          <cell r="T278">
            <v>0</v>
          </cell>
          <cell r="U278">
            <v>9</v>
          </cell>
        </row>
        <row r="279">
          <cell r="D279">
            <v>77108</v>
          </cell>
          <cell r="E279">
            <v>20</v>
          </cell>
          <cell r="F279" t="str">
            <v>X</v>
          </cell>
          <cell r="G279">
            <v>19</v>
          </cell>
          <cell r="H279">
            <v>7</v>
          </cell>
          <cell r="I279" t="str">
            <v>X</v>
          </cell>
          <cell r="J279" t="str">
            <v>X</v>
          </cell>
          <cell r="K279" t="str">
            <v>X</v>
          </cell>
          <cell r="L279" t="str">
            <v>X</v>
          </cell>
          <cell r="M279" t="str">
            <v>X</v>
          </cell>
          <cell r="N279" t="str">
            <v>X</v>
          </cell>
          <cell r="O279">
            <v>1</v>
          </cell>
          <cell r="P279" t="str">
            <v>Sky Bus Contact 2</v>
          </cell>
          <cell r="Q279">
            <v>4553</v>
          </cell>
          <cell r="R279">
            <v>0</v>
          </cell>
          <cell r="S279">
            <v>0</v>
          </cell>
          <cell r="T279">
            <v>0</v>
          </cell>
          <cell r="U279">
            <v>324</v>
          </cell>
        </row>
        <row r="280">
          <cell r="D280">
            <v>77109</v>
          </cell>
          <cell r="E280">
            <v>204</v>
          </cell>
          <cell r="F280" t="str">
            <v>X</v>
          </cell>
          <cell r="G280">
            <v>195</v>
          </cell>
          <cell r="H280">
            <v>30</v>
          </cell>
          <cell r="I280" t="str">
            <v>X</v>
          </cell>
          <cell r="J280" t="str">
            <v>X</v>
          </cell>
          <cell r="K280" t="str">
            <v>X</v>
          </cell>
          <cell r="L280" t="str">
            <v>X</v>
          </cell>
          <cell r="M280" t="str">
            <v>X</v>
          </cell>
          <cell r="N280" t="str">
            <v>X</v>
          </cell>
          <cell r="O280">
            <v>9</v>
          </cell>
          <cell r="P280" t="str">
            <v>Sky Bus Contact 1</v>
          </cell>
          <cell r="Q280">
            <v>35713</v>
          </cell>
          <cell r="R280">
            <v>0</v>
          </cell>
          <cell r="S280">
            <v>0</v>
          </cell>
          <cell r="T280">
            <v>0</v>
          </cell>
          <cell r="U280">
            <v>5610</v>
          </cell>
        </row>
        <row r="281">
          <cell r="D281">
            <v>77110</v>
          </cell>
          <cell r="E281">
            <v>14</v>
          </cell>
          <cell r="F281" t="str">
            <v>X</v>
          </cell>
          <cell r="G281">
            <v>14</v>
          </cell>
          <cell r="H281">
            <v>2</v>
          </cell>
          <cell r="I281" t="str">
            <v>X</v>
          </cell>
          <cell r="J281" t="str">
            <v>X</v>
          </cell>
          <cell r="K281" t="str">
            <v>X</v>
          </cell>
          <cell r="L281" t="str">
            <v>X</v>
          </cell>
          <cell r="M281" t="str">
            <v>X</v>
          </cell>
          <cell r="N281" t="str">
            <v>X</v>
          </cell>
          <cell r="O281">
            <v>0</v>
          </cell>
          <cell r="P281" t="str">
            <v>Sky Business T/O</v>
          </cell>
          <cell r="Q281">
            <v>2761</v>
          </cell>
          <cell r="R281">
            <v>0</v>
          </cell>
          <cell r="S281">
            <v>0</v>
          </cell>
          <cell r="T281">
            <v>0</v>
          </cell>
          <cell r="U281">
            <v>316</v>
          </cell>
        </row>
        <row r="282">
          <cell r="D282">
            <v>77113</v>
          </cell>
          <cell r="E282">
            <v>3</v>
          </cell>
          <cell r="F282" t="str">
            <v>X</v>
          </cell>
          <cell r="G282">
            <v>3</v>
          </cell>
          <cell r="H282">
            <v>0</v>
          </cell>
          <cell r="I282" t="str">
            <v>X</v>
          </cell>
          <cell r="J282" t="str">
            <v>X</v>
          </cell>
          <cell r="K282" t="str">
            <v>X</v>
          </cell>
          <cell r="L282" t="str">
            <v>X</v>
          </cell>
          <cell r="M282" t="str">
            <v>X</v>
          </cell>
          <cell r="N282" t="str">
            <v>X</v>
          </cell>
          <cell r="O282">
            <v>0</v>
          </cell>
          <cell r="P282" t="str">
            <v>Sky Bus Int Help</v>
          </cell>
          <cell r="Q282">
            <v>526</v>
          </cell>
          <cell r="R282">
            <v>0</v>
          </cell>
          <cell r="S282">
            <v>0</v>
          </cell>
          <cell r="T282">
            <v>0</v>
          </cell>
          <cell r="U282">
            <v>106</v>
          </cell>
        </row>
        <row r="283">
          <cell r="D283">
            <v>77117</v>
          </cell>
          <cell r="E283">
            <v>158</v>
          </cell>
          <cell r="F283" t="str">
            <v>X</v>
          </cell>
          <cell r="G283">
            <v>158</v>
          </cell>
          <cell r="H283">
            <v>158</v>
          </cell>
          <cell r="I283" t="str">
            <v>X</v>
          </cell>
          <cell r="J283" t="str">
            <v>X</v>
          </cell>
          <cell r="K283" t="str">
            <v>X</v>
          </cell>
          <cell r="L283" t="str">
            <v>X</v>
          </cell>
          <cell r="M283" t="str">
            <v>X</v>
          </cell>
          <cell r="N283" t="str">
            <v>X</v>
          </cell>
          <cell r="O283">
            <v>0</v>
          </cell>
          <cell r="P283" t="str">
            <v>IDO NB 800874</v>
          </cell>
          <cell r="Q283">
            <v>94179</v>
          </cell>
          <cell r="R283">
            <v>0</v>
          </cell>
          <cell r="S283">
            <v>0</v>
          </cell>
          <cell r="T283">
            <v>0</v>
          </cell>
          <cell r="U283">
            <v>338</v>
          </cell>
        </row>
        <row r="284">
          <cell r="D284">
            <v>77122</v>
          </cell>
          <cell r="E284">
            <v>1</v>
          </cell>
          <cell r="F284" t="str">
            <v>X</v>
          </cell>
          <cell r="G284">
            <v>1</v>
          </cell>
          <cell r="H284">
            <v>0</v>
          </cell>
          <cell r="I284" t="str">
            <v>X</v>
          </cell>
          <cell r="J284" t="str">
            <v>X</v>
          </cell>
          <cell r="K284" t="str">
            <v>X</v>
          </cell>
          <cell r="L284" t="str">
            <v>X</v>
          </cell>
          <cell r="M284" t="str">
            <v>X</v>
          </cell>
          <cell r="N284" t="str">
            <v>X</v>
          </cell>
          <cell r="O284">
            <v>0</v>
          </cell>
          <cell r="P284" t="str">
            <v>SB Sales Marketiing</v>
          </cell>
          <cell r="Q284">
            <v>33</v>
          </cell>
          <cell r="R284">
            <v>0</v>
          </cell>
          <cell r="S284">
            <v>0</v>
          </cell>
          <cell r="T284">
            <v>0</v>
          </cell>
          <cell r="U284">
            <v>23</v>
          </cell>
        </row>
        <row r="285">
          <cell r="D285">
            <v>77124</v>
          </cell>
          <cell r="E285">
            <v>2</v>
          </cell>
          <cell r="F285" t="str">
            <v>X</v>
          </cell>
          <cell r="G285">
            <v>2</v>
          </cell>
          <cell r="H285">
            <v>2</v>
          </cell>
          <cell r="I285" t="str">
            <v>X</v>
          </cell>
          <cell r="J285" t="str">
            <v>X</v>
          </cell>
          <cell r="K285" t="str">
            <v>X</v>
          </cell>
          <cell r="L285" t="str">
            <v>X</v>
          </cell>
          <cell r="M285" t="str">
            <v>X</v>
          </cell>
          <cell r="N285" t="str">
            <v>X</v>
          </cell>
          <cell r="O285">
            <v>0</v>
          </cell>
          <cell r="P285" t="str">
            <v>GTGD Media 800872</v>
          </cell>
          <cell r="Q285">
            <v>1643</v>
          </cell>
          <cell r="R285">
            <v>0</v>
          </cell>
          <cell r="S285">
            <v>0</v>
          </cell>
          <cell r="T285">
            <v>0</v>
          </cell>
          <cell r="U285">
            <v>5</v>
          </cell>
        </row>
        <row r="286">
          <cell r="D286">
            <v>77124</v>
          </cell>
          <cell r="E286">
            <v>4</v>
          </cell>
          <cell r="F286" t="str">
            <v>x</v>
          </cell>
          <cell r="G286">
            <v>4</v>
          </cell>
          <cell r="H286">
            <v>4</v>
          </cell>
          <cell r="I286" t="str">
            <v>x</v>
          </cell>
          <cell r="J286" t="str">
            <v>x</v>
          </cell>
          <cell r="K286" t="str">
            <v>x</v>
          </cell>
          <cell r="L286" t="str">
            <v>x</v>
          </cell>
          <cell r="M286" t="str">
            <v>x</v>
          </cell>
          <cell r="N286" t="str">
            <v>x</v>
          </cell>
          <cell r="O286">
            <v>0</v>
          </cell>
          <cell r="P286" t="str">
            <v>GTGD Media 800872</v>
          </cell>
          <cell r="Q286">
            <v>937</v>
          </cell>
          <cell r="R286">
            <v>0</v>
          </cell>
          <cell r="S286">
            <v>0</v>
          </cell>
          <cell r="T286">
            <v>0</v>
          </cell>
          <cell r="U286">
            <v>9</v>
          </cell>
        </row>
        <row r="287">
          <cell r="D287">
            <v>77125</v>
          </cell>
          <cell r="E287">
            <v>9</v>
          </cell>
          <cell r="F287" t="str">
            <v>X</v>
          </cell>
          <cell r="G287">
            <v>8</v>
          </cell>
          <cell r="H287">
            <v>8</v>
          </cell>
          <cell r="I287" t="str">
            <v>X</v>
          </cell>
          <cell r="J287" t="str">
            <v>X</v>
          </cell>
          <cell r="K287" t="str">
            <v>X</v>
          </cell>
          <cell r="L287" t="str">
            <v>X</v>
          </cell>
          <cell r="M287" t="str">
            <v>X</v>
          </cell>
          <cell r="N287" t="str">
            <v>X</v>
          </cell>
          <cell r="O287">
            <v>1</v>
          </cell>
          <cell r="P287" t="str">
            <v>Refresh Mag 663366</v>
          </cell>
          <cell r="Q287">
            <v>5313</v>
          </cell>
          <cell r="R287">
            <v>0</v>
          </cell>
          <cell r="S287">
            <v>0</v>
          </cell>
          <cell r="T287">
            <v>0</v>
          </cell>
          <cell r="U287">
            <v>19</v>
          </cell>
        </row>
        <row r="288">
          <cell r="D288">
            <v>77125</v>
          </cell>
          <cell r="E288">
            <v>18</v>
          </cell>
          <cell r="F288" t="str">
            <v>x</v>
          </cell>
          <cell r="G288">
            <v>18</v>
          </cell>
          <cell r="H288">
            <v>18</v>
          </cell>
          <cell r="I288" t="str">
            <v>x</v>
          </cell>
          <cell r="J288" t="str">
            <v>x</v>
          </cell>
          <cell r="K288" t="str">
            <v>x</v>
          </cell>
          <cell r="L288" t="str">
            <v>x</v>
          </cell>
          <cell r="M288" t="str">
            <v>x</v>
          </cell>
          <cell r="N288" t="str">
            <v>x</v>
          </cell>
          <cell r="O288">
            <v>0</v>
          </cell>
          <cell r="P288" t="str">
            <v>Refresh Mag 663366</v>
          </cell>
          <cell r="Q288">
            <v>9552</v>
          </cell>
          <cell r="R288">
            <v>0</v>
          </cell>
          <cell r="S288">
            <v>0</v>
          </cell>
          <cell r="T288">
            <v>0</v>
          </cell>
          <cell r="U288">
            <v>38</v>
          </cell>
        </row>
        <row r="289">
          <cell r="D289">
            <v>77126</v>
          </cell>
          <cell r="E289">
            <v>1</v>
          </cell>
          <cell r="F289" t="str">
            <v>X</v>
          </cell>
          <cell r="G289">
            <v>1</v>
          </cell>
          <cell r="H289">
            <v>1</v>
          </cell>
          <cell r="I289" t="str">
            <v>X</v>
          </cell>
          <cell r="J289" t="str">
            <v>X</v>
          </cell>
          <cell r="K289" t="str">
            <v>X</v>
          </cell>
          <cell r="L289" t="str">
            <v>X</v>
          </cell>
          <cell r="M289" t="str">
            <v>X</v>
          </cell>
          <cell r="N289" t="str">
            <v>X</v>
          </cell>
          <cell r="O289">
            <v>0</v>
          </cell>
          <cell r="P289" t="str">
            <v>New Business 215215</v>
          </cell>
          <cell r="Q289">
            <v>803</v>
          </cell>
          <cell r="R289">
            <v>0</v>
          </cell>
          <cell r="S289">
            <v>0</v>
          </cell>
          <cell r="T289">
            <v>0</v>
          </cell>
          <cell r="U289">
            <v>2</v>
          </cell>
        </row>
        <row r="290">
          <cell r="D290">
            <v>77126</v>
          </cell>
          <cell r="E290">
            <v>3</v>
          </cell>
          <cell r="F290" t="str">
            <v>x</v>
          </cell>
          <cell r="G290">
            <v>3</v>
          </cell>
          <cell r="H290">
            <v>3</v>
          </cell>
          <cell r="I290" t="str">
            <v>x</v>
          </cell>
          <cell r="J290" t="str">
            <v>x</v>
          </cell>
          <cell r="K290" t="str">
            <v>x</v>
          </cell>
          <cell r="L290" t="str">
            <v>x</v>
          </cell>
          <cell r="M290" t="str">
            <v>x</v>
          </cell>
          <cell r="N290" t="str">
            <v>x</v>
          </cell>
          <cell r="O290">
            <v>0</v>
          </cell>
          <cell r="P290" t="str">
            <v>TV Listings 215215</v>
          </cell>
          <cell r="Q290">
            <v>1042</v>
          </cell>
          <cell r="R290">
            <v>0</v>
          </cell>
          <cell r="S290">
            <v>0</v>
          </cell>
          <cell r="T290">
            <v>0</v>
          </cell>
          <cell r="U290">
            <v>6</v>
          </cell>
        </row>
        <row r="291">
          <cell r="D291">
            <v>77127</v>
          </cell>
          <cell r="E291">
            <v>1</v>
          </cell>
          <cell r="F291" t="str">
            <v>X</v>
          </cell>
          <cell r="G291">
            <v>1</v>
          </cell>
          <cell r="H291">
            <v>1</v>
          </cell>
          <cell r="I291" t="str">
            <v>X</v>
          </cell>
          <cell r="J291" t="str">
            <v>X</v>
          </cell>
          <cell r="K291" t="str">
            <v>X</v>
          </cell>
          <cell r="L291" t="str">
            <v>X</v>
          </cell>
          <cell r="M291" t="str">
            <v>X</v>
          </cell>
          <cell r="N291" t="str">
            <v>X</v>
          </cell>
          <cell r="O291">
            <v>0</v>
          </cell>
          <cell r="P291" t="str">
            <v>Sky+ SA Press</v>
          </cell>
          <cell r="Q291">
            <v>516</v>
          </cell>
          <cell r="R291">
            <v>0</v>
          </cell>
          <cell r="S291">
            <v>0</v>
          </cell>
          <cell r="T291">
            <v>0</v>
          </cell>
          <cell r="U291">
            <v>2</v>
          </cell>
        </row>
        <row r="292">
          <cell r="D292">
            <v>77127</v>
          </cell>
          <cell r="E292">
            <v>2</v>
          </cell>
          <cell r="F292" t="str">
            <v>x</v>
          </cell>
          <cell r="G292">
            <v>1</v>
          </cell>
          <cell r="H292">
            <v>1</v>
          </cell>
          <cell r="I292" t="str">
            <v>x</v>
          </cell>
          <cell r="J292" t="str">
            <v>x</v>
          </cell>
          <cell r="K292" t="str">
            <v>x</v>
          </cell>
          <cell r="L292" t="str">
            <v>x</v>
          </cell>
          <cell r="M292" t="str">
            <v>x</v>
          </cell>
          <cell r="N292" t="str">
            <v>x</v>
          </cell>
          <cell r="O292">
            <v>1</v>
          </cell>
          <cell r="P292" t="str">
            <v>Sky+ SA Press</v>
          </cell>
          <cell r="Q292">
            <v>54</v>
          </cell>
          <cell r="R292">
            <v>0</v>
          </cell>
          <cell r="S292">
            <v>0</v>
          </cell>
          <cell r="T292">
            <v>0</v>
          </cell>
          <cell r="U292">
            <v>3</v>
          </cell>
        </row>
        <row r="293">
          <cell r="D293">
            <v>77131</v>
          </cell>
          <cell r="E293">
            <v>5</v>
          </cell>
          <cell r="F293" t="str">
            <v>X</v>
          </cell>
          <cell r="G293">
            <v>5</v>
          </cell>
          <cell r="H293">
            <v>1</v>
          </cell>
          <cell r="I293" t="str">
            <v>X</v>
          </cell>
          <cell r="J293" t="str">
            <v>X</v>
          </cell>
          <cell r="K293" t="str">
            <v>X</v>
          </cell>
          <cell r="L293" t="str">
            <v>X</v>
          </cell>
          <cell r="M293" t="str">
            <v>X</v>
          </cell>
          <cell r="N293" t="str">
            <v>X</v>
          </cell>
          <cell r="O293">
            <v>0</v>
          </cell>
          <cell r="P293" t="str">
            <v>SB Compliance</v>
          </cell>
          <cell r="Q293">
            <v>575</v>
          </cell>
          <cell r="R293">
            <v>0</v>
          </cell>
          <cell r="S293">
            <v>0</v>
          </cell>
          <cell r="T293">
            <v>0</v>
          </cell>
          <cell r="U293">
            <v>130</v>
          </cell>
        </row>
        <row r="294">
          <cell r="D294">
            <v>77132</v>
          </cell>
          <cell r="E294">
            <v>6</v>
          </cell>
          <cell r="F294" t="str">
            <v>X</v>
          </cell>
          <cell r="G294">
            <v>6</v>
          </cell>
          <cell r="H294">
            <v>6</v>
          </cell>
          <cell r="I294" t="str">
            <v>X</v>
          </cell>
          <cell r="J294" t="str">
            <v>X</v>
          </cell>
          <cell r="K294" t="str">
            <v>X</v>
          </cell>
          <cell r="L294" t="str">
            <v>X</v>
          </cell>
          <cell r="M294" t="str">
            <v>X</v>
          </cell>
          <cell r="N294" t="str">
            <v>X</v>
          </cell>
          <cell r="O294">
            <v>0</v>
          </cell>
          <cell r="P294" t="str">
            <v>VC process cust prof</v>
          </cell>
          <cell r="Q294">
            <v>620</v>
          </cell>
          <cell r="R294">
            <v>0</v>
          </cell>
          <cell r="S294">
            <v>0</v>
          </cell>
          <cell r="T294">
            <v>0</v>
          </cell>
          <cell r="U294">
            <v>36</v>
          </cell>
        </row>
        <row r="295">
          <cell r="D295">
            <v>77133</v>
          </cell>
          <cell r="E295">
            <v>1</v>
          </cell>
          <cell r="F295" t="str">
            <v>X</v>
          </cell>
          <cell r="G295">
            <v>1</v>
          </cell>
          <cell r="H295">
            <v>0</v>
          </cell>
          <cell r="I295" t="str">
            <v>X</v>
          </cell>
          <cell r="J295" t="str">
            <v>X</v>
          </cell>
          <cell r="K295" t="str">
            <v>X</v>
          </cell>
          <cell r="L295" t="str">
            <v>X</v>
          </cell>
          <cell r="M295" t="str">
            <v>X</v>
          </cell>
          <cell r="N295" t="str">
            <v>X</v>
          </cell>
          <cell r="O295">
            <v>0</v>
          </cell>
          <cell r="P295" t="str">
            <v>SB Sales Contact</v>
          </cell>
          <cell r="Q295">
            <v>162</v>
          </cell>
          <cell r="R295">
            <v>0</v>
          </cell>
          <cell r="S295">
            <v>0</v>
          </cell>
          <cell r="T295">
            <v>0</v>
          </cell>
          <cell r="U295">
            <v>24</v>
          </cell>
        </row>
        <row r="296">
          <cell r="D296">
            <v>77134</v>
          </cell>
          <cell r="E296">
            <v>12</v>
          </cell>
          <cell r="F296" t="str">
            <v>X</v>
          </cell>
          <cell r="G296">
            <v>11</v>
          </cell>
          <cell r="H296">
            <v>11</v>
          </cell>
          <cell r="I296" t="str">
            <v>X</v>
          </cell>
          <cell r="J296" t="str">
            <v>X</v>
          </cell>
          <cell r="K296" t="str">
            <v>X</v>
          </cell>
          <cell r="L296" t="str">
            <v>X</v>
          </cell>
          <cell r="M296" t="str">
            <v>X</v>
          </cell>
          <cell r="N296" t="str">
            <v>X</v>
          </cell>
          <cell r="O296">
            <v>1</v>
          </cell>
          <cell r="P296" t="str">
            <v>Field esc cust profi</v>
          </cell>
          <cell r="Q296">
            <v>2197</v>
          </cell>
          <cell r="R296">
            <v>0</v>
          </cell>
          <cell r="S296">
            <v>0</v>
          </cell>
          <cell r="T296">
            <v>0</v>
          </cell>
          <cell r="U296">
            <v>24</v>
          </cell>
        </row>
        <row r="297">
          <cell r="D297">
            <v>77137</v>
          </cell>
          <cell r="E297">
            <v>22</v>
          </cell>
          <cell r="F297" t="str">
            <v>X</v>
          </cell>
          <cell r="G297">
            <v>16</v>
          </cell>
          <cell r="H297">
            <v>21</v>
          </cell>
          <cell r="I297" t="str">
            <v>X</v>
          </cell>
          <cell r="J297" t="str">
            <v>X</v>
          </cell>
          <cell r="K297" t="str">
            <v>X</v>
          </cell>
          <cell r="L297" t="str">
            <v>X</v>
          </cell>
          <cell r="M297" t="str">
            <v>X</v>
          </cell>
          <cell r="N297" t="str">
            <v>X</v>
          </cell>
          <cell r="O297">
            <v>0</v>
          </cell>
          <cell r="P297" t="str">
            <v>VC VIP cust profile</v>
          </cell>
          <cell r="Q297">
            <v>2224</v>
          </cell>
          <cell r="R297">
            <v>0</v>
          </cell>
          <cell r="S297">
            <v>0</v>
          </cell>
          <cell r="T297">
            <v>0</v>
          </cell>
          <cell r="U297">
            <v>125</v>
          </cell>
        </row>
        <row r="298">
          <cell r="D298">
            <v>77146</v>
          </cell>
          <cell r="E298">
            <v>96</v>
          </cell>
          <cell r="F298" t="str">
            <v>X</v>
          </cell>
          <cell r="G298">
            <v>95</v>
          </cell>
          <cell r="H298">
            <v>95</v>
          </cell>
          <cell r="I298" t="str">
            <v>X</v>
          </cell>
          <cell r="J298" t="str">
            <v>X</v>
          </cell>
          <cell r="K298" t="str">
            <v>X</v>
          </cell>
          <cell r="L298" t="str">
            <v>X</v>
          </cell>
          <cell r="M298" t="str">
            <v>X</v>
          </cell>
          <cell r="N298" t="str">
            <v>X</v>
          </cell>
          <cell r="O298">
            <v>1</v>
          </cell>
          <cell r="P298" t="str">
            <v>BT External 800869</v>
          </cell>
          <cell r="Q298">
            <v>47702</v>
          </cell>
          <cell r="R298">
            <v>0</v>
          </cell>
          <cell r="S298">
            <v>0</v>
          </cell>
          <cell r="T298">
            <v>0</v>
          </cell>
          <cell r="U298">
            <v>259</v>
          </cell>
        </row>
        <row r="299">
          <cell r="D299">
            <v>77147</v>
          </cell>
          <cell r="E299">
            <v>6</v>
          </cell>
          <cell r="F299" t="str">
            <v>X</v>
          </cell>
          <cell r="G299">
            <v>5</v>
          </cell>
          <cell r="H299">
            <v>1</v>
          </cell>
          <cell r="I299" t="str">
            <v>X</v>
          </cell>
          <cell r="J299" t="str">
            <v>X</v>
          </cell>
          <cell r="K299" t="str">
            <v>X</v>
          </cell>
          <cell r="L299" t="str">
            <v>X</v>
          </cell>
          <cell r="M299" t="str">
            <v>X</v>
          </cell>
          <cell r="N299" t="str">
            <v>X</v>
          </cell>
          <cell r="O299">
            <v>1</v>
          </cell>
          <cell r="P299" t="str">
            <v>Sky Bus ROI Contact</v>
          </cell>
          <cell r="Q299">
            <v>567</v>
          </cell>
          <cell r="R299">
            <v>0</v>
          </cell>
          <cell r="S299">
            <v>0</v>
          </cell>
          <cell r="T299">
            <v>0</v>
          </cell>
          <cell r="U299">
            <v>86</v>
          </cell>
        </row>
        <row r="300">
          <cell r="D300">
            <v>77153</v>
          </cell>
          <cell r="E300">
            <v>2</v>
          </cell>
          <cell r="F300" t="str">
            <v>X</v>
          </cell>
          <cell r="G300">
            <v>2</v>
          </cell>
          <cell r="H300">
            <v>2</v>
          </cell>
          <cell r="I300" t="str">
            <v>X</v>
          </cell>
          <cell r="J300" t="str">
            <v>X</v>
          </cell>
          <cell r="K300" t="str">
            <v>X</v>
          </cell>
          <cell r="L300" t="str">
            <v>X</v>
          </cell>
          <cell r="M300" t="str">
            <v>X</v>
          </cell>
          <cell r="N300" t="str">
            <v>X</v>
          </cell>
          <cell r="O300">
            <v>0</v>
          </cell>
          <cell r="P300" t="str">
            <v>DR Oct Gen</v>
          </cell>
          <cell r="Q300">
            <v>796</v>
          </cell>
          <cell r="R300">
            <v>0</v>
          </cell>
          <cell r="S300">
            <v>0</v>
          </cell>
          <cell r="T300">
            <v>0</v>
          </cell>
          <cell r="U300">
            <v>5</v>
          </cell>
        </row>
        <row r="301">
          <cell r="D301">
            <v>77155</v>
          </cell>
          <cell r="E301">
            <v>6</v>
          </cell>
          <cell r="F301" t="str">
            <v>X</v>
          </cell>
          <cell r="G301">
            <v>6</v>
          </cell>
          <cell r="H301">
            <v>6</v>
          </cell>
          <cell r="I301" t="str">
            <v>X</v>
          </cell>
          <cell r="J301" t="str">
            <v>X</v>
          </cell>
          <cell r="K301" t="str">
            <v>X</v>
          </cell>
          <cell r="L301" t="str">
            <v>X</v>
          </cell>
          <cell r="M301" t="str">
            <v>X</v>
          </cell>
          <cell r="N301" t="str">
            <v>X</v>
          </cell>
          <cell r="O301">
            <v>0</v>
          </cell>
          <cell r="P301" t="str">
            <v>TP Inserts 3</v>
          </cell>
          <cell r="Q301">
            <v>1917</v>
          </cell>
          <cell r="R301">
            <v>0</v>
          </cell>
          <cell r="S301">
            <v>0</v>
          </cell>
          <cell r="T301">
            <v>0</v>
          </cell>
          <cell r="U301">
            <v>13</v>
          </cell>
        </row>
        <row r="302">
          <cell r="D302">
            <v>77155</v>
          </cell>
          <cell r="E302">
            <v>8</v>
          </cell>
          <cell r="F302" t="str">
            <v>x</v>
          </cell>
          <cell r="G302">
            <v>8</v>
          </cell>
          <cell r="H302">
            <v>8</v>
          </cell>
          <cell r="I302" t="str">
            <v>x</v>
          </cell>
          <cell r="J302" t="str">
            <v>x</v>
          </cell>
          <cell r="K302" t="str">
            <v>x</v>
          </cell>
          <cell r="L302" t="str">
            <v>x</v>
          </cell>
          <cell r="M302" t="str">
            <v>x</v>
          </cell>
          <cell r="N302" t="str">
            <v>x</v>
          </cell>
          <cell r="O302">
            <v>0</v>
          </cell>
          <cell r="P302" t="str">
            <v>TP Inserts 3</v>
          </cell>
          <cell r="Q302">
            <v>2206</v>
          </cell>
          <cell r="R302">
            <v>0</v>
          </cell>
          <cell r="S302">
            <v>0</v>
          </cell>
          <cell r="T302">
            <v>0</v>
          </cell>
          <cell r="U302">
            <v>17</v>
          </cell>
        </row>
        <row r="303">
          <cell r="D303">
            <v>77158</v>
          </cell>
          <cell r="E303">
            <v>127</v>
          </cell>
          <cell r="F303" t="str">
            <v>X</v>
          </cell>
          <cell r="G303">
            <v>126</v>
          </cell>
          <cell r="H303">
            <v>126</v>
          </cell>
          <cell r="I303" t="str">
            <v>X</v>
          </cell>
          <cell r="J303" t="str">
            <v>X</v>
          </cell>
          <cell r="K303" t="str">
            <v>X</v>
          </cell>
          <cell r="L303" t="str">
            <v>X</v>
          </cell>
          <cell r="M303" t="str">
            <v>X</v>
          </cell>
          <cell r="N303" t="str">
            <v>X</v>
          </cell>
          <cell r="O303">
            <v>1</v>
          </cell>
          <cell r="P303" t="str">
            <v>Sky+ Exist Cust</v>
          </cell>
          <cell r="Q303">
            <v>63583</v>
          </cell>
          <cell r="R303">
            <v>0</v>
          </cell>
          <cell r="S303">
            <v>0</v>
          </cell>
          <cell r="T303">
            <v>0</v>
          </cell>
          <cell r="U303">
            <v>267</v>
          </cell>
        </row>
        <row r="304">
          <cell r="D304">
            <v>77159</v>
          </cell>
          <cell r="E304">
            <v>9</v>
          </cell>
          <cell r="F304" t="str">
            <v>X</v>
          </cell>
          <cell r="G304">
            <v>9</v>
          </cell>
          <cell r="H304">
            <v>9</v>
          </cell>
          <cell r="I304" t="str">
            <v>X</v>
          </cell>
          <cell r="J304" t="str">
            <v>X</v>
          </cell>
          <cell r="K304" t="str">
            <v>X</v>
          </cell>
          <cell r="L304" t="str">
            <v>X</v>
          </cell>
          <cell r="M304" t="str">
            <v>X</v>
          </cell>
          <cell r="N304" t="str">
            <v>X</v>
          </cell>
          <cell r="O304">
            <v>0</v>
          </cell>
          <cell r="P304" t="str">
            <v>Sky+ New Cust</v>
          </cell>
          <cell r="Q304">
            <v>2841</v>
          </cell>
          <cell r="R304">
            <v>0</v>
          </cell>
          <cell r="S304">
            <v>0</v>
          </cell>
          <cell r="T304">
            <v>0</v>
          </cell>
          <cell r="U304">
            <v>22</v>
          </cell>
        </row>
        <row r="305">
          <cell r="D305">
            <v>77160</v>
          </cell>
          <cell r="E305">
            <v>1</v>
          </cell>
          <cell r="F305" t="str">
            <v>X</v>
          </cell>
          <cell r="G305">
            <v>1</v>
          </cell>
          <cell r="H305">
            <v>1</v>
          </cell>
          <cell r="I305" t="str">
            <v>X</v>
          </cell>
          <cell r="J305" t="str">
            <v>X</v>
          </cell>
          <cell r="K305" t="str">
            <v>X</v>
          </cell>
          <cell r="L305" t="str">
            <v>X</v>
          </cell>
          <cell r="M305" t="str">
            <v>X</v>
          </cell>
          <cell r="N305" t="str">
            <v>X</v>
          </cell>
          <cell r="O305">
            <v>0</v>
          </cell>
          <cell r="P305" t="str">
            <v>Sky+ Timeout</v>
          </cell>
          <cell r="Q305">
            <v>874</v>
          </cell>
          <cell r="R305">
            <v>0</v>
          </cell>
          <cell r="S305">
            <v>0</v>
          </cell>
          <cell r="T305">
            <v>0</v>
          </cell>
          <cell r="U305">
            <v>2</v>
          </cell>
        </row>
        <row r="306">
          <cell r="D306">
            <v>77169</v>
          </cell>
          <cell r="E306">
            <v>1</v>
          </cell>
          <cell r="F306" t="str">
            <v>X</v>
          </cell>
          <cell r="G306">
            <v>1</v>
          </cell>
          <cell r="H306">
            <v>1</v>
          </cell>
          <cell r="I306" t="str">
            <v>X</v>
          </cell>
          <cell r="J306" t="str">
            <v>X</v>
          </cell>
          <cell r="K306" t="str">
            <v>X</v>
          </cell>
          <cell r="L306" t="str">
            <v>X</v>
          </cell>
          <cell r="M306" t="str">
            <v>X</v>
          </cell>
          <cell r="N306" t="str">
            <v>X</v>
          </cell>
          <cell r="O306">
            <v>0</v>
          </cell>
          <cell r="P306" t="str">
            <v>Kerry Door Drop</v>
          </cell>
          <cell r="Q306">
            <v>107</v>
          </cell>
          <cell r="R306">
            <v>0</v>
          </cell>
          <cell r="S306">
            <v>0</v>
          </cell>
          <cell r="T306">
            <v>0</v>
          </cell>
          <cell r="U306">
            <v>2</v>
          </cell>
        </row>
        <row r="307">
          <cell r="D307">
            <v>77183</v>
          </cell>
          <cell r="E307">
            <v>2</v>
          </cell>
          <cell r="F307" t="str">
            <v>X</v>
          </cell>
          <cell r="G307">
            <v>0</v>
          </cell>
          <cell r="H307">
            <v>0</v>
          </cell>
          <cell r="I307" t="str">
            <v>X</v>
          </cell>
          <cell r="J307" t="str">
            <v>X</v>
          </cell>
          <cell r="K307" t="str">
            <v>X</v>
          </cell>
          <cell r="L307" t="str">
            <v>X</v>
          </cell>
          <cell r="M307" t="str">
            <v>X</v>
          </cell>
          <cell r="N307" t="str">
            <v>X</v>
          </cell>
          <cell r="O307">
            <v>0</v>
          </cell>
          <cell r="P307" t="str">
            <v>Business Install</v>
          </cell>
          <cell r="Q307">
            <v>0</v>
          </cell>
          <cell r="R307">
            <v>36</v>
          </cell>
          <cell r="S307">
            <v>0</v>
          </cell>
          <cell r="T307">
            <v>0</v>
          </cell>
          <cell r="U307">
            <v>0</v>
          </cell>
        </row>
        <row r="308">
          <cell r="D308">
            <v>77185</v>
          </cell>
          <cell r="E308">
            <v>184</v>
          </cell>
          <cell r="F308" t="str">
            <v>X</v>
          </cell>
          <cell r="G308">
            <v>0</v>
          </cell>
          <cell r="H308">
            <v>0</v>
          </cell>
          <cell r="I308" t="str">
            <v>X</v>
          </cell>
          <cell r="J308" t="str">
            <v>X</v>
          </cell>
          <cell r="K308" t="str">
            <v>X</v>
          </cell>
          <cell r="L308" t="str">
            <v>X</v>
          </cell>
          <cell r="M308" t="str">
            <v>X</v>
          </cell>
          <cell r="N308" t="str">
            <v>X</v>
          </cell>
          <cell r="O308">
            <v>7</v>
          </cell>
          <cell r="P308" t="str">
            <v>Sky+ sales x/fer</v>
          </cell>
          <cell r="Q308">
            <v>0</v>
          </cell>
          <cell r="R308">
            <v>0</v>
          </cell>
          <cell r="S308">
            <v>177</v>
          </cell>
          <cell r="T308">
            <v>0</v>
          </cell>
          <cell r="U308">
            <v>0</v>
          </cell>
        </row>
        <row r="309">
          <cell r="D309">
            <v>77195</v>
          </cell>
          <cell r="E309">
            <v>1</v>
          </cell>
          <cell r="F309" t="str">
            <v>X</v>
          </cell>
          <cell r="G309">
            <v>1</v>
          </cell>
          <cell r="H309">
            <v>1</v>
          </cell>
          <cell r="I309" t="str">
            <v>X</v>
          </cell>
          <cell r="J309" t="str">
            <v>X</v>
          </cell>
          <cell r="K309" t="str">
            <v>X</v>
          </cell>
          <cell r="L309" t="str">
            <v>X</v>
          </cell>
          <cell r="M309" t="str">
            <v>X</v>
          </cell>
          <cell r="N309" t="str">
            <v>X</v>
          </cell>
          <cell r="O309">
            <v>0</v>
          </cell>
          <cell r="P309" t="str">
            <v>SB Season Ticket TO</v>
          </cell>
          <cell r="Q309">
            <v>181</v>
          </cell>
          <cell r="R309">
            <v>0</v>
          </cell>
          <cell r="S309">
            <v>0</v>
          </cell>
          <cell r="T309">
            <v>0</v>
          </cell>
          <cell r="U309">
            <v>2</v>
          </cell>
        </row>
        <row r="310">
          <cell r="D310">
            <v>77196</v>
          </cell>
          <cell r="E310">
            <v>30</v>
          </cell>
          <cell r="F310" t="str">
            <v>X</v>
          </cell>
          <cell r="G310">
            <v>28</v>
          </cell>
          <cell r="H310">
            <v>28</v>
          </cell>
          <cell r="I310" t="str">
            <v>X</v>
          </cell>
          <cell r="J310" t="str">
            <v>X</v>
          </cell>
          <cell r="K310" t="str">
            <v>X</v>
          </cell>
          <cell r="L310" t="str">
            <v>X</v>
          </cell>
          <cell r="M310" t="str">
            <v>X</v>
          </cell>
          <cell r="N310" t="str">
            <v>X</v>
          </cell>
          <cell r="O310">
            <v>1</v>
          </cell>
          <cell r="P310" t="str">
            <v>Ops Sup T/fer Number</v>
          </cell>
          <cell r="Q310">
            <v>3755</v>
          </cell>
          <cell r="R310">
            <v>9</v>
          </cell>
          <cell r="S310">
            <v>0</v>
          </cell>
          <cell r="T310">
            <v>0</v>
          </cell>
          <cell r="U310">
            <v>62</v>
          </cell>
        </row>
        <row r="311">
          <cell r="D311">
            <v>77197</v>
          </cell>
          <cell r="E311">
            <v>1574</v>
          </cell>
          <cell r="F311" t="str">
            <v>X</v>
          </cell>
          <cell r="G311">
            <v>1548</v>
          </cell>
          <cell r="H311">
            <v>1228</v>
          </cell>
          <cell r="I311" t="str">
            <v>X</v>
          </cell>
          <cell r="J311" t="str">
            <v>X</v>
          </cell>
          <cell r="K311" t="str">
            <v>X</v>
          </cell>
          <cell r="L311" t="str">
            <v>X</v>
          </cell>
          <cell r="M311" t="str">
            <v>X</v>
          </cell>
          <cell r="N311" t="str">
            <v>X</v>
          </cell>
          <cell r="O311">
            <v>21</v>
          </cell>
          <cell r="P311" t="str">
            <v>ICT 08705800822</v>
          </cell>
          <cell r="Q311">
            <v>237312</v>
          </cell>
          <cell r="R311">
            <v>70</v>
          </cell>
          <cell r="S311">
            <v>0</v>
          </cell>
          <cell r="T311">
            <v>0</v>
          </cell>
          <cell r="U311">
            <v>23008</v>
          </cell>
        </row>
        <row r="312">
          <cell r="D312">
            <v>77199</v>
          </cell>
          <cell r="E312">
            <v>17</v>
          </cell>
          <cell r="F312" t="str">
            <v>X</v>
          </cell>
          <cell r="G312">
            <v>14</v>
          </cell>
          <cell r="H312">
            <v>3</v>
          </cell>
          <cell r="I312" t="str">
            <v>X</v>
          </cell>
          <cell r="J312" t="str">
            <v>X</v>
          </cell>
          <cell r="K312" t="str">
            <v>X</v>
          </cell>
          <cell r="L312" t="str">
            <v>X</v>
          </cell>
          <cell r="M312" t="str">
            <v>X</v>
          </cell>
          <cell r="N312" t="str">
            <v>X</v>
          </cell>
          <cell r="O312">
            <v>3</v>
          </cell>
          <cell r="P312" t="str">
            <v>Sky Business Xfer</v>
          </cell>
          <cell r="Q312">
            <v>2480</v>
          </cell>
          <cell r="R312">
            <v>0</v>
          </cell>
          <cell r="S312">
            <v>0</v>
          </cell>
          <cell r="T312">
            <v>0</v>
          </cell>
          <cell r="U312">
            <v>547</v>
          </cell>
        </row>
        <row r="313">
          <cell r="D313">
            <v>77201</v>
          </cell>
          <cell r="E313">
            <v>73</v>
          </cell>
          <cell r="F313" t="str">
            <v>X</v>
          </cell>
          <cell r="G313">
            <v>71</v>
          </cell>
          <cell r="H313">
            <v>62</v>
          </cell>
          <cell r="I313" t="str">
            <v>X</v>
          </cell>
          <cell r="J313" t="str">
            <v>X</v>
          </cell>
          <cell r="K313" t="str">
            <v>X</v>
          </cell>
          <cell r="L313" t="str">
            <v>X</v>
          </cell>
          <cell r="M313" t="str">
            <v>X</v>
          </cell>
          <cell r="N313" t="str">
            <v>X</v>
          </cell>
          <cell r="O313">
            <v>2</v>
          </cell>
          <cell r="P313" t="str">
            <v>Install cust profile</v>
          </cell>
          <cell r="Q313">
            <v>16431</v>
          </cell>
          <cell r="R313">
            <v>0</v>
          </cell>
          <cell r="S313">
            <v>0</v>
          </cell>
          <cell r="T313">
            <v>0</v>
          </cell>
          <cell r="U313">
            <v>727</v>
          </cell>
        </row>
        <row r="314">
          <cell r="D314">
            <v>77202</v>
          </cell>
          <cell r="E314">
            <v>11</v>
          </cell>
          <cell r="F314" t="str">
            <v>X</v>
          </cell>
          <cell r="G314">
            <v>11</v>
          </cell>
          <cell r="H314">
            <v>10</v>
          </cell>
          <cell r="I314" t="str">
            <v>X</v>
          </cell>
          <cell r="J314" t="str">
            <v>X</v>
          </cell>
          <cell r="K314" t="str">
            <v>X</v>
          </cell>
          <cell r="L314" t="str">
            <v>X</v>
          </cell>
          <cell r="M314" t="str">
            <v>X</v>
          </cell>
          <cell r="N314" t="str">
            <v>X</v>
          </cell>
          <cell r="O314">
            <v>0</v>
          </cell>
          <cell r="P314" t="str">
            <v>VDN 77202 434343</v>
          </cell>
          <cell r="Q314">
            <v>3089</v>
          </cell>
          <cell r="R314">
            <v>0</v>
          </cell>
          <cell r="S314">
            <v>0</v>
          </cell>
          <cell r="T314">
            <v>0</v>
          </cell>
          <cell r="U314">
            <v>75</v>
          </cell>
        </row>
        <row r="315">
          <cell r="D315">
            <v>77205</v>
          </cell>
          <cell r="E315">
            <v>3</v>
          </cell>
          <cell r="F315" t="str">
            <v>X</v>
          </cell>
          <cell r="G315">
            <v>3</v>
          </cell>
          <cell r="H315">
            <v>3</v>
          </cell>
          <cell r="I315" t="str">
            <v>X</v>
          </cell>
          <cell r="J315" t="str">
            <v>X</v>
          </cell>
          <cell r="K315" t="str">
            <v>X</v>
          </cell>
          <cell r="L315" t="str">
            <v>X</v>
          </cell>
          <cell r="M315" t="str">
            <v>X</v>
          </cell>
          <cell r="N315" t="str">
            <v>X</v>
          </cell>
          <cell r="O315">
            <v>0</v>
          </cell>
          <cell r="P315" t="str">
            <v>IDO Technical UK</v>
          </cell>
          <cell r="Q315">
            <v>1059</v>
          </cell>
          <cell r="R315">
            <v>0</v>
          </cell>
          <cell r="S315">
            <v>0</v>
          </cell>
          <cell r="T315">
            <v>0</v>
          </cell>
          <cell r="U315">
            <v>21</v>
          </cell>
        </row>
        <row r="316">
          <cell r="D316">
            <v>77206</v>
          </cell>
          <cell r="E316">
            <v>49</v>
          </cell>
          <cell r="F316" t="str">
            <v>X</v>
          </cell>
          <cell r="G316">
            <v>47</v>
          </cell>
          <cell r="H316">
            <v>46</v>
          </cell>
          <cell r="I316" t="str">
            <v>X</v>
          </cell>
          <cell r="J316" t="str">
            <v>X</v>
          </cell>
          <cell r="K316" t="str">
            <v>X</v>
          </cell>
          <cell r="L316" t="str">
            <v>X</v>
          </cell>
          <cell r="M316" t="str">
            <v>X</v>
          </cell>
          <cell r="N316" t="str">
            <v>X</v>
          </cell>
          <cell r="O316">
            <v>2</v>
          </cell>
          <cell r="P316" t="str">
            <v>ASA cust profile</v>
          </cell>
          <cell r="Q316">
            <v>8147</v>
          </cell>
          <cell r="R316">
            <v>0</v>
          </cell>
          <cell r="S316">
            <v>0</v>
          </cell>
          <cell r="T316">
            <v>0</v>
          </cell>
          <cell r="U316">
            <v>394</v>
          </cell>
        </row>
        <row r="317">
          <cell r="D317">
            <v>77208</v>
          </cell>
          <cell r="E317">
            <v>24</v>
          </cell>
          <cell r="F317" t="str">
            <v>X</v>
          </cell>
          <cell r="G317">
            <v>23</v>
          </cell>
          <cell r="H317">
            <v>20</v>
          </cell>
          <cell r="I317" t="str">
            <v>X</v>
          </cell>
          <cell r="J317" t="str">
            <v>X</v>
          </cell>
          <cell r="K317" t="str">
            <v>X</v>
          </cell>
          <cell r="L317" t="str">
            <v>X</v>
          </cell>
          <cell r="M317" t="str">
            <v>X</v>
          </cell>
          <cell r="N317" t="str">
            <v>X</v>
          </cell>
          <cell r="O317">
            <v>1</v>
          </cell>
          <cell r="P317" t="str">
            <v>VDN 77208 434343</v>
          </cell>
          <cell r="Q317">
            <v>5890</v>
          </cell>
          <cell r="R317">
            <v>0</v>
          </cell>
          <cell r="S317">
            <v>0</v>
          </cell>
          <cell r="T317">
            <v>0</v>
          </cell>
          <cell r="U317">
            <v>268</v>
          </cell>
        </row>
        <row r="318">
          <cell r="D318">
            <v>77209</v>
          </cell>
          <cell r="E318">
            <v>94</v>
          </cell>
          <cell r="F318" t="str">
            <v>X</v>
          </cell>
          <cell r="G318">
            <v>93</v>
          </cell>
          <cell r="H318">
            <v>93</v>
          </cell>
          <cell r="I318" t="str">
            <v>X</v>
          </cell>
          <cell r="J318" t="str">
            <v>X</v>
          </cell>
          <cell r="K318" t="str">
            <v>X</v>
          </cell>
          <cell r="L318" t="str">
            <v>X</v>
          </cell>
          <cell r="M318" t="str">
            <v>X</v>
          </cell>
          <cell r="N318" t="str">
            <v>X</v>
          </cell>
          <cell r="O318">
            <v>1</v>
          </cell>
          <cell r="P318" t="str">
            <v>Ops Support cust pro</v>
          </cell>
          <cell r="Q318">
            <v>10707</v>
          </cell>
          <cell r="R318">
            <v>0</v>
          </cell>
          <cell r="S318">
            <v>0</v>
          </cell>
          <cell r="T318">
            <v>0</v>
          </cell>
          <cell r="U318">
            <v>203</v>
          </cell>
        </row>
        <row r="319">
          <cell r="D319">
            <v>77211</v>
          </cell>
          <cell r="E319">
            <v>1797</v>
          </cell>
          <cell r="F319" t="str">
            <v>X</v>
          </cell>
          <cell r="G319">
            <v>1783</v>
          </cell>
          <cell r="H319">
            <v>1557</v>
          </cell>
          <cell r="I319" t="str">
            <v>X</v>
          </cell>
          <cell r="J319" t="str">
            <v>X</v>
          </cell>
          <cell r="K319" t="str">
            <v>X</v>
          </cell>
          <cell r="L319" t="str">
            <v>X</v>
          </cell>
          <cell r="M319" t="str">
            <v>X</v>
          </cell>
          <cell r="N319" t="str">
            <v>X</v>
          </cell>
          <cell r="O319">
            <v>8</v>
          </cell>
          <cell r="P319" t="str">
            <v>Install 959595</v>
          </cell>
          <cell r="Q319">
            <v>479410</v>
          </cell>
          <cell r="R319">
            <v>106</v>
          </cell>
          <cell r="S319">
            <v>0</v>
          </cell>
          <cell r="T319">
            <v>0</v>
          </cell>
          <cell r="U319">
            <v>16903</v>
          </cell>
        </row>
        <row r="320">
          <cell r="D320">
            <v>77211</v>
          </cell>
          <cell r="E320">
            <v>62</v>
          </cell>
          <cell r="F320" t="str">
            <v>x</v>
          </cell>
          <cell r="G320">
            <v>0</v>
          </cell>
          <cell r="H320">
            <v>0</v>
          </cell>
          <cell r="I320" t="str">
            <v>x</v>
          </cell>
          <cell r="J320" t="str">
            <v>x</v>
          </cell>
          <cell r="K320" t="str">
            <v>x</v>
          </cell>
          <cell r="L320" t="str">
            <v>x</v>
          </cell>
          <cell r="M320" t="str">
            <v>x</v>
          </cell>
          <cell r="N320" t="str">
            <v>x</v>
          </cell>
          <cell r="O320">
            <v>0</v>
          </cell>
          <cell r="P320" t="str">
            <v>Install 959595</v>
          </cell>
          <cell r="Q320">
            <v>0</v>
          </cell>
          <cell r="R320">
            <v>0</v>
          </cell>
          <cell r="S320">
            <v>62</v>
          </cell>
          <cell r="T320">
            <v>0</v>
          </cell>
          <cell r="U320">
            <v>0</v>
          </cell>
        </row>
        <row r="321">
          <cell r="D321">
            <v>77212</v>
          </cell>
          <cell r="E321">
            <v>162</v>
          </cell>
          <cell r="F321" t="str">
            <v>X</v>
          </cell>
          <cell r="G321">
            <v>162</v>
          </cell>
          <cell r="H321">
            <v>129</v>
          </cell>
          <cell r="I321" t="str">
            <v>X</v>
          </cell>
          <cell r="J321" t="str">
            <v>X</v>
          </cell>
          <cell r="K321" t="str">
            <v>X</v>
          </cell>
          <cell r="L321" t="str">
            <v>X</v>
          </cell>
          <cell r="M321" t="str">
            <v>X</v>
          </cell>
          <cell r="N321" t="str">
            <v>X</v>
          </cell>
          <cell r="O321">
            <v>0</v>
          </cell>
          <cell r="P321" t="str">
            <v>Sky+ Install</v>
          </cell>
          <cell r="Q321">
            <v>49546</v>
          </cell>
          <cell r="R321">
            <v>0</v>
          </cell>
          <cell r="S321">
            <v>0</v>
          </cell>
          <cell r="T321">
            <v>0</v>
          </cell>
          <cell r="U321">
            <v>1930</v>
          </cell>
        </row>
        <row r="322">
          <cell r="D322">
            <v>77215</v>
          </cell>
          <cell r="E322">
            <v>2</v>
          </cell>
          <cell r="F322" t="str">
            <v>X</v>
          </cell>
          <cell r="G322">
            <v>1</v>
          </cell>
          <cell r="H322">
            <v>1</v>
          </cell>
          <cell r="I322" t="str">
            <v>X</v>
          </cell>
          <cell r="J322" t="str">
            <v>X</v>
          </cell>
          <cell r="K322" t="str">
            <v>X</v>
          </cell>
          <cell r="L322" t="str">
            <v>X</v>
          </cell>
          <cell r="M322" t="str">
            <v>X</v>
          </cell>
          <cell r="N322" t="str">
            <v>X</v>
          </cell>
          <cell r="O322">
            <v>0</v>
          </cell>
          <cell r="P322" t="str">
            <v>Timeout 959595</v>
          </cell>
          <cell r="Q322">
            <v>218</v>
          </cell>
          <cell r="R322">
            <v>20</v>
          </cell>
          <cell r="S322">
            <v>0</v>
          </cell>
          <cell r="T322">
            <v>0</v>
          </cell>
          <cell r="U322">
            <v>2</v>
          </cell>
        </row>
        <row r="323">
          <cell r="D323">
            <v>77215</v>
          </cell>
          <cell r="E323">
            <v>4</v>
          </cell>
          <cell r="F323" t="str">
            <v>x</v>
          </cell>
          <cell r="G323">
            <v>0</v>
          </cell>
          <cell r="H323">
            <v>0</v>
          </cell>
          <cell r="I323" t="str">
            <v>x</v>
          </cell>
          <cell r="J323" t="str">
            <v>x</v>
          </cell>
          <cell r="K323" t="str">
            <v>x</v>
          </cell>
          <cell r="L323" t="str">
            <v>x</v>
          </cell>
          <cell r="M323" t="str">
            <v>x</v>
          </cell>
          <cell r="N323" t="str">
            <v>x</v>
          </cell>
          <cell r="O323">
            <v>0</v>
          </cell>
          <cell r="P323" t="str">
            <v>Timeout 959595</v>
          </cell>
          <cell r="Q323">
            <v>0</v>
          </cell>
          <cell r="R323">
            <v>0</v>
          </cell>
          <cell r="S323">
            <v>4</v>
          </cell>
          <cell r="T323">
            <v>0</v>
          </cell>
          <cell r="U323">
            <v>0</v>
          </cell>
        </row>
        <row r="324">
          <cell r="D324">
            <v>77229</v>
          </cell>
          <cell r="E324">
            <v>7</v>
          </cell>
          <cell r="F324" t="str">
            <v>x</v>
          </cell>
          <cell r="G324">
            <v>7</v>
          </cell>
          <cell r="H324">
            <v>7</v>
          </cell>
          <cell r="I324" t="str">
            <v>x</v>
          </cell>
          <cell r="J324" t="str">
            <v>x</v>
          </cell>
          <cell r="K324" t="str">
            <v>x</v>
          </cell>
          <cell r="L324" t="str">
            <v>x</v>
          </cell>
          <cell r="M324" t="str">
            <v>x</v>
          </cell>
          <cell r="N324" t="str">
            <v>x</v>
          </cell>
          <cell r="O324">
            <v>0</v>
          </cell>
          <cell r="P324" t="str">
            <v>SBO Upgrade 77229</v>
          </cell>
          <cell r="Q324">
            <v>1636</v>
          </cell>
          <cell r="R324">
            <v>0</v>
          </cell>
          <cell r="S324">
            <v>0</v>
          </cell>
          <cell r="T324">
            <v>0</v>
          </cell>
          <cell r="U324">
            <v>37</v>
          </cell>
        </row>
        <row r="325">
          <cell r="D325">
            <v>77233</v>
          </cell>
          <cell r="E325">
            <v>2</v>
          </cell>
          <cell r="F325" t="str">
            <v>X</v>
          </cell>
          <cell r="G325">
            <v>2</v>
          </cell>
          <cell r="H325">
            <v>2</v>
          </cell>
          <cell r="I325" t="str">
            <v>X</v>
          </cell>
          <cell r="J325" t="str">
            <v>X</v>
          </cell>
          <cell r="K325" t="str">
            <v>X</v>
          </cell>
          <cell r="L325" t="str">
            <v>X</v>
          </cell>
          <cell r="M325" t="str">
            <v>X</v>
          </cell>
          <cell r="N325" t="str">
            <v>X</v>
          </cell>
          <cell r="O325">
            <v>0</v>
          </cell>
          <cell r="P325" t="str">
            <v>Sky+FHT Install 4008</v>
          </cell>
          <cell r="Q325">
            <v>186</v>
          </cell>
          <cell r="R325">
            <v>0</v>
          </cell>
          <cell r="S325">
            <v>0</v>
          </cell>
          <cell r="T325">
            <v>0</v>
          </cell>
          <cell r="U325">
            <v>15</v>
          </cell>
        </row>
        <row r="326">
          <cell r="D326">
            <v>77235</v>
          </cell>
          <cell r="E326">
            <v>48</v>
          </cell>
          <cell r="F326" t="str">
            <v>X</v>
          </cell>
          <cell r="G326">
            <v>0</v>
          </cell>
          <cell r="H326">
            <v>0</v>
          </cell>
          <cell r="I326" t="str">
            <v>X</v>
          </cell>
          <cell r="J326" t="str">
            <v>X</v>
          </cell>
          <cell r="K326" t="str">
            <v>X</v>
          </cell>
          <cell r="L326" t="str">
            <v>X</v>
          </cell>
          <cell r="M326" t="str">
            <v>X</v>
          </cell>
          <cell r="N326" t="str">
            <v>X</v>
          </cell>
          <cell r="O326">
            <v>0</v>
          </cell>
          <cell r="P326">
            <v>77235</v>
          </cell>
          <cell r="Q326">
            <v>0</v>
          </cell>
          <cell r="R326">
            <v>0</v>
          </cell>
          <cell r="S326">
            <v>48</v>
          </cell>
          <cell r="T326">
            <v>48</v>
          </cell>
          <cell r="U326">
            <v>0</v>
          </cell>
        </row>
        <row r="327">
          <cell r="D327">
            <v>77235</v>
          </cell>
          <cell r="E327">
            <v>41</v>
          </cell>
          <cell r="F327" t="str">
            <v>x</v>
          </cell>
          <cell r="G327">
            <v>0</v>
          </cell>
          <cell r="H327">
            <v>0</v>
          </cell>
          <cell r="I327" t="str">
            <v>x</v>
          </cell>
          <cell r="J327" t="str">
            <v>x</v>
          </cell>
          <cell r="K327" t="str">
            <v>x</v>
          </cell>
          <cell r="L327" t="str">
            <v>x</v>
          </cell>
          <cell r="M327" t="str">
            <v>x</v>
          </cell>
          <cell r="N327" t="str">
            <v>x</v>
          </cell>
          <cell r="O327">
            <v>0</v>
          </cell>
          <cell r="P327">
            <v>77235</v>
          </cell>
          <cell r="Q327">
            <v>0</v>
          </cell>
          <cell r="R327">
            <v>0</v>
          </cell>
          <cell r="S327">
            <v>41</v>
          </cell>
          <cell r="T327">
            <v>0</v>
          </cell>
          <cell r="U327">
            <v>0</v>
          </cell>
        </row>
        <row r="328">
          <cell r="D328">
            <v>77236</v>
          </cell>
          <cell r="E328">
            <v>68</v>
          </cell>
          <cell r="F328" t="str">
            <v>X</v>
          </cell>
          <cell r="G328">
            <v>0</v>
          </cell>
          <cell r="H328">
            <v>0</v>
          </cell>
          <cell r="I328" t="str">
            <v>X</v>
          </cell>
          <cell r="J328" t="str">
            <v>X</v>
          </cell>
          <cell r="K328" t="str">
            <v>X</v>
          </cell>
          <cell r="L328" t="str">
            <v>X</v>
          </cell>
          <cell r="M328" t="str">
            <v>X</v>
          </cell>
          <cell r="N328" t="str">
            <v>X</v>
          </cell>
          <cell r="O328">
            <v>0</v>
          </cell>
          <cell r="P328" t="str">
            <v>ICT 800822</v>
          </cell>
          <cell r="Q328">
            <v>0</v>
          </cell>
          <cell r="R328">
            <v>0</v>
          </cell>
          <cell r="S328">
            <v>68</v>
          </cell>
          <cell r="T328">
            <v>68</v>
          </cell>
          <cell r="U328">
            <v>0</v>
          </cell>
        </row>
        <row r="329">
          <cell r="D329">
            <v>77236</v>
          </cell>
          <cell r="E329">
            <v>68</v>
          </cell>
          <cell r="F329" t="str">
            <v>x</v>
          </cell>
          <cell r="G329">
            <v>62</v>
          </cell>
          <cell r="H329">
            <v>51</v>
          </cell>
          <cell r="I329" t="str">
            <v>x</v>
          </cell>
          <cell r="J329" t="str">
            <v>x</v>
          </cell>
          <cell r="K329" t="str">
            <v>x</v>
          </cell>
          <cell r="L329" t="str">
            <v>x</v>
          </cell>
          <cell r="M329" t="str">
            <v>x</v>
          </cell>
          <cell r="N329" t="str">
            <v>x</v>
          </cell>
          <cell r="O329">
            <v>1</v>
          </cell>
          <cell r="P329" t="str">
            <v>Cust MI 800822</v>
          </cell>
          <cell r="Q329">
            <v>17273</v>
          </cell>
          <cell r="R329">
            <v>5</v>
          </cell>
          <cell r="S329">
            <v>0</v>
          </cell>
          <cell r="T329">
            <v>0</v>
          </cell>
          <cell r="U329">
            <v>885</v>
          </cell>
        </row>
        <row r="330">
          <cell r="D330">
            <v>77237</v>
          </cell>
          <cell r="E330">
            <v>1</v>
          </cell>
          <cell r="F330" t="str">
            <v>x</v>
          </cell>
          <cell r="G330">
            <v>1</v>
          </cell>
          <cell r="H330">
            <v>1</v>
          </cell>
          <cell r="I330" t="str">
            <v>x</v>
          </cell>
          <cell r="J330" t="str">
            <v>x</v>
          </cell>
          <cell r="K330" t="str">
            <v>x</v>
          </cell>
          <cell r="L330" t="str">
            <v>x</v>
          </cell>
          <cell r="M330" t="str">
            <v>x</v>
          </cell>
          <cell r="N330" t="str">
            <v>x</v>
          </cell>
          <cell r="O330">
            <v>0</v>
          </cell>
          <cell r="P330" t="str">
            <v>TV Series 24_2424024</v>
          </cell>
          <cell r="Q330">
            <v>133</v>
          </cell>
          <cell r="R330">
            <v>0</v>
          </cell>
          <cell r="S330">
            <v>0</v>
          </cell>
          <cell r="T330">
            <v>0</v>
          </cell>
          <cell r="U330">
            <v>3</v>
          </cell>
        </row>
        <row r="331">
          <cell r="D331">
            <v>77240</v>
          </cell>
          <cell r="E331">
            <v>153</v>
          </cell>
          <cell r="F331" t="str">
            <v>X</v>
          </cell>
          <cell r="G331">
            <v>121</v>
          </cell>
          <cell r="H331">
            <v>121</v>
          </cell>
          <cell r="I331" t="str">
            <v>X</v>
          </cell>
          <cell r="J331" t="str">
            <v>X</v>
          </cell>
          <cell r="K331" t="str">
            <v>X</v>
          </cell>
          <cell r="L331" t="str">
            <v>X</v>
          </cell>
          <cell r="M331" t="str">
            <v>X</v>
          </cell>
          <cell r="N331" t="str">
            <v>X</v>
          </cell>
          <cell r="O331">
            <v>0</v>
          </cell>
          <cell r="P331" t="str">
            <v>IP PAT Transfer</v>
          </cell>
          <cell r="Q331">
            <v>29896</v>
          </cell>
          <cell r="R331">
            <v>0</v>
          </cell>
          <cell r="S331">
            <v>32</v>
          </cell>
          <cell r="T331">
            <v>32</v>
          </cell>
          <cell r="U331">
            <v>262</v>
          </cell>
        </row>
        <row r="332">
          <cell r="D332">
            <v>77242</v>
          </cell>
          <cell r="E332">
            <v>405</v>
          </cell>
          <cell r="F332" t="str">
            <v>X</v>
          </cell>
          <cell r="G332">
            <v>405</v>
          </cell>
          <cell r="H332">
            <v>373</v>
          </cell>
          <cell r="I332" t="str">
            <v>X</v>
          </cell>
          <cell r="J332" t="str">
            <v>X</v>
          </cell>
          <cell r="K332" t="str">
            <v>X</v>
          </cell>
          <cell r="L332" t="str">
            <v>X</v>
          </cell>
          <cell r="M332" t="str">
            <v>X</v>
          </cell>
          <cell r="N332" t="str">
            <v>X</v>
          </cell>
          <cell r="O332">
            <v>0</v>
          </cell>
          <cell r="P332">
            <v>77242</v>
          </cell>
          <cell r="Q332">
            <v>49810</v>
          </cell>
          <cell r="R332">
            <v>0</v>
          </cell>
          <cell r="S332">
            <v>0</v>
          </cell>
          <cell r="T332">
            <v>0</v>
          </cell>
          <cell r="U332">
            <v>2811</v>
          </cell>
        </row>
        <row r="333">
          <cell r="D333">
            <v>77246</v>
          </cell>
          <cell r="E333">
            <v>545</v>
          </cell>
          <cell r="F333" t="str">
            <v>X</v>
          </cell>
          <cell r="G333">
            <v>540</v>
          </cell>
          <cell r="H333">
            <v>488</v>
          </cell>
          <cell r="I333" t="str">
            <v>X</v>
          </cell>
          <cell r="J333" t="str">
            <v>X</v>
          </cell>
          <cell r="K333" t="str">
            <v>X</v>
          </cell>
          <cell r="L333" t="str">
            <v>X</v>
          </cell>
          <cell r="M333" t="str">
            <v>X</v>
          </cell>
          <cell r="N333" t="str">
            <v>X</v>
          </cell>
          <cell r="O333">
            <v>4</v>
          </cell>
          <cell r="P333" t="str">
            <v>ICT 800822.</v>
          </cell>
          <cell r="Q333">
            <v>69107</v>
          </cell>
          <cell r="R333">
            <v>19</v>
          </cell>
          <cell r="S333">
            <v>0</v>
          </cell>
          <cell r="T333">
            <v>0</v>
          </cell>
          <cell r="U333">
            <v>3698</v>
          </cell>
        </row>
        <row r="334">
          <cell r="D334">
            <v>77248</v>
          </cell>
          <cell r="E334">
            <v>205</v>
          </cell>
          <cell r="F334" t="str">
            <v>X</v>
          </cell>
          <cell r="G334">
            <v>202</v>
          </cell>
          <cell r="H334">
            <v>188</v>
          </cell>
          <cell r="I334" t="str">
            <v>X</v>
          </cell>
          <cell r="J334" t="str">
            <v>X</v>
          </cell>
          <cell r="K334" t="str">
            <v>X</v>
          </cell>
          <cell r="L334" t="str">
            <v>X</v>
          </cell>
          <cell r="M334" t="str">
            <v>X</v>
          </cell>
          <cell r="N334" t="str">
            <v>X</v>
          </cell>
          <cell r="O334">
            <v>3</v>
          </cell>
          <cell r="P334" t="str">
            <v>ICT 800822..</v>
          </cell>
          <cell r="Q334">
            <v>23936</v>
          </cell>
          <cell r="R334">
            <v>0</v>
          </cell>
          <cell r="S334">
            <v>0</v>
          </cell>
          <cell r="T334">
            <v>0</v>
          </cell>
          <cell r="U334">
            <v>1298</v>
          </cell>
        </row>
        <row r="335">
          <cell r="D335">
            <v>77254</v>
          </cell>
          <cell r="E335">
            <v>9</v>
          </cell>
          <cell r="F335" t="str">
            <v>X</v>
          </cell>
          <cell r="G335">
            <v>0</v>
          </cell>
          <cell r="H335">
            <v>0</v>
          </cell>
          <cell r="I335" t="str">
            <v>X</v>
          </cell>
          <cell r="J335" t="str">
            <v>X</v>
          </cell>
          <cell r="K335" t="str">
            <v>X</v>
          </cell>
          <cell r="L335" t="str">
            <v>X</v>
          </cell>
          <cell r="M335" t="str">
            <v>X</v>
          </cell>
          <cell r="N335" t="str">
            <v>X</v>
          </cell>
          <cell r="O335">
            <v>0</v>
          </cell>
          <cell r="P335">
            <v>77254</v>
          </cell>
          <cell r="Q335">
            <v>0</v>
          </cell>
          <cell r="R335">
            <v>0</v>
          </cell>
          <cell r="S335">
            <v>9</v>
          </cell>
          <cell r="T335">
            <v>9</v>
          </cell>
          <cell r="U335">
            <v>0</v>
          </cell>
        </row>
        <row r="336">
          <cell r="D336">
            <v>77255</v>
          </cell>
          <cell r="E336">
            <v>3</v>
          </cell>
          <cell r="F336" t="str">
            <v>X</v>
          </cell>
          <cell r="G336">
            <v>2</v>
          </cell>
          <cell r="H336">
            <v>2</v>
          </cell>
          <cell r="I336" t="str">
            <v>X</v>
          </cell>
          <cell r="J336" t="str">
            <v>X</v>
          </cell>
          <cell r="K336" t="str">
            <v>X</v>
          </cell>
          <cell r="L336" t="str">
            <v>X</v>
          </cell>
          <cell r="M336" t="str">
            <v>X</v>
          </cell>
          <cell r="N336" t="str">
            <v>X</v>
          </cell>
          <cell r="O336">
            <v>1</v>
          </cell>
          <cell r="P336" t="str">
            <v>Sky+ IAF 501603 Rev</v>
          </cell>
          <cell r="Q336">
            <v>1017</v>
          </cell>
          <cell r="R336">
            <v>0</v>
          </cell>
          <cell r="S336">
            <v>0</v>
          </cell>
          <cell r="T336">
            <v>0</v>
          </cell>
          <cell r="U336">
            <v>28</v>
          </cell>
        </row>
        <row r="337">
          <cell r="D337">
            <v>77272</v>
          </cell>
          <cell r="E337">
            <v>1</v>
          </cell>
          <cell r="F337" t="str">
            <v>X</v>
          </cell>
          <cell r="G337">
            <v>1</v>
          </cell>
          <cell r="H337">
            <v>1</v>
          </cell>
          <cell r="I337" t="str">
            <v>X</v>
          </cell>
          <cell r="J337" t="str">
            <v>X</v>
          </cell>
          <cell r="K337" t="str">
            <v>X</v>
          </cell>
          <cell r="L337" t="str">
            <v>X</v>
          </cell>
          <cell r="M337" t="str">
            <v>X</v>
          </cell>
          <cell r="N337" t="str">
            <v>X</v>
          </cell>
          <cell r="O337">
            <v>0</v>
          </cell>
          <cell r="P337" t="str">
            <v>Burdened Borrowers D</v>
          </cell>
          <cell r="Q337">
            <v>0</v>
          </cell>
          <cell r="R337">
            <v>0</v>
          </cell>
          <cell r="S337">
            <v>0</v>
          </cell>
          <cell r="T337">
            <v>0</v>
          </cell>
          <cell r="U337">
            <v>3</v>
          </cell>
        </row>
        <row r="338">
          <cell r="D338">
            <v>77280</v>
          </cell>
          <cell r="E338">
            <v>15</v>
          </cell>
          <cell r="F338" t="str">
            <v>X</v>
          </cell>
          <cell r="G338">
            <v>14</v>
          </cell>
          <cell r="H338">
            <v>5</v>
          </cell>
          <cell r="I338" t="str">
            <v>X</v>
          </cell>
          <cell r="J338" t="str">
            <v>X</v>
          </cell>
          <cell r="K338" t="str">
            <v>X</v>
          </cell>
          <cell r="L338" t="str">
            <v>X</v>
          </cell>
          <cell r="M338" t="str">
            <v>X</v>
          </cell>
          <cell r="N338" t="str">
            <v>X</v>
          </cell>
          <cell r="O338">
            <v>1</v>
          </cell>
          <cell r="P338" t="str">
            <v>Tesco 959595</v>
          </cell>
          <cell r="Q338">
            <v>3768</v>
          </cell>
          <cell r="R338">
            <v>0</v>
          </cell>
          <cell r="S338">
            <v>0</v>
          </cell>
          <cell r="T338">
            <v>0</v>
          </cell>
          <cell r="U338">
            <v>1781</v>
          </cell>
        </row>
        <row r="339">
          <cell r="D339">
            <v>77282</v>
          </cell>
          <cell r="E339">
            <v>24</v>
          </cell>
          <cell r="F339" t="str">
            <v>X</v>
          </cell>
          <cell r="G339">
            <v>23</v>
          </cell>
          <cell r="H339">
            <v>23</v>
          </cell>
          <cell r="I339" t="str">
            <v>X</v>
          </cell>
          <cell r="J339" t="str">
            <v>X</v>
          </cell>
          <cell r="K339" t="str">
            <v>X</v>
          </cell>
          <cell r="L339" t="str">
            <v>X</v>
          </cell>
          <cell r="M339" t="str">
            <v>X</v>
          </cell>
          <cell r="N339" t="str">
            <v>X</v>
          </cell>
          <cell r="O339">
            <v>1</v>
          </cell>
          <cell r="P339" t="str">
            <v>TV Link x/fer</v>
          </cell>
          <cell r="Q339">
            <v>6994</v>
          </cell>
          <cell r="R339">
            <v>0</v>
          </cell>
          <cell r="S339">
            <v>0</v>
          </cell>
          <cell r="T339">
            <v>0</v>
          </cell>
          <cell r="U339">
            <v>51</v>
          </cell>
        </row>
        <row r="340">
          <cell r="D340">
            <v>77285</v>
          </cell>
          <cell r="E340">
            <v>1</v>
          </cell>
          <cell r="F340" t="str">
            <v>X</v>
          </cell>
          <cell r="G340">
            <v>0</v>
          </cell>
          <cell r="H340">
            <v>0</v>
          </cell>
          <cell r="I340" t="str">
            <v>X</v>
          </cell>
          <cell r="J340" t="str">
            <v>X</v>
          </cell>
          <cell r="K340" t="str">
            <v>X</v>
          </cell>
          <cell r="L340" t="str">
            <v>X</v>
          </cell>
          <cell r="M340" t="str">
            <v>X</v>
          </cell>
          <cell r="N340" t="str">
            <v>X</v>
          </cell>
          <cell r="O340">
            <v>1</v>
          </cell>
          <cell r="P340">
            <v>77285</v>
          </cell>
          <cell r="Q340">
            <v>0</v>
          </cell>
          <cell r="R340">
            <v>0</v>
          </cell>
          <cell r="S340">
            <v>0</v>
          </cell>
          <cell r="T340">
            <v>0</v>
          </cell>
          <cell r="U340">
            <v>0</v>
          </cell>
        </row>
        <row r="341">
          <cell r="D341">
            <v>77290</v>
          </cell>
          <cell r="E341">
            <v>38</v>
          </cell>
          <cell r="F341" t="str">
            <v>X</v>
          </cell>
          <cell r="G341">
            <v>36</v>
          </cell>
          <cell r="H341">
            <v>32</v>
          </cell>
          <cell r="I341" t="str">
            <v>X</v>
          </cell>
          <cell r="J341" t="str">
            <v>X</v>
          </cell>
          <cell r="K341" t="str">
            <v>X</v>
          </cell>
          <cell r="L341" t="str">
            <v>X</v>
          </cell>
          <cell r="M341" t="str">
            <v>X</v>
          </cell>
          <cell r="N341" t="str">
            <v>X</v>
          </cell>
          <cell r="O341">
            <v>0</v>
          </cell>
          <cell r="P341" t="str">
            <v>MI Transfer Number</v>
          </cell>
          <cell r="Q341">
            <v>8841</v>
          </cell>
          <cell r="R341">
            <v>30</v>
          </cell>
          <cell r="S341">
            <v>0</v>
          </cell>
          <cell r="T341">
            <v>0</v>
          </cell>
          <cell r="U341">
            <v>364</v>
          </cell>
        </row>
        <row r="342">
          <cell r="D342">
            <v>77292</v>
          </cell>
          <cell r="E342">
            <v>34</v>
          </cell>
          <cell r="F342" t="str">
            <v>X</v>
          </cell>
          <cell r="G342">
            <v>33</v>
          </cell>
          <cell r="H342">
            <v>19</v>
          </cell>
          <cell r="I342" t="str">
            <v>X</v>
          </cell>
          <cell r="J342" t="str">
            <v>X</v>
          </cell>
          <cell r="K342" t="str">
            <v>X</v>
          </cell>
          <cell r="L342" t="str">
            <v>X</v>
          </cell>
          <cell r="M342" t="str">
            <v>X</v>
          </cell>
          <cell r="N342" t="str">
            <v>X</v>
          </cell>
          <cell r="O342">
            <v>1</v>
          </cell>
          <cell r="P342" t="str">
            <v>Sky + Install T/fer</v>
          </cell>
          <cell r="Q342">
            <v>10835</v>
          </cell>
          <cell r="R342">
            <v>0</v>
          </cell>
          <cell r="S342">
            <v>0</v>
          </cell>
          <cell r="T342">
            <v>0</v>
          </cell>
          <cell r="U342">
            <v>674</v>
          </cell>
        </row>
        <row r="343">
          <cell r="D343">
            <v>77293</v>
          </cell>
          <cell r="E343">
            <v>91</v>
          </cell>
          <cell r="F343" t="str">
            <v>X</v>
          </cell>
          <cell r="G343">
            <v>91</v>
          </cell>
          <cell r="H343">
            <v>91</v>
          </cell>
          <cell r="I343" t="str">
            <v>X</v>
          </cell>
          <cell r="J343" t="str">
            <v>X</v>
          </cell>
          <cell r="K343" t="str">
            <v>X</v>
          </cell>
          <cell r="L343" t="str">
            <v>X</v>
          </cell>
          <cell r="M343" t="str">
            <v>X</v>
          </cell>
          <cell r="N343" t="str">
            <v>X</v>
          </cell>
          <cell r="O343">
            <v>0</v>
          </cell>
          <cell r="P343" t="str">
            <v>EDB x/fer</v>
          </cell>
          <cell r="Q343">
            <v>40602</v>
          </cell>
          <cell r="R343">
            <v>0</v>
          </cell>
          <cell r="S343">
            <v>0</v>
          </cell>
          <cell r="T343">
            <v>0</v>
          </cell>
          <cell r="U343">
            <v>194</v>
          </cell>
        </row>
        <row r="344">
          <cell r="D344">
            <v>77294</v>
          </cell>
          <cell r="E344">
            <v>1</v>
          </cell>
          <cell r="F344" t="str">
            <v>X</v>
          </cell>
          <cell r="G344">
            <v>1</v>
          </cell>
          <cell r="H344">
            <v>1</v>
          </cell>
          <cell r="I344" t="str">
            <v>X</v>
          </cell>
          <cell r="J344" t="str">
            <v>X</v>
          </cell>
          <cell r="K344" t="str">
            <v>X</v>
          </cell>
          <cell r="L344" t="str">
            <v>X</v>
          </cell>
          <cell r="M344" t="str">
            <v>X</v>
          </cell>
          <cell r="N344" t="str">
            <v>X</v>
          </cell>
          <cell r="O344">
            <v>0</v>
          </cell>
          <cell r="P344" t="str">
            <v>Independant</v>
          </cell>
          <cell r="Q344">
            <v>485</v>
          </cell>
          <cell r="R344">
            <v>0</v>
          </cell>
          <cell r="S344">
            <v>0</v>
          </cell>
          <cell r="T344">
            <v>0</v>
          </cell>
          <cell r="U344">
            <v>12</v>
          </cell>
        </row>
        <row r="345">
          <cell r="D345">
            <v>77295</v>
          </cell>
          <cell r="E345">
            <v>14</v>
          </cell>
          <cell r="F345" t="str">
            <v>X</v>
          </cell>
          <cell r="G345">
            <v>13</v>
          </cell>
          <cell r="H345">
            <v>12</v>
          </cell>
          <cell r="I345" t="str">
            <v>X</v>
          </cell>
          <cell r="J345" t="str">
            <v>X</v>
          </cell>
          <cell r="K345" t="str">
            <v>X</v>
          </cell>
          <cell r="L345" t="str">
            <v>X</v>
          </cell>
          <cell r="M345" t="str">
            <v>X</v>
          </cell>
          <cell r="N345" t="str">
            <v>X</v>
          </cell>
          <cell r="O345">
            <v>0</v>
          </cell>
          <cell r="P345" t="str">
            <v>ASA Transfer Number</v>
          </cell>
          <cell r="Q345">
            <v>1394</v>
          </cell>
          <cell r="R345">
            <v>15</v>
          </cell>
          <cell r="S345">
            <v>0</v>
          </cell>
          <cell r="T345">
            <v>0</v>
          </cell>
          <cell r="U345">
            <v>104</v>
          </cell>
        </row>
        <row r="346">
          <cell r="D346">
            <v>77297</v>
          </cell>
          <cell r="E346">
            <v>15</v>
          </cell>
          <cell r="F346" t="str">
            <v>X</v>
          </cell>
          <cell r="G346">
            <v>0</v>
          </cell>
          <cell r="H346">
            <v>0</v>
          </cell>
          <cell r="I346" t="str">
            <v>X</v>
          </cell>
          <cell r="J346" t="str">
            <v>X</v>
          </cell>
          <cell r="K346" t="str">
            <v>X</v>
          </cell>
          <cell r="L346" t="str">
            <v>X</v>
          </cell>
          <cell r="M346" t="str">
            <v>X</v>
          </cell>
          <cell r="N346" t="str">
            <v>X</v>
          </cell>
          <cell r="O346">
            <v>0</v>
          </cell>
          <cell r="P346" t="str">
            <v>DTH Collections</v>
          </cell>
          <cell r="Q346">
            <v>0</v>
          </cell>
          <cell r="R346">
            <v>227</v>
          </cell>
          <cell r="S346">
            <v>0</v>
          </cell>
          <cell r="T346">
            <v>0</v>
          </cell>
          <cell r="U346">
            <v>0</v>
          </cell>
        </row>
        <row r="347">
          <cell r="D347">
            <v>77298</v>
          </cell>
          <cell r="E347">
            <v>1</v>
          </cell>
          <cell r="F347" t="str">
            <v>X</v>
          </cell>
          <cell r="G347">
            <v>0</v>
          </cell>
          <cell r="H347">
            <v>0</v>
          </cell>
          <cell r="I347" t="str">
            <v>X</v>
          </cell>
          <cell r="J347" t="str">
            <v>X</v>
          </cell>
          <cell r="K347" t="str">
            <v>X</v>
          </cell>
          <cell r="L347" t="str">
            <v>X</v>
          </cell>
          <cell r="M347" t="str">
            <v>X</v>
          </cell>
          <cell r="N347" t="str">
            <v>X</v>
          </cell>
          <cell r="O347">
            <v>0</v>
          </cell>
          <cell r="P347">
            <v>77298</v>
          </cell>
          <cell r="Q347">
            <v>0</v>
          </cell>
          <cell r="R347">
            <v>0</v>
          </cell>
          <cell r="S347">
            <v>1</v>
          </cell>
          <cell r="T347">
            <v>1</v>
          </cell>
          <cell r="U347">
            <v>0</v>
          </cell>
        </row>
        <row r="348">
          <cell r="D348">
            <v>77299</v>
          </cell>
          <cell r="E348">
            <v>244</v>
          </cell>
          <cell r="F348" t="str">
            <v>X</v>
          </cell>
          <cell r="G348">
            <v>236</v>
          </cell>
          <cell r="H348">
            <v>184</v>
          </cell>
          <cell r="I348" t="str">
            <v>X</v>
          </cell>
          <cell r="J348" t="str">
            <v>X</v>
          </cell>
          <cell r="K348" t="str">
            <v>X</v>
          </cell>
          <cell r="L348" t="str">
            <v>X</v>
          </cell>
          <cell r="M348" t="str">
            <v>X</v>
          </cell>
          <cell r="N348" t="str">
            <v>X</v>
          </cell>
          <cell r="O348">
            <v>7</v>
          </cell>
          <cell r="P348" t="str">
            <v>Install T/fer Number</v>
          </cell>
          <cell r="Q348">
            <v>62756</v>
          </cell>
          <cell r="R348">
            <v>17</v>
          </cell>
          <cell r="S348">
            <v>0</v>
          </cell>
          <cell r="T348">
            <v>0</v>
          </cell>
          <cell r="U348">
            <v>3274</v>
          </cell>
        </row>
        <row r="349">
          <cell r="D349">
            <v>77300</v>
          </cell>
          <cell r="E349">
            <v>36</v>
          </cell>
          <cell r="F349" t="str">
            <v>X</v>
          </cell>
          <cell r="G349">
            <v>35</v>
          </cell>
          <cell r="H349">
            <v>25</v>
          </cell>
          <cell r="I349" t="str">
            <v>X</v>
          </cell>
          <cell r="J349" t="str">
            <v>X</v>
          </cell>
          <cell r="K349" t="str">
            <v>X</v>
          </cell>
          <cell r="L349" t="str">
            <v>X</v>
          </cell>
          <cell r="M349" t="str">
            <v>X</v>
          </cell>
          <cell r="N349" t="str">
            <v>X</v>
          </cell>
          <cell r="O349">
            <v>1</v>
          </cell>
          <cell r="P349" t="str">
            <v>Tivo 418486.</v>
          </cell>
          <cell r="Q349">
            <v>8369</v>
          </cell>
          <cell r="R349">
            <v>0</v>
          </cell>
          <cell r="S349">
            <v>0</v>
          </cell>
          <cell r="T349">
            <v>0</v>
          </cell>
          <cell r="U349">
            <v>1783</v>
          </cell>
        </row>
        <row r="350">
          <cell r="D350">
            <v>77303</v>
          </cell>
          <cell r="E350">
            <v>6</v>
          </cell>
          <cell r="F350" t="str">
            <v>X</v>
          </cell>
          <cell r="G350">
            <v>4</v>
          </cell>
          <cell r="H350">
            <v>2</v>
          </cell>
          <cell r="I350" t="str">
            <v>X</v>
          </cell>
          <cell r="J350" t="str">
            <v>X</v>
          </cell>
          <cell r="K350" t="str">
            <v>X</v>
          </cell>
          <cell r="L350" t="str">
            <v>X</v>
          </cell>
          <cell r="M350" t="str">
            <v>X</v>
          </cell>
          <cell r="N350" t="str">
            <v>X</v>
          </cell>
          <cell r="O350">
            <v>0</v>
          </cell>
          <cell r="P350" t="str">
            <v>Tech Option 435000</v>
          </cell>
          <cell r="Q350">
            <v>1246</v>
          </cell>
          <cell r="R350">
            <v>0</v>
          </cell>
          <cell r="S350">
            <v>2</v>
          </cell>
          <cell r="T350">
            <v>2</v>
          </cell>
          <cell r="U350">
            <v>82</v>
          </cell>
        </row>
        <row r="351">
          <cell r="D351">
            <v>77306</v>
          </cell>
          <cell r="E351">
            <v>365</v>
          </cell>
          <cell r="F351" t="str">
            <v>X</v>
          </cell>
          <cell r="G351">
            <v>361</v>
          </cell>
          <cell r="H351">
            <v>269</v>
          </cell>
          <cell r="I351" t="str">
            <v>X</v>
          </cell>
          <cell r="J351" t="str">
            <v>X</v>
          </cell>
          <cell r="K351" t="str">
            <v>X</v>
          </cell>
          <cell r="L351" t="str">
            <v>X</v>
          </cell>
          <cell r="M351" t="str">
            <v>X</v>
          </cell>
          <cell r="N351" t="str">
            <v>X</v>
          </cell>
          <cell r="O351">
            <v>4</v>
          </cell>
          <cell r="P351" t="str">
            <v>CLI Opt 435000</v>
          </cell>
          <cell r="Q351">
            <v>136077</v>
          </cell>
          <cell r="R351">
            <v>0</v>
          </cell>
          <cell r="S351">
            <v>0</v>
          </cell>
          <cell r="T351">
            <v>0</v>
          </cell>
          <cell r="U351">
            <v>5225</v>
          </cell>
        </row>
        <row r="352">
          <cell r="D352">
            <v>77306</v>
          </cell>
          <cell r="E352">
            <v>27</v>
          </cell>
          <cell r="F352" t="str">
            <v>x</v>
          </cell>
          <cell r="G352">
            <v>15</v>
          </cell>
          <cell r="H352">
            <v>13</v>
          </cell>
          <cell r="I352" t="str">
            <v>x</v>
          </cell>
          <cell r="J352" t="str">
            <v>x</v>
          </cell>
          <cell r="K352" t="str">
            <v>x</v>
          </cell>
          <cell r="L352" t="str">
            <v>x</v>
          </cell>
          <cell r="M352" t="str">
            <v>x</v>
          </cell>
          <cell r="N352" t="str">
            <v>x</v>
          </cell>
          <cell r="O352">
            <v>0</v>
          </cell>
          <cell r="P352" t="str">
            <v>CLI MGT 435000</v>
          </cell>
          <cell r="Q352">
            <v>5348</v>
          </cell>
          <cell r="R352">
            <v>0</v>
          </cell>
          <cell r="S352">
            <v>12</v>
          </cell>
          <cell r="T352">
            <v>0</v>
          </cell>
          <cell r="U352">
            <v>145</v>
          </cell>
        </row>
        <row r="353">
          <cell r="D353">
            <v>77307</v>
          </cell>
          <cell r="E353">
            <v>976</v>
          </cell>
          <cell r="F353" t="str">
            <v>X</v>
          </cell>
          <cell r="G353">
            <v>907</v>
          </cell>
          <cell r="H353">
            <v>432</v>
          </cell>
          <cell r="I353" t="str">
            <v>X</v>
          </cell>
          <cell r="J353" t="str">
            <v>X</v>
          </cell>
          <cell r="K353" t="str">
            <v>X</v>
          </cell>
          <cell r="L353" t="str">
            <v>X</v>
          </cell>
          <cell r="M353" t="str">
            <v>X</v>
          </cell>
          <cell r="N353" t="str">
            <v>X</v>
          </cell>
          <cell r="O353">
            <v>69</v>
          </cell>
          <cell r="P353" t="str">
            <v>Sky+ Technical</v>
          </cell>
          <cell r="Q353">
            <v>414581</v>
          </cell>
          <cell r="R353">
            <v>0</v>
          </cell>
          <cell r="S353">
            <v>0</v>
          </cell>
          <cell r="T353">
            <v>0</v>
          </cell>
          <cell r="U353">
            <v>111277</v>
          </cell>
        </row>
        <row r="354">
          <cell r="D354">
            <v>77311</v>
          </cell>
          <cell r="E354">
            <v>196</v>
          </cell>
          <cell r="F354" t="str">
            <v>x</v>
          </cell>
          <cell r="G354">
            <v>185</v>
          </cell>
          <cell r="H354">
            <v>145</v>
          </cell>
          <cell r="I354" t="str">
            <v>x</v>
          </cell>
          <cell r="J354" t="str">
            <v>x</v>
          </cell>
          <cell r="K354" t="str">
            <v>x</v>
          </cell>
          <cell r="L354" t="str">
            <v>x</v>
          </cell>
          <cell r="M354" t="str">
            <v>x</v>
          </cell>
          <cell r="N354" t="str">
            <v>x</v>
          </cell>
          <cell r="O354">
            <v>11</v>
          </cell>
          <cell r="P354" t="str">
            <v>WAP Technical Active</v>
          </cell>
          <cell r="Q354">
            <v>47493</v>
          </cell>
          <cell r="R354">
            <v>0</v>
          </cell>
          <cell r="S354">
            <v>0</v>
          </cell>
          <cell r="T354">
            <v>0</v>
          </cell>
          <cell r="U354">
            <v>4577</v>
          </cell>
        </row>
        <row r="355">
          <cell r="D355">
            <v>77315</v>
          </cell>
          <cell r="E355">
            <v>23</v>
          </cell>
          <cell r="F355" t="str">
            <v>X</v>
          </cell>
          <cell r="G355">
            <v>22</v>
          </cell>
          <cell r="H355">
            <v>14</v>
          </cell>
          <cell r="I355" t="str">
            <v>X</v>
          </cell>
          <cell r="J355" t="str">
            <v>X</v>
          </cell>
          <cell r="K355" t="str">
            <v>X</v>
          </cell>
          <cell r="L355" t="str">
            <v>X</v>
          </cell>
          <cell r="M355" t="str">
            <v>X</v>
          </cell>
          <cell r="N355" t="str">
            <v>X</v>
          </cell>
          <cell r="O355">
            <v>1</v>
          </cell>
          <cell r="P355" t="str">
            <v>Tech Option 434343</v>
          </cell>
          <cell r="Q355">
            <v>8470</v>
          </cell>
          <cell r="R355">
            <v>0</v>
          </cell>
          <cell r="S355">
            <v>0</v>
          </cell>
          <cell r="T355">
            <v>0</v>
          </cell>
          <cell r="U355">
            <v>460</v>
          </cell>
        </row>
        <row r="356">
          <cell r="D356">
            <v>77320</v>
          </cell>
          <cell r="E356">
            <v>30</v>
          </cell>
          <cell r="F356" t="str">
            <v>X</v>
          </cell>
          <cell r="G356">
            <v>27</v>
          </cell>
          <cell r="H356">
            <v>17</v>
          </cell>
          <cell r="I356" t="str">
            <v>X</v>
          </cell>
          <cell r="J356" t="str">
            <v>X</v>
          </cell>
          <cell r="K356" t="str">
            <v>X</v>
          </cell>
          <cell r="L356" t="str">
            <v>X</v>
          </cell>
          <cell r="M356" t="str">
            <v>X</v>
          </cell>
          <cell r="N356" t="str">
            <v>X</v>
          </cell>
          <cell r="O356">
            <v>3</v>
          </cell>
          <cell r="P356" t="str">
            <v>Techncial cust profi</v>
          </cell>
          <cell r="Q356">
            <v>11419</v>
          </cell>
          <cell r="R356">
            <v>0</v>
          </cell>
          <cell r="S356">
            <v>0</v>
          </cell>
          <cell r="T356">
            <v>0</v>
          </cell>
          <cell r="U356">
            <v>1233</v>
          </cell>
        </row>
        <row r="357">
          <cell r="D357">
            <v>77321</v>
          </cell>
          <cell r="E357">
            <v>1</v>
          </cell>
          <cell r="F357" t="str">
            <v>X</v>
          </cell>
          <cell r="G357">
            <v>1</v>
          </cell>
          <cell r="H357">
            <v>1</v>
          </cell>
          <cell r="I357" t="str">
            <v>X</v>
          </cell>
          <cell r="J357" t="str">
            <v>X</v>
          </cell>
          <cell r="K357" t="str">
            <v>X</v>
          </cell>
          <cell r="L357" t="str">
            <v>X</v>
          </cell>
          <cell r="M357" t="str">
            <v>X</v>
          </cell>
          <cell r="N357" t="str">
            <v>X</v>
          </cell>
          <cell r="O357">
            <v>0</v>
          </cell>
          <cell r="P357" t="str">
            <v>STS cust profile</v>
          </cell>
          <cell r="Q357">
            <v>440</v>
          </cell>
          <cell r="R357">
            <v>0</v>
          </cell>
          <cell r="S357">
            <v>0</v>
          </cell>
          <cell r="T357">
            <v>0</v>
          </cell>
          <cell r="U357">
            <v>3</v>
          </cell>
        </row>
        <row r="358">
          <cell r="D358">
            <v>77324</v>
          </cell>
          <cell r="E358">
            <v>384</v>
          </cell>
          <cell r="F358" t="str">
            <v>X</v>
          </cell>
          <cell r="G358">
            <v>362</v>
          </cell>
          <cell r="H358">
            <v>237</v>
          </cell>
          <cell r="I358" t="str">
            <v>X</v>
          </cell>
          <cell r="J358" t="str">
            <v>X</v>
          </cell>
          <cell r="K358" t="str">
            <v>X</v>
          </cell>
          <cell r="L358" t="str">
            <v>X</v>
          </cell>
          <cell r="M358" t="str">
            <v>X</v>
          </cell>
          <cell r="N358" t="str">
            <v>X</v>
          </cell>
          <cell r="O358">
            <v>15</v>
          </cell>
          <cell r="P358" t="str">
            <v>RHL Tech Trans</v>
          </cell>
          <cell r="Q358">
            <v>153421</v>
          </cell>
          <cell r="R358">
            <v>0</v>
          </cell>
          <cell r="S358">
            <v>7</v>
          </cell>
          <cell r="T358">
            <v>7</v>
          </cell>
          <cell r="U358">
            <v>8598</v>
          </cell>
        </row>
        <row r="359">
          <cell r="D359">
            <v>77327</v>
          </cell>
          <cell r="E359">
            <v>3</v>
          </cell>
          <cell r="F359" t="str">
            <v>X</v>
          </cell>
          <cell r="G359">
            <v>3</v>
          </cell>
          <cell r="H359">
            <v>2</v>
          </cell>
          <cell r="I359" t="str">
            <v>X</v>
          </cell>
          <cell r="J359" t="str">
            <v>X</v>
          </cell>
          <cell r="K359" t="str">
            <v>X</v>
          </cell>
          <cell r="L359" t="str">
            <v>X</v>
          </cell>
          <cell r="M359" t="str">
            <v>X</v>
          </cell>
          <cell r="N359" t="str">
            <v>X</v>
          </cell>
          <cell r="O359">
            <v>0</v>
          </cell>
          <cell r="P359" t="str">
            <v>Outscource Serv Call</v>
          </cell>
          <cell r="Q359">
            <v>818</v>
          </cell>
          <cell r="R359">
            <v>0</v>
          </cell>
          <cell r="S359">
            <v>0</v>
          </cell>
          <cell r="T359">
            <v>0</v>
          </cell>
          <cell r="U359">
            <v>59</v>
          </cell>
        </row>
        <row r="360">
          <cell r="D360">
            <v>77328</v>
          </cell>
          <cell r="E360">
            <v>1</v>
          </cell>
          <cell r="F360" t="str">
            <v>X</v>
          </cell>
          <cell r="G360">
            <v>1</v>
          </cell>
          <cell r="H360">
            <v>1</v>
          </cell>
          <cell r="I360" t="str">
            <v>X</v>
          </cell>
          <cell r="J360" t="str">
            <v>X</v>
          </cell>
          <cell r="K360" t="str">
            <v>X</v>
          </cell>
          <cell r="L360" t="str">
            <v>X</v>
          </cell>
          <cell r="M360" t="str">
            <v>X</v>
          </cell>
          <cell r="N360" t="str">
            <v>X</v>
          </cell>
          <cell r="O360">
            <v>0</v>
          </cell>
          <cell r="P360" t="str">
            <v>Sky+FHT Tech 400881</v>
          </cell>
          <cell r="Q360">
            <v>464</v>
          </cell>
          <cell r="R360">
            <v>0</v>
          </cell>
          <cell r="S360">
            <v>0</v>
          </cell>
          <cell r="T360">
            <v>0</v>
          </cell>
          <cell r="U360">
            <v>2</v>
          </cell>
        </row>
        <row r="361">
          <cell r="D361">
            <v>77332</v>
          </cell>
          <cell r="E361">
            <v>1233</v>
          </cell>
          <cell r="F361" t="str">
            <v>X</v>
          </cell>
          <cell r="G361">
            <v>1138</v>
          </cell>
          <cell r="H361">
            <v>660</v>
          </cell>
          <cell r="I361" t="str">
            <v>X</v>
          </cell>
          <cell r="J361" t="str">
            <v>X</v>
          </cell>
          <cell r="K361" t="str">
            <v>X</v>
          </cell>
          <cell r="L361" t="str">
            <v>X</v>
          </cell>
          <cell r="M361" t="str">
            <v>X</v>
          </cell>
          <cell r="N361" t="str">
            <v>X</v>
          </cell>
          <cell r="O361">
            <v>95</v>
          </cell>
          <cell r="P361" t="str">
            <v>Tech Route Frm Dunf</v>
          </cell>
          <cell r="Q361">
            <v>494566</v>
          </cell>
          <cell r="R361">
            <v>0</v>
          </cell>
          <cell r="S361">
            <v>0</v>
          </cell>
          <cell r="T361">
            <v>0</v>
          </cell>
          <cell r="U361">
            <v>76633</v>
          </cell>
        </row>
        <row r="362">
          <cell r="D362">
            <v>77334</v>
          </cell>
          <cell r="E362">
            <v>437</v>
          </cell>
          <cell r="F362" t="str">
            <v>X</v>
          </cell>
          <cell r="G362">
            <v>275</v>
          </cell>
          <cell r="H362">
            <v>194</v>
          </cell>
          <cell r="I362" t="str">
            <v>X</v>
          </cell>
          <cell r="J362" t="str">
            <v>X</v>
          </cell>
          <cell r="K362" t="str">
            <v>X</v>
          </cell>
          <cell r="L362" t="str">
            <v>X</v>
          </cell>
          <cell r="M362" t="str">
            <v>X</v>
          </cell>
          <cell r="N362" t="str">
            <v>X</v>
          </cell>
          <cell r="O362">
            <v>29</v>
          </cell>
          <cell r="P362" t="str">
            <v>Tech 959595</v>
          </cell>
          <cell r="Q362">
            <v>99287</v>
          </cell>
          <cell r="R362">
            <v>0</v>
          </cell>
          <cell r="S362">
            <v>133</v>
          </cell>
          <cell r="T362">
            <v>133</v>
          </cell>
          <cell r="U362">
            <v>16592</v>
          </cell>
        </row>
        <row r="363">
          <cell r="D363">
            <v>77336</v>
          </cell>
          <cell r="E363">
            <v>319</v>
          </cell>
          <cell r="F363" t="str">
            <v>X</v>
          </cell>
          <cell r="G363">
            <v>318</v>
          </cell>
          <cell r="H363">
            <v>318</v>
          </cell>
          <cell r="I363" t="str">
            <v>X</v>
          </cell>
          <cell r="J363" t="str">
            <v>X</v>
          </cell>
          <cell r="K363" t="str">
            <v>X</v>
          </cell>
          <cell r="L363" t="str">
            <v>X</v>
          </cell>
          <cell r="M363" t="str">
            <v>X</v>
          </cell>
          <cell r="N363" t="str">
            <v>X</v>
          </cell>
          <cell r="O363">
            <v>1</v>
          </cell>
          <cell r="P363" t="str">
            <v>LAI IP Technical</v>
          </cell>
          <cell r="Q363">
            <v>90948</v>
          </cell>
          <cell r="R363">
            <v>0</v>
          </cell>
          <cell r="S363">
            <v>0</v>
          </cell>
          <cell r="T363">
            <v>0</v>
          </cell>
          <cell r="U363">
            <v>685</v>
          </cell>
        </row>
        <row r="364">
          <cell r="D364">
            <v>77338</v>
          </cell>
          <cell r="E364">
            <v>3482</v>
          </cell>
          <cell r="F364" t="str">
            <v>X</v>
          </cell>
          <cell r="G364">
            <v>1958</v>
          </cell>
          <cell r="H364">
            <v>1351</v>
          </cell>
          <cell r="I364" t="str">
            <v>X</v>
          </cell>
          <cell r="J364" t="str">
            <v>X</v>
          </cell>
          <cell r="K364" t="str">
            <v>X</v>
          </cell>
          <cell r="L364" t="str">
            <v>X</v>
          </cell>
          <cell r="M364" t="str">
            <v>X</v>
          </cell>
          <cell r="N364" t="str">
            <v>X</v>
          </cell>
          <cell r="O364">
            <v>106</v>
          </cell>
          <cell r="P364" t="str">
            <v>No Sat Sig</v>
          </cell>
          <cell r="Q364">
            <v>954819</v>
          </cell>
          <cell r="R364">
            <v>0</v>
          </cell>
          <cell r="S364">
            <v>1418</v>
          </cell>
          <cell r="T364">
            <v>1418</v>
          </cell>
          <cell r="U364">
            <v>110670</v>
          </cell>
        </row>
        <row r="365">
          <cell r="D365">
            <v>77338</v>
          </cell>
          <cell r="E365">
            <v>1198</v>
          </cell>
          <cell r="F365" t="str">
            <v>x</v>
          </cell>
          <cell r="G365">
            <v>708</v>
          </cell>
          <cell r="H365">
            <v>603</v>
          </cell>
          <cell r="I365" t="str">
            <v>x</v>
          </cell>
          <cell r="J365" t="str">
            <v>x</v>
          </cell>
          <cell r="K365" t="str">
            <v>x</v>
          </cell>
          <cell r="L365" t="str">
            <v>x</v>
          </cell>
          <cell r="M365" t="str">
            <v>x</v>
          </cell>
          <cell r="N365" t="str">
            <v>x</v>
          </cell>
          <cell r="O365">
            <v>9</v>
          </cell>
          <cell r="P365" t="str">
            <v>Technical NSS</v>
          </cell>
          <cell r="Q365">
            <v>353657</v>
          </cell>
          <cell r="R365">
            <v>0</v>
          </cell>
          <cell r="S365">
            <v>481</v>
          </cell>
          <cell r="T365">
            <v>0</v>
          </cell>
          <cell r="U365">
            <v>7427</v>
          </cell>
        </row>
        <row r="366">
          <cell r="D366">
            <v>77339</v>
          </cell>
          <cell r="E366">
            <v>927</v>
          </cell>
          <cell r="F366" t="str">
            <v>X</v>
          </cell>
          <cell r="G366">
            <v>532</v>
          </cell>
          <cell r="H366">
            <v>382</v>
          </cell>
          <cell r="I366" t="str">
            <v>X</v>
          </cell>
          <cell r="J366" t="str">
            <v>X</v>
          </cell>
          <cell r="K366" t="str">
            <v>X</v>
          </cell>
          <cell r="L366" t="str">
            <v>X</v>
          </cell>
          <cell r="M366" t="str">
            <v>X</v>
          </cell>
          <cell r="N366" t="str">
            <v>X</v>
          </cell>
          <cell r="O366">
            <v>34</v>
          </cell>
          <cell r="P366" t="str">
            <v>Remote Probs</v>
          </cell>
          <cell r="Q366">
            <v>220151</v>
          </cell>
          <cell r="R366">
            <v>0</v>
          </cell>
          <cell r="S366">
            <v>361</v>
          </cell>
          <cell r="T366">
            <v>361</v>
          </cell>
          <cell r="U366">
            <v>25182</v>
          </cell>
        </row>
        <row r="367">
          <cell r="D367">
            <v>77339</v>
          </cell>
          <cell r="E367">
            <v>258</v>
          </cell>
          <cell r="F367" t="str">
            <v>x</v>
          </cell>
          <cell r="G367">
            <v>124</v>
          </cell>
          <cell r="H367">
            <v>98</v>
          </cell>
          <cell r="I367" t="str">
            <v>x</v>
          </cell>
          <cell r="J367" t="str">
            <v>x</v>
          </cell>
          <cell r="K367" t="str">
            <v>x</v>
          </cell>
          <cell r="L367" t="str">
            <v>x</v>
          </cell>
          <cell r="M367" t="str">
            <v>x</v>
          </cell>
          <cell r="N367" t="str">
            <v>x</v>
          </cell>
          <cell r="O367">
            <v>4</v>
          </cell>
          <cell r="P367" t="str">
            <v>Technical 77339</v>
          </cell>
          <cell r="Q367">
            <v>50228</v>
          </cell>
          <cell r="R367">
            <v>0</v>
          </cell>
          <cell r="S367">
            <v>130</v>
          </cell>
          <cell r="T367">
            <v>0</v>
          </cell>
          <cell r="U367">
            <v>1633</v>
          </cell>
        </row>
        <row r="368">
          <cell r="D368">
            <v>77340</v>
          </cell>
          <cell r="E368">
            <v>2861</v>
          </cell>
          <cell r="F368" t="str">
            <v>X</v>
          </cell>
          <cell r="G368">
            <v>1555</v>
          </cell>
          <cell r="H368">
            <v>1069</v>
          </cell>
          <cell r="I368" t="str">
            <v>X</v>
          </cell>
          <cell r="J368" t="str">
            <v>X</v>
          </cell>
          <cell r="K368" t="str">
            <v>X</v>
          </cell>
          <cell r="L368" t="str">
            <v>X</v>
          </cell>
          <cell r="M368" t="str">
            <v>X</v>
          </cell>
          <cell r="N368" t="str">
            <v>X</v>
          </cell>
          <cell r="O368">
            <v>127</v>
          </cell>
          <cell r="P368" t="str">
            <v>Tech aft Conn Check</v>
          </cell>
          <cell r="Q368">
            <v>663086</v>
          </cell>
          <cell r="R368">
            <v>0</v>
          </cell>
          <cell r="S368">
            <v>1179</v>
          </cell>
          <cell r="T368">
            <v>1179</v>
          </cell>
          <cell r="U368">
            <v>81569</v>
          </cell>
        </row>
        <row r="369">
          <cell r="D369">
            <v>77340</v>
          </cell>
          <cell r="E369">
            <v>966</v>
          </cell>
          <cell r="F369" t="str">
            <v>x</v>
          </cell>
          <cell r="G369">
            <v>492</v>
          </cell>
          <cell r="H369">
            <v>417</v>
          </cell>
          <cell r="I369" t="str">
            <v>x</v>
          </cell>
          <cell r="J369" t="str">
            <v>x</v>
          </cell>
          <cell r="K369" t="str">
            <v>x</v>
          </cell>
          <cell r="L369" t="str">
            <v>x</v>
          </cell>
          <cell r="M369" t="str">
            <v>x</v>
          </cell>
          <cell r="N369" t="str">
            <v>x</v>
          </cell>
          <cell r="O369">
            <v>4</v>
          </cell>
          <cell r="P369" t="str">
            <v>Technical 77340</v>
          </cell>
          <cell r="Q369">
            <v>217531</v>
          </cell>
          <cell r="R369">
            <v>0</v>
          </cell>
          <cell r="S369">
            <v>470</v>
          </cell>
          <cell r="T369">
            <v>0</v>
          </cell>
          <cell r="U369">
            <v>5129</v>
          </cell>
        </row>
        <row r="370">
          <cell r="D370">
            <v>77341</v>
          </cell>
          <cell r="E370">
            <v>152</v>
          </cell>
          <cell r="F370" t="str">
            <v>X</v>
          </cell>
          <cell r="G370">
            <v>87</v>
          </cell>
          <cell r="H370">
            <v>63</v>
          </cell>
          <cell r="I370" t="str">
            <v>X</v>
          </cell>
          <cell r="J370" t="str">
            <v>X</v>
          </cell>
          <cell r="K370" t="str">
            <v>X</v>
          </cell>
          <cell r="L370" t="str">
            <v>X</v>
          </cell>
          <cell r="M370" t="str">
            <v>X</v>
          </cell>
          <cell r="N370" t="str">
            <v>X</v>
          </cell>
          <cell r="O370">
            <v>9</v>
          </cell>
          <cell r="P370" t="str">
            <v>** T/O 435000</v>
          </cell>
          <cell r="Q370">
            <v>33485</v>
          </cell>
          <cell r="R370">
            <v>0</v>
          </cell>
          <cell r="S370">
            <v>56</v>
          </cell>
          <cell r="T370">
            <v>56</v>
          </cell>
          <cell r="U370">
            <v>2902</v>
          </cell>
        </row>
        <row r="371">
          <cell r="D371">
            <v>77350</v>
          </cell>
          <cell r="E371">
            <v>5</v>
          </cell>
          <cell r="F371" t="str">
            <v>X</v>
          </cell>
          <cell r="G371">
            <v>5</v>
          </cell>
          <cell r="H371">
            <v>5</v>
          </cell>
          <cell r="I371" t="str">
            <v>X</v>
          </cell>
          <cell r="J371" t="str">
            <v>X</v>
          </cell>
          <cell r="K371" t="str">
            <v>X</v>
          </cell>
          <cell r="L371" t="str">
            <v>X</v>
          </cell>
          <cell r="M371" t="str">
            <v>X</v>
          </cell>
          <cell r="N371" t="str">
            <v>X</v>
          </cell>
          <cell r="O371">
            <v>0</v>
          </cell>
          <cell r="P371" t="str">
            <v>Sales opt 400878</v>
          </cell>
          <cell r="Q371">
            <v>791</v>
          </cell>
          <cell r="R371">
            <v>0</v>
          </cell>
          <cell r="S371">
            <v>0</v>
          </cell>
          <cell r="T371">
            <v>0</v>
          </cell>
          <cell r="U371">
            <v>13</v>
          </cell>
        </row>
        <row r="372">
          <cell r="D372">
            <v>77377</v>
          </cell>
          <cell r="E372">
            <v>1</v>
          </cell>
          <cell r="F372" t="str">
            <v>X</v>
          </cell>
          <cell r="G372">
            <v>0</v>
          </cell>
          <cell r="H372">
            <v>0</v>
          </cell>
          <cell r="I372" t="str">
            <v>X</v>
          </cell>
          <cell r="J372" t="str">
            <v>X</v>
          </cell>
          <cell r="K372" t="str">
            <v>X</v>
          </cell>
          <cell r="L372" t="str">
            <v>X</v>
          </cell>
          <cell r="M372" t="str">
            <v>X</v>
          </cell>
          <cell r="N372" t="str">
            <v>X</v>
          </cell>
          <cell r="O372">
            <v>0</v>
          </cell>
          <cell r="P372" t="str">
            <v>IVR Box Fail</v>
          </cell>
          <cell r="Q372">
            <v>0</v>
          </cell>
          <cell r="R372">
            <v>0</v>
          </cell>
          <cell r="S372">
            <v>1</v>
          </cell>
          <cell r="T372">
            <v>1</v>
          </cell>
          <cell r="U372">
            <v>0</v>
          </cell>
        </row>
        <row r="373">
          <cell r="D373">
            <v>77390</v>
          </cell>
          <cell r="E373">
            <v>141</v>
          </cell>
          <cell r="F373" t="str">
            <v>x</v>
          </cell>
          <cell r="G373">
            <v>137</v>
          </cell>
          <cell r="H373">
            <v>137</v>
          </cell>
          <cell r="I373" t="str">
            <v>x</v>
          </cell>
          <cell r="J373" t="str">
            <v>x</v>
          </cell>
          <cell r="K373" t="str">
            <v>x</v>
          </cell>
          <cell r="L373" t="str">
            <v>x</v>
          </cell>
          <cell r="M373" t="str">
            <v>x</v>
          </cell>
          <cell r="N373" t="str">
            <v>x</v>
          </cell>
          <cell r="O373">
            <v>4</v>
          </cell>
          <cell r="P373">
            <v>77390</v>
          </cell>
          <cell r="Q373">
            <v>24433</v>
          </cell>
          <cell r="R373">
            <v>0</v>
          </cell>
          <cell r="S373">
            <v>0</v>
          </cell>
          <cell r="T373">
            <v>0</v>
          </cell>
          <cell r="U373">
            <v>809</v>
          </cell>
        </row>
        <row r="374">
          <cell r="D374">
            <v>77391</v>
          </cell>
          <cell r="E374">
            <v>675</v>
          </cell>
          <cell r="F374" t="str">
            <v>X</v>
          </cell>
          <cell r="G374">
            <v>651</v>
          </cell>
          <cell r="H374">
            <v>383</v>
          </cell>
          <cell r="I374" t="str">
            <v>X</v>
          </cell>
          <cell r="J374" t="str">
            <v>X</v>
          </cell>
          <cell r="K374" t="str">
            <v>X</v>
          </cell>
          <cell r="L374" t="str">
            <v>X</v>
          </cell>
          <cell r="M374" t="str">
            <v>X</v>
          </cell>
          <cell r="N374" t="str">
            <v>X</v>
          </cell>
          <cell r="O374">
            <v>24</v>
          </cell>
          <cell r="P374" t="str">
            <v>Tech Trans from Dun</v>
          </cell>
          <cell r="Q374">
            <v>279872</v>
          </cell>
          <cell r="R374">
            <v>0</v>
          </cell>
          <cell r="S374">
            <v>0</v>
          </cell>
          <cell r="T374">
            <v>0</v>
          </cell>
          <cell r="U374">
            <v>18034</v>
          </cell>
        </row>
        <row r="375">
          <cell r="D375">
            <v>77393</v>
          </cell>
          <cell r="E375">
            <v>482</v>
          </cell>
          <cell r="F375" t="str">
            <v>X</v>
          </cell>
          <cell r="G375">
            <v>411</v>
          </cell>
          <cell r="H375">
            <v>197</v>
          </cell>
          <cell r="I375" t="str">
            <v>X</v>
          </cell>
          <cell r="J375" t="str">
            <v>X</v>
          </cell>
          <cell r="K375" t="str">
            <v>X</v>
          </cell>
          <cell r="L375" t="str">
            <v>X</v>
          </cell>
          <cell r="M375" t="str">
            <v>X</v>
          </cell>
          <cell r="N375" t="str">
            <v>X</v>
          </cell>
          <cell r="O375">
            <v>68</v>
          </cell>
          <cell r="P375" t="str">
            <v>Sky + Tech Transfer</v>
          </cell>
          <cell r="Q375">
            <v>193943</v>
          </cell>
          <cell r="R375">
            <v>34</v>
          </cell>
          <cell r="S375">
            <v>0</v>
          </cell>
          <cell r="T375">
            <v>0</v>
          </cell>
          <cell r="U375">
            <v>43179</v>
          </cell>
        </row>
        <row r="376">
          <cell r="D376">
            <v>77395</v>
          </cell>
          <cell r="E376">
            <v>3</v>
          </cell>
          <cell r="F376" t="str">
            <v>X</v>
          </cell>
          <cell r="G376">
            <v>2</v>
          </cell>
          <cell r="H376">
            <v>2</v>
          </cell>
          <cell r="I376" t="str">
            <v>X</v>
          </cell>
          <cell r="J376" t="str">
            <v>X</v>
          </cell>
          <cell r="K376" t="str">
            <v>X</v>
          </cell>
          <cell r="L376" t="str">
            <v>X</v>
          </cell>
          <cell r="M376" t="str">
            <v>X</v>
          </cell>
          <cell r="N376" t="str">
            <v>X</v>
          </cell>
          <cell r="O376">
            <v>1</v>
          </cell>
          <cell r="P376" t="str">
            <v>P2 Tech Xfer</v>
          </cell>
          <cell r="Q376">
            <v>548</v>
          </cell>
          <cell r="R376">
            <v>0</v>
          </cell>
          <cell r="S376">
            <v>0</v>
          </cell>
          <cell r="T376">
            <v>0</v>
          </cell>
          <cell r="U376">
            <v>5</v>
          </cell>
        </row>
        <row r="377">
          <cell r="D377">
            <v>77396</v>
          </cell>
          <cell r="E377">
            <v>72</v>
          </cell>
          <cell r="F377" t="str">
            <v>X</v>
          </cell>
          <cell r="G377">
            <v>71</v>
          </cell>
          <cell r="H377">
            <v>48</v>
          </cell>
          <cell r="I377" t="str">
            <v>X</v>
          </cell>
          <cell r="J377" t="str">
            <v>X</v>
          </cell>
          <cell r="K377" t="str">
            <v>X</v>
          </cell>
          <cell r="L377" t="str">
            <v>X</v>
          </cell>
          <cell r="M377" t="str">
            <v>X</v>
          </cell>
          <cell r="N377" t="str">
            <v>X</v>
          </cell>
          <cell r="O377">
            <v>1</v>
          </cell>
          <cell r="P377" t="str">
            <v>Service Calls Transf</v>
          </cell>
          <cell r="Q377">
            <v>21649</v>
          </cell>
          <cell r="R377">
            <v>0</v>
          </cell>
          <cell r="S377">
            <v>0</v>
          </cell>
          <cell r="T377">
            <v>0</v>
          </cell>
          <cell r="U377">
            <v>1548</v>
          </cell>
        </row>
        <row r="378">
          <cell r="D378">
            <v>77398</v>
          </cell>
          <cell r="E378">
            <v>610</v>
          </cell>
          <cell r="F378" t="str">
            <v>X</v>
          </cell>
          <cell r="G378">
            <v>593</v>
          </cell>
          <cell r="H378">
            <v>493</v>
          </cell>
          <cell r="I378" t="str">
            <v>X</v>
          </cell>
          <cell r="J378" t="str">
            <v>X</v>
          </cell>
          <cell r="K378" t="str">
            <v>X</v>
          </cell>
          <cell r="L378" t="str">
            <v>X</v>
          </cell>
          <cell r="M378" t="str">
            <v>X</v>
          </cell>
          <cell r="N378" t="str">
            <v>X</v>
          </cell>
          <cell r="O378">
            <v>16</v>
          </cell>
          <cell r="P378" t="str">
            <v>STSG Transfer Number</v>
          </cell>
          <cell r="Q378">
            <v>166341</v>
          </cell>
          <cell r="R378">
            <v>4</v>
          </cell>
          <cell r="S378">
            <v>0</v>
          </cell>
          <cell r="T378">
            <v>0</v>
          </cell>
          <cell r="U378">
            <v>11023</v>
          </cell>
        </row>
        <row r="379">
          <cell r="D379">
            <v>77398</v>
          </cell>
          <cell r="E379">
            <v>3</v>
          </cell>
          <cell r="F379" t="str">
            <v>x</v>
          </cell>
          <cell r="G379">
            <v>0</v>
          </cell>
          <cell r="H379">
            <v>0</v>
          </cell>
          <cell r="I379" t="str">
            <v>x</v>
          </cell>
          <cell r="J379" t="str">
            <v>x</v>
          </cell>
          <cell r="K379" t="str">
            <v>x</v>
          </cell>
          <cell r="L379" t="str">
            <v>x</v>
          </cell>
          <cell r="M379" t="str">
            <v>x</v>
          </cell>
          <cell r="N379" t="str">
            <v>x</v>
          </cell>
          <cell r="O379">
            <v>3</v>
          </cell>
          <cell r="P379">
            <v>77398</v>
          </cell>
          <cell r="Q379">
            <v>0</v>
          </cell>
          <cell r="R379">
            <v>0</v>
          </cell>
          <cell r="S379">
            <v>0</v>
          </cell>
          <cell r="T379">
            <v>0</v>
          </cell>
          <cell r="U379">
            <v>0</v>
          </cell>
        </row>
        <row r="380">
          <cell r="D380">
            <v>77399</v>
          </cell>
          <cell r="E380">
            <v>144</v>
          </cell>
          <cell r="F380" t="str">
            <v>X</v>
          </cell>
          <cell r="G380">
            <v>135</v>
          </cell>
          <cell r="H380">
            <v>91</v>
          </cell>
          <cell r="I380" t="str">
            <v>X</v>
          </cell>
          <cell r="J380" t="str">
            <v>X</v>
          </cell>
          <cell r="K380" t="str">
            <v>X</v>
          </cell>
          <cell r="L380" t="str">
            <v>X</v>
          </cell>
          <cell r="M380" t="str">
            <v>X</v>
          </cell>
          <cell r="N380" t="str">
            <v>X</v>
          </cell>
          <cell r="O380">
            <v>6</v>
          </cell>
          <cell r="P380" t="str">
            <v>Tech Transfer Number</v>
          </cell>
          <cell r="Q380">
            <v>56121</v>
          </cell>
          <cell r="R380">
            <v>0</v>
          </cell>
          <cell r="S380">
            <v>3</v>
          </cell>
          <cell r="T380">
            <v>3</v>
          </cell>
          <cell r="U380">
            <v>2724</v>
          </cell>
        </row>
        <row r="381">
          <cell r="D381">
            <v>77402</v>
          </cell>
          <cell r="E381">
            <v>3</v>
          </cell>
          <cell r="F381" t="str">
            <v>x</v>
          </cell>
          <cell r="G381">
            <v>3</v>
          </cell>
          <cell r="H381">
            <v>3</v>
          </cell>
          <cell r="I381" t="str">
            <v>x</v>
          </cell>
          <cell r="J381" t="str">
            <v>x</v>
          </cell>
          <cell r="K381" t="str">
            <v>x</v>
          </cell>
          <cell r="L381" t="str">
            <v>x</v>
          </cell>
          <cell r="M381" t="str">
            <v>x</v>
          </cell>
          <cell r="N381" t="str">
            <v>x</v>
          </cell>
          <cell r="O381">
            <v>0</v>
          </cell>
          <cell r="P381" t="str">
            <v>Discovery</v>
          </cell>
          <cell r="Q381">
            <v>547</v>
          </cell>
          <cell r="R381">
            <v>0</v>
          </cell>
          <cell r="S381">
            <v>0</v>
          </cell>
          <cell r="T381">
            <v>0</v>
          </cell>
          <cell r="U381">
            <v>8</v>
          </cell>
        </row>
        <row r="382">
          <cell r="D382">
            <v>77405</v>
          </cell>
          <cell r="E382">
            <v>134</v>
          </cell>
          <cell r="F382" t="str">
            <v>x</v>
          </cell>
          <cell r="G382">
            <v>122</v>
          </cell>
          <cell r="H382">
            <v>107</v>
          </cell>
          <cell r="I382" t="str">
            <v>x</v>
          </cell>
          <cell r="J382" t="str">
            <v>x</v>
          </cell>
          <cell r="K382" t="str">
            <v>x</v>
          </cell>
          <cell r="L382" t="str">
            <v>x</v>
          </cell>
          <cell r="M382" t="str">
            <v>x</v>
          </cell>
          <cell r="N382" t="str">
            <v>x</v>
          </cell>
          <cell r="O382">
            <v>12</v>
          </cell>
          <cell r="P382" t="str">
            <v>VDN 77405 663363</v>
          </cell>
          <cell r="Q382">
            <v>30036</v>
          </cell>
          <cell r="R382">
            <v>0</v>
          </cell>
          <cell r="S382">
            <v>0</v>
          </cell>
          <cell r="T382">
            <v>0</v>
          </cell>
          <cell r="U382">
            <v>5762</v>
          </cell>
        </row>
        <row r="383">
          <cell r="D383">
            <v>77406</v>
          </cell>
          <cell r="E383">
            <v>3</v>
          </cell>
          <cell r="F383" t="str">
            <v>x</v>
          </cell>
          <cell r="G383">
            <v>0</v>
          </cell>
          <cell r="H383">
            <v>0</v>
          </cell>
          <cell r="I383" t="str">
            <v>x</v>
          </cell>
          <cell r="J383" t="str">
            <v>x</v>
          </cell>
          <cell r="K383" t="str">
            <v>x</v>
          </cell>
          <cell r="L383" t="str">
            <v>x</v>
          </cell>
          <cell r="M383" t="str">
            <v>x</v>
          </cell>
          <cell r="N383" t="str">
            <v>x</v>
          </cell>
          <cell r="O383">
            <v>0</v>
          </cell>
          <cell r="P383">
            <v>77406</v>
          </cell>
          <cell r="Q383">
            <v>0</v>
          </cell>
          <cell r="R383">
            <v>0</v>
          </cell>
          <cell r="S383">
            <v>3</v>
          </cell>
          <cell r="T383">
            <v>0</v>
          </cell>
          <cell r="U383">
            <v>0</v>
          </cell>
        </row>
        <row r="384">
          <cell r="D384">
            <v>77412</v>
          </cell>
          <cell r="E384">
            <v>63</v>
          </cell>
          <cell r="F384" t="str">
            <v>x</v>
          </cell>
          <cell r="G384">
            <v>60</v>
          </cell>
          <cell r="H384">
            <v>56</v>
          </cell>
          <cell r="I384" t="str">
            <v>x</v>
          </cell>
          <cell r="J384" t="str">
            <v>x</v>
          </cell>
          <cell r="K384" t="str">
            <v>x</v>
          </cell>
          <cell r="L384" t="str">
            <v>x</v>
          </cell>
          <cell r="M384" t="str">
            <v>x</v>
          </cell>
          <cell r="N384" t="str">
            <v>x</v>
          </cell>
          <cell r="O384">
            <v>3</v>
          </cell>
          <cell r="P384" t="str">
            <v>Opt 1 Dundee 77412</v>
          </cell>
          <cell r="Q384">
            <v>11594</v>
          </cell>
          <cell r="R384">
            <v>0</v>
          </cell>
          <cell r="S384">
            <v>0</v>
          </cell>
          <cell r="T384">
            <v>0</v>
          </cell>
          <cell r="U384">
            <v>1246</v>
          </cell>
        </row>
        <row r="385">
          <cell r="D385">
            <v>77414</v>
          </cell>
          <cell r="E385">
            <v>550</v>
          </cell>
          <cell r="F385" t="str">
            <v>X</v>
          </cell>
          <cell r="G385">
            <v>368</v>
          </cell>
          <cell r="H385">
            <v>368</v>
          </cell>
          <cell r="I385" t="str">
            <v>X</v>
          </cell>
          <cell r="J385" t="str">
            <v>X</v>
          </cell>
          <cell r="K385" t="str">
            <v>X</v>
          </cell>
          <cell r="L385" t="str">
            <v>X</v>
          </cell>
          <cell r="M385" t="str">
            <v>X</v>
          </cell>
          <cell r="N385" t="str">
            <v>X</v>
          </cell>
          <cell r="O385">
            <v>0</v>
          </cell>
          <cell r="P385" t="str">
            <v>Cust opt 435000</v>
          </cell>
          <cell r="Q385">
            <v>93315</v>
          </cell>
          <cell r="R385">
            <v>0</v>
          </cell>
          <cell r="S385">
            <v>182</v>
          </cell>
          <cell r="T385">
            <v>182</v>
          </cell>
          <cell r="U385">
            <v>1269</v>
          </cell>
        </row>
        <row r="386">
          <cell r="D386">
            <v>77414</v>
          </cell>
          <cell r="E386">
            <v>225</v>
          </cell>
          <cell r="F386" t="str">
            <v>x</v>
          </cell>
          <cell r="G386">
            <v>210</v>
          </cell>
          <cell r="H386">
            <v>181</v>
          </cell>
          <cell r="I386" t="str">
            <v>x</v>
          </cell>
          <cell r="J386" t="str">
            <v>x</v>
          </cell>
          <cell r="K386" t="str">
            <v>x</v>
          </cell>
          <cell r="L386" t="str">
            <v>x</v>
          </cell>
          <cell r="M386" t="str">
            <v>x</v>
          </cell>
          <cell r="N386" t="str">
            <v>x</v>
          </cell>
          <cell r="O386">
            <v>15</v>
          </cell>
          <cell r="P386" t="str">
            <v>Xfer from tech IVR</v>
          </cell>
          <cell r="Q386">
            <v>50782</v>
          </cell>
          <cell r="R386">
            <v>0</v>
          </cell>
          <cell r="S386">
            <v>0</v>
          </cell>
          <cell r="T386">
            <v>0</v>
          </cell>
          <cell r="U386">
            <v>8074</v>
          </cell>
        </row>
        <row r="387">
          <cell r="D387">
            <v>77415</v>
          </cell>
          <cell r="E387">
            <v>832</v>
          </cell>
          <cell r="F387" t="str">
            <v>X</v>
          </cell>
          <cell r="G387">
            <v>371</v>
          </cell>
          <cell r="H387">
            <v>247</v>
          </cell>
          <cell r="I387" t="str">
            <v>X</v>
          </cell>
          <cell r="J387" t="str">
            <v>X</v>
          </cell>
          <cell r="K387" t="str">
            <v>X</v>
          </cell>
          <cell r="L387" t="str">
            <v>X</v>
          </cell>
          <cell r="M387" t="str">
            <v>X</v>
          </cell>
          <cell r="N387" t="str">
            <v>X</v>
          </cell>
          <cell r="O387">
            <v>5</v>
          </cell>
          <cell r="P387" t="str">
            <v>Tech Opt 404040 Liv</v>
          </cell>
          <cell r="Q387">
            <v>119867</v>
          </cell>
          <cell r="R387">
            <v>0</v>
          </cell>
          <cell r="S387">
            <v>456</v>
          </cell>
          <cell r="T387">
            <v>456</v>
          </cell>
          <cell r="U387">
            <v>8426</v>
          </cell>
        </row>
        <row r="388">
          <cell r="D388">
            <v>77415</v>
          </cell>
          <cell r="E388">
            <v>630</v>
          </cell>
          <cell r="F388" t="str">
            <v>x</v>
          </cell>
          <cell r="G388">
            <v>345</v>
          </cell>
          <cell r="H388">
            <v>316</v>
          </cell>
          <cell r="I388" t="str">
            <v>x</v>
          </cell>
          <cell r="J388" t="str">
            <v>x</v>
          </cell>
          <cell r="K388" t="str">
            <v>x</v>
          </cell>
          <cell r="L388" t="str">
            <v>x</v>
          </cell>
          <cell r="M388" t="str">
            <v>x</v>
          </cell>
          <cell r="N388" t="str">
            <v>x</v>
          </cell>
          <cell r="O388">
            <v>2</v>
          </cell>
          <cell r="P388" t="str">
            <v>Opt 2 Tech 77415</v>
          </cell>
          <cell r="Q388">
            <v>105358</v>
          </cell>
          <cell r="R388">
            <v>0</v>
          </cell>
          <cell r="S388">
            <v>283</v>
          </cell>
          <cell r="T388">
            <v>0</v>
          </cell>
          <cell r="U388">
            <v>2392</v>
          </cell>
        </row>
        <row r="389">
          <cell r="D389">
            <v>77424</v>
          </cell>
          <cell r="E389">
            <v>5</v>
          </cell>
          <cell r="F389" t="str">
            <v>x</v>
          </cell>
          <cell r="G389">
            <v>5</v>
          </cell>
          <cell r="H389">
            <v>5</v>
          </cell>
          <cell r="I389" t="str">
            <v>x</v>
          </cell>
          <cell r="J389" t="str">
            <v>x</v>
          </cell>
          <cell r="K389" t="str">
            <v>x</v>
          </cell>
          <cell r="L389" t="str">
            <v>x</v>
          </cell>
          <cell r="M389" t="str">
            <v>x</v>
          </cell>
          <cell r="N389" t="str">
            <v>x</v>
          </cell>
          <cell r="O389">
            <v>0</v>
          </cell>
          <cell r="P389" t="str">
            <v>V/Cards Route to Num</v>
          </cell>
          <cell r="Q389">
            <v>874</v>
          </cell>
          <cell r="R389">
            <v>0</v>
          </cell>
          <cell r="S389">
            <v>0</v>
          </cell>
          <cell r="T389">
            <v>0</v>
          </cell>
          <cell r="U389">
            <v>10</v>
          </cell>
        </row>
        <row r="390">
          <cell r="D390">
            <v>77425</v>
          </cell>
          <cell r="E390">
            <v>118</v>
          </cell>
          <cell r="F390" t="str">
            <v>X</v>
          </cell>
          <cell r="G390">
            <v>0</v>
          </cell>
          <cell r="H390">
            <v>0</v>
          </cell>
          <cell r="I390" t="str">
            <v>X</v>
          </cell>
          <cell r="J390" t="str">
            <v>X</v>
          </cell>
          <cell r="K390" t="str">
            <v>X</v>
          </cell>
          <cell r="L390" t="str">
            <v>X</v>
          </cell>
          <cell r="M390" t="str">
            <v>X</v>
          </cell>
          <cell r="N390" t="str">
            <v>X</v>
          </cell>
          <cell r="O390">
            <v>0</v>
          </cell>
          <cell r="P390" t="str">
            <v>Pat Transfer</v>
          </cell>
          <cell r="Q390">
            <v>0</v>
          </cell>
          <cell r="R390">
            <v>0</v>
          </cell>
          <cell r="S390">
            <v>118</v>
          </cell>
          <cell r="T390">
            <v>118</v>
          </cell>
          <cell r="U390">
            <v>0</v>
          </cell>
        </row>
        <row r="391">
          <cell r="D391">
            <v>77425</v>
          </cell>
          <cell r="E391">
            <v>3946</v>
          </cell>
          <cell r="F391" t="str">
            <v>x</v>
          </cell>
          <cell r="G391">
            <v>3934</v>
          </cell>
          <cell r="H391">
            <v>3807</v>
          </cell>
          <cell r="I391" t="str">
            <v>x</v>
          </cell>
          <cell r="J391" t="str">
            <v>x</v>
          </cell>
          <cell r="K391" t="str">
            <v>x</v>
          </cell>
          <cell r="L391" t="str">
            <v>x</v>
          </cell>
          <cell r="M391" t="str">
            <v>x</v>
          </cell>
          <cell r="N391" t="str">
            <v>x</v>
          </cell>
          <cell r="O391">
            <v>12</v>
          </cell>
          <cell r="P391" t="str">
            <v>PAT Option 404040</v>
          </cell>
          <cell r="Q391">
            <v>942372</v>
          </cell>
          <cell r="R391">
            <v>0</v>
          </cell>
          <cell r="S391">
            <v>0</v>
          </cell>
          <cell r="T391">
            <v>0</v>
          </cell>
          <cell r="U391">
            <v>15005</v>
          </cell>
        </row>
        <row r="392">
          <cell r="D392">
            <v>77429</v>
          </cell>
          <cell r="E392">
            <v>58</v>
          </cell>
          <cell r="F392" t="str">
            <v>x</v>
          </cell>
          <cell r="G392">
            <v>58</v>
          </cell>
          <cell r="H392">
            <v>57</v>
          </cell>
          <cell r="I392" t="str">
            <v>x</v>
          </cell>
          <cell r="J392" t="str">
            <v>x</v>
          </cell>
          <cell r="K392" t="str">
            <v>x</v>
          </cell>
          <cell r="L392" t="str">
            <v>x</v>
          </cell>
          <cell r="M392" t="str">
            <v>x</v>
          </cell>
          <cell r="N392" t="str">
            <v>x</v>
          </cell>
          <cell r="O392">
            <v>0</v>
          </cell>
          <cell r="P392">
            <v>77429</v>
          </cell>
          <cell r="Q392">
            <v>14322</v>
          </cell>
          <cell r="R392">
            <v>0</v>
          </cell>
          <cell r="S392">
            <v>0</v>
          </cell>
          <cell r="T392">
            <v>0</v>
          </cell>
          <cell r="U392">
            <v>154</v>
          </cell>
        </row>
        <row r="393">
          <cell r="D393">
            <v>77431</v>
          </cell>
          <cell r="E393">
            <v>8</v>
          </cell>
          <cell r="F393" t="str">
            <v>X</v>
          </cell>
          <cell r="G393">
            <v>7</v>
          </cell>
          <cell r="H393">
            <v>7</v>
          </cell>
          <cell r="I393" t="str">
            <v>X</v>
          </cell>
          <cell r="J393" t="str">
            <v>X</v>
          </cell>
          <cell r="K393" t="str">
            <v>X</v>
          </cell>
          <cell r="L393" t="str">
            <v>X</v>
          </cell>
          <cell r="M393" t="str">
            <v>X</v>
          </cell>
          <cell r="N393" t="str">
            <v>X</v>
          </cell>
          <cell r="O393">
            <v>0</v>
          </cell>
          <cell r="P393">
            <v>77431</v>
          </cell>
          <cell r="Q393">
            <v>2644</v>
          </cell>
          <cell r="R393">
            <v>0</v>
          </cell>
          <cell r="S393">
            <v>1</v>
          </cell>
          <cell r="T393">
            <v>1</v>
          </cell>
          <cell r="U393">
            <v>24</v>
          </cell>
        </row>
        <row r="394">
          <cell r="D394">
            <v>77432</v>
          </cell>
          <cell r="E394">
            <v>2</v>
          </cell>
          <cell r="F394" t="str">
            <v>X</v>
          </cell>
          <cell r="G394">
            <v>2</v>
          </cell>
          <cell r="H394">
            <v>1</v>
          </cell>
          <cell r="I394" t="str">
            <v>X</v>
          </cell>
          <cell r="J394" t="str">
            <v>X</v>
          </cell>
          <cell r="K394" t="str">
            <v>X</v>
          </cell>
          <cell r="L394" t="str">
            <v>X</v>
          </cell>
          <cell r="M394" t="str">
            <v>X</v>
          </cell>
          <cell r="N394" t="str">
            <v>X</v>
          </cell>
          <cell r="O394">
            <v>0</v>
          </cell>
          <cell r="P394" t="str">
            <v>Sky+ P2 Opt1</v>
          </cell>
          <cell r="Q394">
            <v>310</v>
          </cell>
          <cell r="R394">
            <v>0</v>
          </cell>
          <cell r="S394">
            <v>0</v>
          </cell>
          <cell r="T394">
            <v>0</v>
          </cell>
          <cell r="U394">
            <v>35</v>
          </cell>
        </row>
        <row r="395">
          <cell r="D395">
            <v>77434</v>
          </cell>
          <cell r="E395">
            <v>383</v>
          </cell>
          <cell r="F395" t="str">
            <v>X</v>
          </cell>
          <cell r="G395">
            <v>255</v>
          </cell>
          <cell r="H395">
            <v>255</v>
          </cell>
          <cell r="I395" t="str">
            <v>X</v>
          </cell>
          <cell r="J395" t="str">
            <v>X</v>
          </cell>
          <cell r="K395" t="str">
            <v>X</v>
          </cell>
          <cell r="L395" t="str">
            <v>X</v>
          </cell>
          <cell r="M395" t="str">
            <v>X</v>
          </cell>
          <cell r="N395" t="str">
            <v>X</v>
          </cell>
          <cell r="O395">
            <v>1</v>
          </cell>
          <cell r="P395" t="str">
            <v>Customer 959595</v>
          </cell>
          <cell r="Q395">
            <v>60599</v>
          </cell>
          <cell r="R395">
            <v>0</v>
          </cell>
          <cell r="S395">
            <v>127</v>
          </cell>
          <cell r="T395">
            <v>127</v>
          </cell>
          <cell r="U395">
            <v>872</v>
          </cell>
        </row>
        <row r="396">
          <cell r="D396">
            <v>77436</v>
          </cell>
          <cell r="E396">
            <v>71</v>
          </cell>
          <cell r="F396" t="str">
            <v>x</v>
          </cell>
          <cell r="G396">
            <v>71</v>
          </cell>
          <cell r="H396">
            <v>63</v>
          </cell>
          <cell r="I396" t="str">
            <v>x</v>
          </cell>
          <cell r="J396" t="str">
            <v>x</v>
          </cell>
          <cell r="K396" t="str">
            <v>x</v>
          </cell>
          <cell r="L396" t="str">
            <v>x</v>
          </cell>
          <cell r="M396" t="str">
            <v>x</v>
          </cell>
          <cell r="N396" t="str">
            <v>x</v>
          </cell>
          <cell r="O396">
            <v>0</v>
          </cell>
          <cell r="P396" t="str">
            <v>OPT IN 08005875707.</v>
          </cell>
          <cell r="Q396">
            <v>17852</v>
          </cell>
          <cell r="R396">
            <v>0</v>
          </cell>
          <cell r="S396">
            <v>0</v>
          </cell>
          <cell r="T396">
            <v>0</v>
          </cell>
          <cell r="U396">
            <v>2599</v>
          </cell>
        </row>
        <row r="397">
          <cell r="D397">
            <v>77437</v>
          </cell>
          <cell r="E397">
            <v>1</v>
          </cell>
          <cell r="F397" t="str">
            <v>X</v>
          </cell>
          <cell r="G397">
            <v>0</v>
          </cell>
          <cell r="H397">
            <v>0</v>
          </cell>
          <cell r="I397" t="str">
            <v>X</v>
          </cell>
          <cell r="J397" t="str">
            <v>X</v>
          </cell>
          <cell r="K397" t="str">
            <v>X</v>
          </cell>
          <cell r="L397" t="str">
            <v>X</v>
          </cell>
          <cell r="M397" t="str">
            <v>X</v>
          </cell>
          <cell r="N397" t="str">
            <v>X</v>
          </cell>
          <cell r="O397">
            <v>1</v>
          </cell>
          <cell r="P397">
            <v>77437</v>
          </cell>
          <cell r="Q397">
            <v>0</v>
          </cell>
          <cell r="R397">
            <v>0</v>
          </cell>
          <cell r="S397">
            <v>0</v>
          </cell>
          <cell r="T397">
            <v>0</v>
          </cell>
          <cell r="U397">
            <v>0</v>
          </cell>
        </row>
        <row r="398">
          <cell r="D398">
            <v>77447</v>
          </cell>
          <cell r="E398">
            <v>1</v>
          </cell>
          <cell r="F398" t="str">
            <v>X</v>
          </cell>
          <cell r="G398">
            <v>0</v>
          </cell>
          <cell r="H398">
            <v>0</v>
          </cell>
          <cell r="I398" t="str">
            <v>X</v>
          </cell>
          <cell r="J398" t="str">
            <v>X</v>
          </cell>
          <cell r="K398" t="str">
            <v>X</v>
          </cell>
          <cell r="L398" t="str">
            <v>X</v>
          </cell>
          <cell r="M398" t="str">
            <v>X</v>
          </cell>
          <cell r="N398" t="str">
            <v>X</v>
          </cell>
          <cell r="O398">
            <v>1</v>
          </cell>
          <cell r="P398">
            <v>77447</v>
          </cell>
          <cell r="Q398">
            <v>0</v>
          </cell>
          <cell r="R398">
            <v>0</v>
          </cell>
          <cell r="S398">
            <v>0</v>
          </cell>
          <cell r="T398">
            <v>0</v>
          </cell>
          <cell r="U398">
            <v>0</v>
          </cell>
        </row>
        <row r="399">
          <cell r="D399">
            <v>77451</v>
          </cell>
          <cell r="E399">
            <v>165</v>
          </cell>
          <cell r="F399" t="str">
            <v>x</v>
          </cell>
          <cell r="G399">
            <v>165</v>
          </cell>
          <cell r="H399">
            <v>165</v>
          </cell>
          <cell r="I399" t="str">
            <v>x</v>
          </cell>
          <cell r="J399" t="str">
            <v>x</v>
          </cell>
          <cell r="K399" t="str">
            <v>x</v>
          </cell>
          <cell r="L399" t="str">
            <v>x</v>
          </cell>
          <cell r="M399" t="str">
            <v>x</v>
          </cell>
          <cell r="N399" t="str">
            <v>x</v>
          </cell>
          <cell r="O399">
            <v>0</v>
          </cell>
          <cell r="P399" t="str">
            <v>Setanta Cust 77451</v>
          </cell>
          <cell r="Q399">
            <v>32707</v>
          </cell>
          <cell r="R399">
            <v>0</v>
          </cell>
          <cell r="S399">
            <v>0</v>
          </cell>
          <cell r="T399">
            <v>0</v>
          </cell>
          <cell r="U399">
            <v>381</v>
          </cell>
        </row>
        <row r="400">
          <cell r="D400">
            <v>77452</v>
          </cell>
          <cell r="E400">
            <v>179</v>
          </cell>
          <cell r="F400" t="str">
            <v>x</v>
          </cell>
          <cell r="G400">
            <v>176</v>
          </cell>
          <cell r="H400">
            <v>176</v>
          </cell>
          <cell r="I400" t="str">
            <v>x</v>
          </cell>
          <cell r="J400" t="str">
            <v>x</v>
          </cell>
          <cell r="K400" t="str">
            <v>x</v>
          </cell>
          <cell r="L400" t="str">
            <v>x</v>
          </cell>
          <cell r="M400" t="str">
            <v>x</v>
          </cell>
          <cell r="N400" t="str">
            <v>x</v>
          </cell>
          <cell r="O400">
            <v>3</v>
          </cell>
          <cell r="P400" t="str">
            <v>Bookings 77452</v>
          </cell>
          <cell r="Q400">
            <v>27956</v>
          </cell>
          <cell r="R400">
            <v>0</v>
          </cell>
          <cell r="S400">
            <v>0</v>
          </cell>
          <cell r="T400">
            <v>0</v>
          </cell>
          <cell r="U400">
            <v>401</v>
          </cell>
        </row>
        <row r="401">
          <cell r="D401">
            <v>77453</v>
          </cell>
          <cell r="E401">
            <v>29</v>
          </cell>
          <cell r="F401" t="str">
            <v>x</v>
          </cell>
          <cell r="G401">
            <v>27</v>
          </cell>
          <cell r="H401">
            <v>27</v>
          </cell>
          <cell r="I401" t="str">
            <v>x</v>
          </cell>
          <cell r="J401" t="str">
            <v>x</v>
          </cell>
          <cell r="K401" t="str">
            <v>x</v>
          </cell>
          <cell r="L401" t="str">
            <v>x</v>
          </cell>
          <cell r="M401" t="str">
            <v>x</v>
          </cell>
          <cell r="N401" t="str">
            <v>x</v>
          </cell>
          <cell r="O401">
            <v>2</v>
          </cell>
          <cell r="P401" t="str">
            <v>Failsafe 77453</v>
          </cell>
          <cell r="Q401">
            <v>5235</v>
          </cell>
          <cell r="R401">
            <v>0</v>
          </cell>
          <cell r="S401">
            <v>0</v>
          </cell>
          <cell r="T401">
            <v>0</v>
          </cell>
          <cell r="U401">
            <v>67</v>
          </cell>
        </row>
        <row r="402">
          <cell r="D402">
            <v>77454</v>
          </cell>
          <cell r="E402">
            <v>105</v>
          </cell>
          <cell r="F402" t="str">
            <v>x</v>
          </cell>
          <cell r="G402">
            <v>103</v>
          </cell>
          <cell r="H402">
            <v>102</v>
          </cell>
          <cell r="I402" t="str">
            <v>x</v>
          </cell>
          <cell r="J402" t="str">
            <v>x</v>
          </cell>
          <cell r="K402" t="str">
            <v>x</v>
          </cell>
          <cell r="L402" t="str">
            <v>x</v>
          </cell>
          <cell r="M402" t="str">
            <v>x</v>
          </cell>
          <cell r="N402" t="str">
            <v>x</v>
          </cell>
          <cell r="O402">
            <v>2</v>
          </cell>
          <cell r="P402" t="str">
            <v>CS cust profile</v>
          </cell>
          <cell r="Q402">
            <v>23658</v>
          </cell>
          <cell r="R402">
            <v>0</v>
          </cell>
          <cell r="S402">
            <v>0</v>
          </cell>
          <cell r="T402">
            <v>101</v>
          </cell>
          <cell r="U402">
            <v>262</v>
          </cell>
        </row>
        <row r="403">
          <cell r="D403">
            <v>77455</v>
          </cell>
          <cell r="E403">
            <v>97</v>
          </cell>
          <cell r="F403" t="str">
            <v>x</v>
          </cell>
          <cell r="G403">
            <v>89</v>
          </cell>
          <cell r="H403">
            <v>89</v>
          </cell>
          <cell r="I403" t="str">
            <v>x</v>
          </cell>
          <cell r="J403" t="str">
            <v>x</v>
          </cell>
          <cell r="K403" t="str">
            <v>x</v>
          </cell>
          <cell r="L403" t="str">
            <v>x</v>
          </cell>
          <cell r="M403" t="str">
            <v>x</v>
          </cell>
          <cell r="N403" t="str">
            <v>x</v>
          </cell>
          <cell r="O403">
            <v>8</v>
          </cell>
          <cell r="P403" t="str">
            <v>SBO cust profile</v>
          </cell>
          <cell r="Q403">
            <v>17118</v>
          </cell>
          <cell r="R403">
            <v>0</v>
          </cell>
          <cell r="S403">
            <v>0</v>
          </cell>
          <cell r="T403">
            <v>0</v>
          </cell>
          <cell r="U403">
            <v>401</v>
          </cell>
        </row>
        <row r="404">
          <cell r="D404">
            <v>77456</v>
          </cell>
          <cell r="E404">
            <v>10</v>
          </cell>
          <cell r="F404" t="str">
            <v>x</v>
          </cell>
          <cell r="G404">
            <v>0</v>
          </cell>
          <cell r="H404">
            <v>0</v>
          </cell>
          <cell r="I404" t="str">
            <v>x</v>
          </cell>
          <cell r="J404" t="str">
            <v>x</v>
          </cell>
          <cell r="K404" t="str">
            <v>x</v>
          </cell>
          <cell r="L404" t="str">
            <v>x</v>
          </cell>
          <cell r="M404" t="str">
            <v>x</v>
          </cell>
          <cell r="N404" t="str">
            <v>x</v>
          </cell>
          <cell r="O404">
            <v>0</v>
          </cell>
          <cell r="P404" t="str">
            <v>Technical cust profi</v>
          </cell>
          <cell r="Q404">
            <v>0</v>
          </cell>
          <cell r="R404">
            <v>0</v>
          </cell>
          <cell r="S404">
            <v>10</v>
          </cell>
          <cell r="T404">
            <v>0</v>
          </cell>
          <cell r="U404">
            <v>0</v>
          </cell>
        </row>
        <row r="405">
          <cell r="D405">
            <v>77458</v>
          </cell>
          <cell r="E405">
            <v>38</v>
          </cell>
          <cell r="F405" t="str">
            <v>x</v>
          </cell>
          <cell r="G405">
            <v>37</v>
          </cell>
          <cell r="H405">
            <v>35</v>
          </cell>
          <cell r="I405" t="str">
            <v>x</v>
          </cell>
          <cell r="J405" t="str">
            <v>x</v>
          </cell>
          <cell r="K405" t="str">
            <v>x</v>
          </cell>
          <cell r="L405" t="str">
            <v>x</v>
          </cell>
          <cell r="M405" t="str">
            <v>x</v>
          </cell>
          <cell r="N405" t="str">
            <v>x</v>
          </cell>
          <cell r="O405">
            <v>1</v>
          </cell>
          <cell r="P405" t="str">
            <v>Sales care cust prof</v>
          </cell>
          <cell r="Q405">
            <v>11956</v>
          </cell>
          <cell r="R405">
            <v>0</v>
          </cell>
          <cell r="S405">
            <v>0</v>
          </cell>
          <cell r="T405">
            <v>0</v>
          </cell>
          <cell r="U405">
            <v>868</v>
          </cell>
        </row>
        <row r="406">
          <cell r="D406">
            <v>77463</v>
          </cell>
          <cell r="E406">
            <v>31</v>
          </cell>
          <cell r="F406" t="str">
            <v>x</v>
          </cell>
          <cell r="G406">
            <v>24</v>
          </cell>
          <cell r="H406">
            <v>24</v>
          </cell>
          <cell r="I406" t="str">
            <v>x</v>
          </cell>
          <cell r="J406" t="str">
            <v>x</v>
          </cell>
          <cell r="K406" t="str">
            <v>x</v>
          </cell>
          <cell r="L406" t="str">
            <v>x</v>
          </cell>
          <cell r="M406" t="str">
            <v>x</v>
          </cell>
          <cell r="N406" t="str">
            <v>x</v>
          </cell>
          <cell r="O406">
            <v>0</v>
          </cell>
          <cell r="P406" t="str">
            <v>Disability Help Prof</v>
          </cell>
          <cell r="Q406">
            <v>13963</v>
          </cell>
          <cell r="R406">
            <v>7</v>
          </cell>
          <cell r="S406">
            <v>0</v>
          </cell>
          <cell r="T406">
            <v>0</v>
          </cell>
          <cell r="U406">
            <v>50</v>
          </cell>
        </row>
        <row r="407">
          <cell r="D407">
            <v>77477</v>
          </cell>
          <cell r="E407">
            <v>1</v>
          </cell>
          <cell r="F407" t="str">
            <v>X</v>
          </cell>
          <cell r="G407">
            <v>1</v>
          </cell>
          <cell r="H407">
            <v>1</v>
          </cell>
          <cell r="I407" t="str">
            <v>X</v>
          </cell>
          <cell r="J407" t="str">
            <v>X</v>
          </cell>
          <cell r="K407" t="str">
            <v>X</v>
          </cell>
          <cell r="L407" t="str">
            <v>X</v>
          </cell>
          <cell r="M407" t="str">
            <v>X</v>
          </cell>
          <cell r="N407" t="str">
            <v>X</v>
          </cell>
          <cell r="O407">
            <v>0</v>
          </cell>
          <cell r="P407">
            <v>77477</v>
          </cell>
          <cell r="Q407">
            <v>41</v>
          </cell>
          <cell r="R407">
            <v>0</v>
          </cell>
          <cell r="S407">
            <v>0</v>
          </cell>
          <cell r="T407">
            <v>0</v>
          </cell>
          <cell r="U407">
            <v>2</v>
          </cell>
        </row>
        <row r="408">
          <cell r="D408">
            <v>77482</v>
          </cell>
          <cell r="E408">
            <v>212</v>
          </cell>
          <cell r="F408" t="str">
            <v>X</v>
          </cell>
          <cell r="G408">
            <v>211</v>
          </cell>
          <cell r="H408">
            <v>191</v>
          </cell>
          <cell r="I408" t="str">
            <v>X</v>
          </cell>
          <cell r="J408" t="str">
            <v>X</v>
          </cell>
          <cell r="K408" t="str">
            <v>X</v>
          </cell>
          <cell r="L408" t="str">
            <v>X</v>
          </cell>
          <cell r="M408" t="str">
            <v>X</v>
          </cell>
          <cell r="N408" t="str">
            <v>X</v>
          </cell>
          <cell r="O408">
            <v>1</v>
          </cell>
          <cell r="P408" t="str">
            <v>Moving Home Accept</v>
          </cell>
          <cell r="Q408">
            <v>98845</v>
          </cell>
          <cell r="R408">
            <v>0</v>
          </cell>
          <cell r="S408">
            <v>0</v>
          </cell>
          <cell r="T408">
            <v>0</v>
          </cell>
          <cell r="U408">
            <v>1483</v>
          </cell>
        </row>
        <row r="409">
          <cell r="D409">
            <v>77482</v>
          </cell>
          <cell r="E409">
            <v>1</v>
          </cell>
          <cell r="F409" t="str">
            <v>x</v>
          </cell>
          <cell r="G409">
            <v>1</v>
          </cell>
          <cell r="H409">
            <v>1</v>
          </cell>
          <cell r="I409" t="str">
            <v>x</v>
          </cell>
          <cell r="J409" t="str">
            <v>x</v>
          </cell>
          <cell r="K409" t="str">
            <v>x</v>
          </cell>
          <cell r="L409" t="str">
            <v>x</v>
          </cell>
          <cell r="M409" t="str">
            <v>x</v>
          </cell>
          <cell r="N409" t="str">
            <v>x</v>
          </cell>
          <cell r="O409">
            <v>0</v>
          </cell>
          <cell r="P409">
            <v>77482</v>
          </cell>
          <cell r="Q409">
            <v>34</v>
          </cell>
          <cell r="R409">
            <v>0</v>
          </cell>
          <cell r="S409">
            <v>0</v>
          </cell>
          <cell r="T409">
            <v>0</v>
          </cell>
          <cell r="U409">
            <v>2</v>
          </cell>
        </row>
        <row r="410">
          <cell r="D410">
            <v>77484</v>
          </cell>
          <cell r="E410">
            <v>3606</v>
          </cell>
          <cell r="F410" t="str">
            <v>x</v>
          </cell>
          <cell r="G410">
            <v>3319</v>
          </cell>
          <cell r="H410">
            <v>2200</v>
          </cell>
          <cell r="I410" t="str">
            <v>x</v>
          </cell>
          <cell r="J410" t="str">
            <v>x</v>
          </cell>
          <cell r="K410" t="str">
            <v>x</v>
          </cell>
          <cell r="L410" t="str">
            <v>x</v>
          </cell>
          <cell r="M410" t="str">
            <v>x</v>
          </cell>
          <cell r="N410" t="str">
            <v>x</v>
          </cell>
          <cell r="O410">
            <v>233</v>
          </cell>
          <cell r="P410" t="str">
            <v>Technical BSR Intra</v>
          </cell>
          <cell r="Q410">
            <v>1238404</v>
          </cell>
          <cell r="R410">
            <v>0</v>
          </cell>
          <cell r="S410">
            <v>54</v>
          </cell>
          <cell r="T410">
            <v>0</v>
          </cell>
          <cell r="U410">
            <v>202093</v>
          </cell>
        </row>
        <row r="411">
          <cell r="D411">
            <v>77486</v>
          </cell>
          <cell r="E411">
            <v>137</v>
          </cell>
          <cell r="F411" t="str">
            <v>x</v>
          </cell>
          <cell r="G411">
            <v>0</v>
          </cell>
          <cell r="H411">
            <v>0</v>
          </cell>
          <cell r="I411" t="str">
            <v>x</v>
          </cell>
          <cell r="J411" t="str">
            <v>x</v>
          </cell>
          <cell r="K411" t="str">
            <v>x</v>
          </cell>
          <cell r="L411" t="str">
            <v>x</v>
          </cell>
          <cell r="M411" t="str">
            <v>x</v>
          </cell>
          <cell r="N411" t="str">
            <v>x</v>
          </cell>
          <cell r="O411">
            <v>0</v>
          </cell>
          <cell r="P411" t="str">
            <v>TvX, cust service</v>
          </cell>
          <cell r="Q411">
            <v>0</v>
          </cell>
          <cell r="R411">
            <v>137</v>
          </cell>
          <cell r="S411">
            <v>0</v>
          </cell>
          <cell r="T411">
            <v>0</v>
          </cell>
          <cell r="U411">
            <v>0</v>
          </cell>
        </row>
        <row r="412">
          <cell r="D412">
            <v>77487</v>
          </cell>
          <cell r="E412">
            <v>7</v>
          </cell>
          <cell r="F412" t="str">
            <v>x</v>
          </cell>
          <cell r="G412">
            <v>5</v>
          </cell>
          <cell r="H412">
            <v>5</v>
          </cell>
          <cell r="I412" t="str">
            <v>x</v>
          </cell>
          <cell r="J412" t="str">
            <v>x</v>
          </cell>
          <cell r="K412" t="str">
            <v>x</v>
          </cell>
          <cell r="L412" t="str">
            <v>x</v>
          </cell>
          <cell r="M412" t="str">
            <v>x</v>
          </cell>
          <cell r="N412" t="str">
            <v>x</v>
          </cell>
          <cell r="O412">
            <v>0</v>
          </cell>
          <cell r="P412" t="str">
            <v>Xfer to Disability</v>
          </cell>
          <cell r="Q412">
            <v>2120</v>
          </cell>
          <cell r="R412">
            <v>2</v>
          </cell>
          <cell r="S412">
            <v>0</v>
          </cell>
          <cell r="T412">
            <v>0</v>
          </cell>
          <cell r="U412">
            <v>11</v>
          </cell>
        </row>
        <row r="413">
          <cell r="D413">
            <v>77491</v>
          </cell>
          <cell r="E413">
            <v>1</v>
          </cell>
          <cell r="F413" t="str">
            <v>x</v>
          </cell>
          <cell r="G413">
            <v>1</v>
          </cell>
          <cell r="H413">
            <v>1</v>
          </cell>
          <cell r="I413" t="str">
            <v>x</v>
          </cell>
          <cell r="J413" t="str">
            <v>x</v>
          </cell>
          <cell r="K413" t="str">
            <v>x</v>
          </cell>
          <cell r="L413" t="str">
            <v>x</v>
          </cell>
          <cell r="M413" t="str">
            <v>x</v>
          </cell>
          <cell r="N413" t="str">
            <v>x</v>
          </cell>
          <cell r="O413">
            <v>0</v>
          </cell>
          <cell r="P413">
            <v>77491</v>
          </cell>
          <cell r="Q413">
            <v>25</v>
          </cell>
          <cell r="R413">
            <v>0</v>
          </cell>
          <cell r="S413">
            <v>0</v>
          </cell>
          <cell r="T413">
            <v>0</v>
          </cell>
          <cell r="U413">
            <v>2</v>
          </cell>
        </row>
        <row r="414">
          <cell r="D414">
            <v>77492</v>
          </cell>
          <cell r="E414">
            <v>99</v>
          </cell>
          <cell r="F414" t="str">
            <v>X</v>
          </cell>
          <cell r="G414">
            <v>0</v>
          </cell>
          <cell r="H414">
            <v>0</v>
          </cell>
          <cell r="I414" t="str">
            <v>X</v>
          </cell>
          <cell r="J414" t="str">
            <v>X</v>
          </cell>
          <cell r="K414" t="str">
            <v>X</v>
          </cell>
          <cell r="L414" t="str">
            <v>X</v>
          </cell>
          <cell r="M414" t="str">
            <v>X</v>
          </cell>
          <cell r="N414" t="str">
            <v>X</v>
          </cell>
          <cell r="O414">
            <v>1</v>
          </cell>
          <cell r="P414">
            <v>77492</v>
          </cell>
          <cell r="Q414">
            <v>0</v>
          </cell>
          <cell r="R414">
            <v>0</v>
          </cell>
          <cell r="S414">
            <v>98</v>
          </cell>
          <cell r="T414">
            <v>98</v>
          </cell>
          <cell r="U414">
            <v>0</v>
          </cell>
        </row>
        <row r="415">
          <cell r="D415">
            <v>77492</v>
          </cell>
          <cell r="E415">
            <v>548</v>
          </cell>
          <cell r="F415" t="str">
            <v>x</v>
          </cell>
          <cell r="G415">
            <v>547</v>
          </cell>
          <cell r="H415">
            <v>523</v>
          </cell>
          <cell r="I415" t="str">
            <v>x</v>
          </cell>
          <cell r="J415" t="str">
            <v>x</v>
          </cell>
          <cell r="K415" t="str">
            <v>x</v>
          </cell>
          <cell r="L415" t="str">
            <v>x</v>
          </cell>
          <cell r="M415" t="str">
            <v>x</v>
          </cell>
          <cell r="N415" t="str">
            <v>x</v>
          </cell>
          <cell r="O415">
            <v>1</v>
          </cell>
          <cell r="P415" t="str">
            <v>PAT Transfer</v>
          </cell>
          <cell r="Q415">
            <v>140812</v>
          </cell>
          <cell r="R415">
            <v>0</v>
          </cell>
          <cell r="S415">
            <v>0</v>
          </cell>
          <cell r="T415">
            <v>0</v>
          </cell>
          <cell r="U415">
            <v>2296</v>
          </cell>
        </row>
        <row r="416">
          <cell r="D416">
            <v>77493</v>
          </cell>
          <cell r="E416">
            <v>1</v>
          </cell>
          <cell r="F416" t="str">
            <v>x</v>
          </cell>
          <cell r="G416">
            <v>0</v>
          </cell>
          <cell r="H416">
            <v>0</v>
          </cell>
          <cell r="I416" t="str">
            <v>x</v>
          </cell>
          <cell r="J416" t="str">
            <v>x</v>
          </cell>
          <cell r="K416" t="str">
            <v>x</v>
          </cell>
          <cell r="L416" t="str">
            <v>x</v>
          </cell>
          <cell r="M416" t="str">
            <v>x</v>
          </cell>
          <cell r="N416" t="str">
            <v>x</v>
          </cell>
          <cell r="O416">
            <v>1</v>
          </cell>
          <cell r="P416">
            <v>77493</v>
          </cell>
          <cell r="Q416">
            <v>0</v>
          </cell>
          <cell r="R416">
            <v>0</v>
          </cell>
          <cell r="S416">
            <v>0</v>
          </cell>
          <cell r="T416">
            <v>0</v>
          </cell>
          <cell r="U416">
            <v>0</v>
          </cell>
        </row>
        <row r="417">
          <cell r="D417">
            <v>77495</v>
          </cell>
          <cell r="E417">
            <v>1</v>
          </cell>
          <cell r="F417" t="str">
            <v>x</v>
          </cell>
          <cell r="G417">
            <v>1</v>
          </cell>
          <cell r="H417">
            <v>1</v>
          </cell>
          <cell r="I417" t="str">
            <v>x</v>
          </cell>
          <cell r="J417" t="str">
            <v>x</v>
          </cell>
          <cell r="K417" t="str">
            <v>x</v>
          </cell>
          <cell r="L417" t="str">
            <v>x</v>
          </cell>
          <cell r="M417" t="str">
            <v>x</v>
          </cell>
          <cell r="N417" t="str">
            <v>x</v>
          </cell>
          <cell r="O417">
            <v>0</v>
          </cell>
          <cell r="P417">
            <v>77495</v>
          </cell>
          <cell r="Q417">
            <v>13</v>
          </cell>
          <cell r="R417">
            <v>0</v>
          </cell>
          <cell r="S417">
            <v>0</v>
          </cell>
          <cell r="T417">
            <v>0</v>
          </cell>
          <cell r="U417">
            <v>2</v>
          </cell>
        </row>
        <row r="418">
          <cell r="D418">
            <v>77497</v>
          </cell>
          <cell r="E418">
            <v>426</v>
          </cell>
          <cell r="F418" t="str">
            <v>x</v>
          </cell>
          <cell r="G418">
            <v>421</v>
          </cell>
          <cell r="H418">
            <v>414</v>
          </cell>
          <cell r="I418" t="str">
            <v>x</v>
          </cell>
          <cell r="J418" t="str">
            <v>x</v>
          </cell>
          <cell r="K418" t="str">
            <v>x</v>
          </cell>
          <cell r="L418" t="str">
            <v>x</v>
          </cell>
          <cell r="M418" t="str">
            <v>x</v>
          </cell>
          <cell r="N418" t="str">
            <v>x</v>
          </cell>
          <cell r="O418">
            <v>5</v>
          </cell>
          <cell r="P418" t="str">
            <v>TvX sales call</v>
          </cell>
          <cell r="Q418">
            <v>60136</v>
          </cell>
          <cell r="R418">
            <v>0</v>
          </cell>
          <cell r="S418">
            <v>0</v>
          </cell>
          <cell r="T418">
            <v>0</v>
          </cell>
          <cell r="U418">
            <v>1479</v>
          </cell>
        </row>
        <row r="419">
          <cell r="D419">
            <v>77498</v>
          </cell>
          <cell r="E419">
            <v>24</v>
          </cell>
          <cell r="F419" t="str">
            <v>x</v>
          </cell>
          <cell r="G419">
            <v>21</v>
          </cell>
          <cell r="H419">
            <v>19</v>
          </cell>
          <cell r="I419" t="str">
            <v>x</v>
          </cell>
          <cell r="J419" t="str">
            <v>x</v>
          </cell>
          <cell r="K419" t="str">
            <v>x</v>
          </cell>
          <cell r="L419" t="str">
            <v>x</v>
          </cell>
          <cell r="M419" t="str">
            <v>x</v>
          </cell>
          <cell r="N419" t="str">
            <v>x</v>
          </cell>
          <cell r="O419">
            <v>3</v>
          </cell>
          <cell r="P419" t="str">
            <v>Tran/f to Sky Activ</v>
          </cell>
          <cell r="Q419">
            <v>3204</v>
          </cell>
          <cell r="R419">
            <v>0</v>
          </cell>
          <cell r="S419">
            <v>0</v>
          </cell>
          <cell r="T419">
            <v>0</v>
          </cell>
          <cell r="U419">
            <v>292</v>
          </cell>
        </row>
        <row r="420">
          <cell r="D420">
            <v>77499</v>
          </cell>
          <cell r="E420">
            <v>60</v>
          </cell>
          <cell r="F420" t="str">
            <v>X</v>
          </cell>
          <cell r="G420">
            <v>43</v>
          </cell>
          <cell r="H420">
            <v>43</v>
          </cell>
          <cell r="I420" t="str">
            <v>X</v>
          </cell>
          <cell r="J420" t="str">
            <v>X</v>
          </cell>
          <cell r="K420" t="str">
            <v>X</v>
          </cell>
          <cell r="L420" t="str">
            <v>X</v>
          </cell>
          <cell r="M420" t="str">
            <v>X</v>
          </cell>
          <cell r="N420" t="str">
            <v>X</v>
          </cell>
          <cell r="O420">
            <v>0</v>
          </cell>
          <cell r="P420" t="str">
            <v>C/S Transfer</v>
          </cell>
          <cell r="Q420">
            <v>10518</v>
          </cell>
          <cell r="R420">
            <v>0</v>
          </cell>
          <cell r="S420">
            <v>17</v>
          </cell>
          <cell r="T420">
            <v>17</v>
          </cell>
          <cell r="U420">
            <v>152</v>
          </cell>
        </row>
        <row r="421">
          <cell r="D421">
            <v>77499</v>
          </cell>
          <cell r="E421">
            <v>203</v>
          </cell>
          <cell r="F421" t="str">
            <v>x</v>
          </cell>
          <cell r="G421">
            <v>186</v>
          </cell>
          <cell r="H421">
            <v>177</v>
          </cell>
          <cell r="I421" t="str">
            <v>x</v>
          </cell>
          <cell r="J421" t="str">
            <v>x</v>
          </cell>
          <cell r="K421" t="str">
            <v>x</v>
          </cell>
          <cell r="L421" t="str">
            <v>x</v>
          </cell>
          <cell r="M421" t="str">
            <v>x</v>
          </cell>
          <cell r="N421" t="str">
            <v>x</v>
          </cell>
          <cell r="O421">
            <v>17</v>
          </cell>
          <cell r="P421" t="str">
            <v>Cust Service Xfer</v>
          </cell>
          <cell r="Q421">
            <v>59753</v>
          </cell>
          <cell r="R421">
            <v>0</v>
          </cell>
          <cell r="S421">
            <v>0</v>
          </cell>
          <cell r="T421">
            <v>0</v>
          </cell>
          <cell r="U421">
            <v>3133</v>
          </cell>
        </row>
        <row r="422">
          <cell r="D422">
            <v>77501</v>
          </cell>
          <cell r="E422">
            <v>1850</v>
          </cell>
          <cell r="F422" t="str">
            <v>x</v>
          </cell>
          <cell r="G422">
            <v>1846</v>
          </cell>
          <cell r="H422">
            <v>1821</v>
          </cell>
          <cell r="I422" t="str">
            <v>x</v>
          </cell>
          <cell r="J422" t="str">
            <v>x</v>
          </cell>
          <cell r="K422" t="str">
            <v>x</v>
          </cell>
          <cell r="L422" t="str">
            <v>x</v>
          </cell>
          <cell r="M422" t="str">
            <v>x</v>
          </cell>
          <cell r="N422" t="str">
            <v>x</v>
          </cell>
          <cell r="O422">
            <v>4</v>
          </cell>
          <cell r="P422" t="str">
            <v>Upgrade Opt 1</v>
          </cell>
          <cell r="Q422">
            <v>398874</v>
          </cell>
          <cell r="R422">
            <v>0</v>
          </cell>
          <cell r="S422">
            <v>0</v>
          </cell>
          <cell r="T422">
            <v>0</v>
          </cell>
          <cell r="U422">
            <v>5920</v>
          </cell>
        </row>
        <row r="423">
          <cell r="D423">
            <v>77502</v>
          </cell>
          <cell r="E423">
            <v>1589</v>
          </cell>
          <cell r="F423" t="str">
            <v>x</v>
          </cell>
          <cell r="G423">
            <v>1584</v>
          </cell>
          <cell r="H423">
            <v>1567</v>
          </cell>
          <cell r="I423" t="str">
            <v>x</v>
          </cell>
          <cell r="J423" t="str">
            <v>x</v>
          </cell>
          <cell r="K423" t="str">
            <v>x</v>
          </cell>
          <cell r="L423" t="str">
            <v>x</v>
          </cell>
          <cell r="M423" t="str">
            <v>x</v>
          </cell>
          <cell r="N423" t="str">
            <v>x</v>
          </cell>
          <cell r="O423">
            <v>5</v>
          </cell>
          <cell r="P423" t="str">
            <v>Opt 2 Upgrade</v>
          </cell>
          <cell r="Q423">
            <v>399489</v>
          </cell>
          <cell r="R423">
            <v>0</v>
          </cell>
          <cell r="S423">
            <v>0</v>
          </cell>
          <cell r="T423">
            <v>0</v>
          </cell>
          <cell r="U423">
            <v>4825</v>
          </cell>
        </row>
        <row r="424">
          <cell r="D424">
            <v>77506</v>
          </cell>
          <cell r="E424">
            <v>101</v>
          </cell>
          <cell r="F424" t="str">
            <v>X</v>
          </cell>
          <cell r="G424">
            <v>98</v>
          </cell>
          <cell r="H424">
            <v>98</v>
          </cell>
          <cell r="I424" t="str">
            <v>X</v>
          </cell>
          <cell r="J424" t="str">
            <v>X</v>
          </cell>
          <cell r="K424" t="str">
            <v>X</v>
          </cell>
          <cell r="L424" t="str">
            <v>X</v>
          </cell>
          <cell r="M424" t="str">
            <v>X</v>
          </cell>
          <cell r="N424" t="str">
            <v>X</v>
          </cell>
          <cell r="O424">
            <v>0</v>
          </cell>
          <cell r="P424" t="str">
            <v>Opt 1 77506</v>
          </cell>
          <cell r="Q424">
            <v>25201</v>
          </cell>
          <cell r="R424">
            <v>0</v>
          </cell>
          <cell r="S424">
            <v>3</v>
          </cell>
          <cell r="T424">
            <v>3</v>
          </cell>
          <cell r="U424">
            <v>334</v>
          </cell>
        </row>
        <row r="425">
          <cell r="D425">
            <v>77506</v>
          </cell>
          <cell r="E425">
            <v>2624</v>
          </cell>
          <cell r="F425" t="str">
            <v>x</v>
          </cell>
          <cell r="G425">
            <v>2619</v>
          </cell>
          <cell r="H425">
            <v>2571</v>
          </cell>
          <cell r="I425" t="str">
            <v>x</v>
          </cell>
          <cell r="J425" t="str">
            <v>x</v>
          </cell>
          <cell r="K425" t="str">
            <v>x</v>
          </cell>
          <cell r="L425" t="str">
            <v>x</v>
          </cell>
          <cell r="M425" t="str">
            <v>x</v>
          </cell>
          <cell r="N425" t="str">
            <v>x</v>
          </cell>
          <cell r="O425">
            <v>5</v>
          </cell>
          <cell r="P425" t="str">
            <v>Opt 1 77506</v>
          </cell>
          <cell r="Q425">
            <v>561096</v>
          </cell>
          <cell r="R425">
            <v>0</v>
          </cell>
          <cell r="S425">
            <v>0</v>
          </cell>
          <cell r="T425">
            <v>0</v>
          </cell>
          <cell r="U425">
            <v>9554</v>
          </cell>
        </row>
        <row r="426">
          <cell r="D426">
            <v>77507</v>
          </cell>
          <cell r="E426">
            <v>125</v>
          </cell>
          <cell r="F426" t="str">
            <v>x</v>
          </cell>
          <cell r="G426">
            <v>119</v>
          </cell>
          <cell r="H426">
            <v>105</v>
          </cell>
          <cell r="I426" t="str">
            <v>x</v>
          </cell>
          <cell r="J426" t="str">
            <v>x</v>
          </cell>
          <cell r="K426" t="str">
            <v>x</v>
          </cell>
          <cell r="L426" t="str">
            <v>x</v>
          </cell>
          <cell r="M426" t="str">
            <v>x</v>
          </cell>
          <cell r="N426" t="str">
            <v>x</v>
          </cell>
          <cell r="O426">
            <v>6</v>
          </cell>
          <cell r="P426" t="str">
            <v>Opt 2 77507</v>
          </cell>
          <cell r="Q426">
            <v>19854</v>
          </cell>
          <cell r="R426">
            <v>0</v>
          </cell>
          <cell r="S426">
            <v>0</v>
          </cell>
          <cell r="T426">
            <v>0</v>
          </cell>
          <cell r="U426">
            <v>2477</v>
          </cell>
        </row>
        <row r="427">
          <cell r="D427">
            <v>77516</v>
          </cell>
          <cell r="E427">
            <v>1</v>
          </cell>
          <cell r="F427" t="str">
            <v>x</v>
          </cell>
          <cell r="G427">
            <v>0</v>
          </cell>
          <cell r="H427">
            <v>0</v>
          </cell>
          <cell r="I427" t="str">
            <v>x</v>
          </cell>
          <cell r="J427" t="str">
            <v>x</v>
          </cell>
          <cell r="K427" t="str">
            <v>x</v>
          </cell>
          <cell r="L427" t="str">
            <v>x</v>
          </cell>
          <cell r="M427" t="str">
            <v>x</v>
          </cell>
          <cell r="N427" t="str">
            <v>x</v>
          </cell>
          <cell r="O427">
            <v>1</v>
          </cell>
          <cell r="P427">
            <v>77516</v>
          </cell>
          <cell r="Q427">
            <v>0</v>
          </cell>
          <cell r="R427">
            <v>0</v>
          </cell>
          <cell r="S427">
            <v>0</v>
          </cell>
          <cell r="T427">
            <v>0</v>
          </cell>
          <cell r="U427">
            <v>0</v>
          </cell>
        </row>
        <row r="428">
          <cell r="D428">
            <v>77519</v>
          </cell>
          <cell r="E428">
            <v>506</v>
          </cell>
          <cell r="F428" t="str">
            <v>X</v>
          </cell>
          <cell r="G428">
            <v>504</v>
          </cell>
          <cell r="H428">
            <v>504</v>
          </cell>
          <cell r="I428" t="str">
            <v>X</v>
          </cell>
          <cell r="J428" t="str">
            <v>X</v>
          </cell>
          <cell r="K428" t="str">
            <v>X</v>
          </cell>
          <cell r="L428" t="str">
            <v>X</v>
          </cell>
          <cell r="M428" t="str">
            <v>X</v>
          </cell>
          <cell r="N428" t="str">
            <v>X</v>
          </cell>
          <cell r="O428">
            <v>0</v>
          </cell>
          <cell r="P428" t="str">
            <v>Reinstate 800801</v>
          </cell>
          <cell r="Q428">
            <v>148160</v>
          </cell>
          <cell r="R428">
            <v>0</v>
          </cell>
          <cell r="S428">
            <v>2</v>
          </cell>
          <cell r="T428">
            <v>2</v>
          </cell>
          <cell r="U428">
            <v>1725</v>
          </cell>
        </row>
        <row r="429">
          <cell r="D429">
            <v>77519</v>
          </cell>
          <cell r="E429">
            <v>807</v>
          </cell>
          <cell r="F429" t="str">
            <v>x</v>
          </cell>
          <cell r="G429">
            <v>806</v>
          </cell>
          <cell r="H429">
            <v>791</v>
          </cell>
          <cell r="I429" t="str">
            <v>x</v>
          </cell>
          <cell r="J429" t="str">
            <v>x</v>
          </cell>
          <cell r="K429" t="str">
            <v>x</v>
          </cell>
          <cell r="L429" t="str">
            <v>x</v>
          </cell>
          <cell r="M429" t="str">
            <v>x</v>
          </cell>
          <cell r="N429" t="str">
            <v>x</v>
          </cell>
          <cell r="O429">
            <v>1</v>
          </cell>
          <cell r="P429" t="str">
            <v>VDN 77519 557799</v>
          </cell>
          <cell r="Q429">
            <v>200130</v>
          </cell>
          <cell r="R429">
            <v>0</v>
          </cell>
          <cell r="S429">
            <v>0</v>
          </cell>
          <cell r="T429">
            <v>0</v>
          </cell>
          <cell r="U429">
            <v>3172</v>
          </cell>
        </row>
        <row r="430">
          <cell r="D430">
            <v>77520</v>
          </cell>
          <cell r="E430">
            <v>69</v>
          </cell>
          <cell r="F430" t="str">
            <v>x</v>
          </cell>
          <cell r="G430">
            <v>67</v>
          </cell>
          <cell r="H430">
            <v>67</v>
          </cell>
          <cell r="I430" t="str">
            <v>x</v>
          </cell>
          <cell r="J430" t="str">
            <v>x</v>
          </cell>
          <cell r="K430" t="str">
            <v>x</v>
          </cell>
          <cell r="L430" t="str">
            <v>x</v>
          </cell>
          <cell r="M430" t="str">
            <v>x</v>
          </cell>
          <cell r="N430" t="str">
            <v>x</v>
          </cell>
          <cell r="O430">
            <v>2</v>
          </cell>
          <cell r="P430" t="str">
            <v>VDN 77520 503030</v>
          </cell>
          <cell r="Q430">
            <v>16991</v>
          </cell>
          <cell r="R430">
            <v>0</v>
          </cell>
          <cell r="S430">
            <v>0</v>
          </cell>
          <cell r="T430">
            <v>0</v>
          </cell>
          <cell r="U430">
            <v>141</v>
          </cell>
        </row>
        <row r="431">
          <cell r="D431">
            <v>77521</v>
          </cell>
          <cell r="E431">
            <v>1351</v>
          </cell>
          <cell r="F431" t="str">
            <v>X</v>
          </cell>
          <cell r="G431">
            <v>1348</v>
          </cell>
          <cell r="H431">
            <v>1346</v>
          </cell>
          <cell r="I431" t="str">
            <v>X</v>
          </cell>
          <cell r="J431" t="str">
            <v>X</v>
          </cell>
          <cell r="K431" t="str">
            <v>X</v>
          </cell>
          <cell r="L431" t="str">
            <v>X</v>
          </cell>
          <cell r="M431" t="str">
            <v>X</v>
          </cell>
          <cell r="N431" t="str">
            <v>X</v>
          </cell>
          <cell r="O431">
            <v>3</v>
          </cell>
          <cell r="P431" t="str">
            <v>D Cus 77521 Billing</v>
          </cell>
          <cell r="Q431">
            <v>371774</v>
          </cell>
          <cell r="R431">
            <v>0</v>
          </cell>
          <cell r="S431">
            <v>0</v>
          </cell>
          <cell r="T431">
            <v>0</v>
          </cell>
          <cell r="U431">
            <v>4667</v>
          </cell>
        </row>
        <row r="432">
          <cell r="D432">
            <v>77521</v>
          </cell>
          <cell r="E432">
            <v>1412</v>
          </cell>
          <cell r="F432" t="str">
            <v>x</v>
          </cell>
          <cell r="G432">
            <v>1271</v>
          </cell>
          <cell r="H432">
            <v>904</v>
          </cell>
          <cell r="I432" t="str">
            <v>x</v>
          </cell>
          <cell r="J432" t="str">
            <v>x</v>
          </cell>
          <cell r="K432" t="str">
            <v>x</v>
          </cell>
          <cell r="L432" t="str">
            <v>x</v>
          </cell>
          <cell r="M432" t="str">
            <v>x</v>
          </cell>
          <cell r="N432" t="str">
            <v>x</v>
          </cell>
          <cell r="O432">
            <v>141</v>
          </cell>
          <cell r="P432" t="str">
            <v>D Cus 77521 Billing</v>
          </cell>
          <cell r="Q432">
            <v>291973</v>
          </cell>
          <cell r="R432">
            <v>0</v>
          </cell>
          <cell r="S432">
            <v>0</v>
          </cell>
          <cell r="T432">
            <v>0</v>
          </cell>
          <cell r="U432">
            <v>117115</v>
          </cell>
        </row>
        <row r="433">
          <cell r="D433">
            <v>77522</v>
          </cell>
          <cell r="E433">
            <v>57</v>
          </cell>
          <cell r="F433" t="str">
            <v>X</v>
          </cell>
          <cell r="G433">
            <v>42</v>
          </cell>
          <cell r="H433">
            <v>42</v>
          </cell>
          <cell r="I433" t="str">
            <v>X</v>
          </cell>
          <cell r="J433" t="str">
            <v>X</v>
          </cell>
          <cell r="K433" t="str">
            <v>X</v>
          </cell>
          <cell r="L433" t="str">
            <v>X</v>
          </cell>
          <cell r="M433" t="str">
            <v>X</v>
          </cell>
          <cell r="N433" t="str">
            <v>X</v>
          </cell>
          <cell r="O433">
            <v>1</v>
          </cell>
          <cell r="P433" t="str">
            <v>IDO Customer UK</v>
          </cell>
          <cell r="Q433">
            <v>8950</v>
          </cell>
          <cell r="R433">
            <v>0</v>
          </cell>
          <cell r="S433">
            <v>14</v>
          </cell>
          <cell r="T433">
            <v>14</v>
          </cell>
          <cell r="U433">
            <v>144</v>
          </cell>
        </row>
        <row r="434">
          <cell r="D434">
            <v>77523</v>
          </cell>
          <cell r="E434">
            <v>252</v>
          </cell>
          <cell r="F434" t="str">
            <v>X</v>
          </cell>
          <cell r="G434">
            <v>113</v>
          </cell>
          <cell r="H434">
            <v>113</v>
          </cell>
          <cell r="I434" t="str">
            <v>X</v>
          </cell>
          <cell r="J434" t="str">
            <v>X</v>
          </cell>
          <cell r="K434" t="str">
            <v>X</v>
          </cell>
          <cell r="L434" t="str">
            <v>X</v>
          </cell>
          <cell r="M434" t="str">
            <v>X</v>
          </cell>
          <cell r="N434" t="str">
            <v>X</v>
          </cell>
          <cell r="O434">
            <v>1</v>
          </cell>
          <cell r="P434" t="str">
            <v>VDN 77523 800888</v>
          </cell>
          <cell r="Q434">
            <v>26491</v>
          </cell>
          <cell r="R434">
            <v>0</v>
          </cell>
          <cell r="S434">
            <v>138</v>
          </cell>
          <cell r="T434">
            <v>138</v>
          </cell>
          <cell r="U434">
            <v>379</v>
          </cell>
        </row>
        <row r="435">
          <cell r="D435">
            <v>77523</v>
          </cell>
          <cell r="E435">
            <v>1659</v>
          </cell>
          <cell r="F435" t="str">
            <v>x</v>
          </cell>
          <cell r="G435">
            <v>1614</v>
          </cell>
          <cell r="H435">
            <v>1607</v>
          </cell>
          <cell r="I435" t="str">
            <v>x</v>
          </cell>
          <cell r="J435" t="str">
            <v>x</v>
          </cell>
          <cell r="K435" t="str">
            <v>x</v>
          </cell>
          <cell r="L435" t="str">
            <v>x</v>
          </cell>
          <cell r="M435" t="str">
            <v>x</v>
          </cell>
          <cell r="N435" t="str">
            <v>x</v>
          </cell>
          <cell r="O435">
            <v>45</v>
          </cell>
          <cell r="P435" t="str">
            <v>VDN 77523 SBO Bounce</v>
          </cell>
          <cell r="Q435">
            <v>225655</v>
          </cell>
          <cell r="R435">
            <v>0</v>
          </cell>
          <cell r="S435">
            <v>0</v>
          </cell>
          <cell r="T435">
            <v>0</v>
          </cell>
          <cell r="U435">
            <v>8169</v>
          </cell>
        </row>
        <row r="436">
          <cell r="D436">
            <v>77525</v>
          </cell>
          <cell r="E436">
            <v>2059</v>
          </cell>
          <cell r="F436" t="str">
            <v>X</v>
          </cell>
          <cell r="G436">
            <v>2039</v>
          </cell>
          <cell r="H436">
            <v>2037</v>
          </cell>
          <cell r="I436" t="str">
            <v>X</v>
          </cell>
          <cell r="J436" t="str">
            <v>X</v>
          </cell>
          <cell r="K436" t="str">
            <v>X</v>
          </cell>
          <cell r="L436" t="str">
            <v>X</v>
          </cell>
          <cell r="M436" t="str">
            <v>X</v>
          </cell>
          <cell r="N436" t="str">
            <v>X</v>
          </cell>
          <cell r="O436">
            <v>2</v>
          </cell>
          <cell r="P436" t="str">
            <v>VDN 77525 404040</v>
          </cell>
          <cell r="Q436">
            <v>468454</v>
          </cell>
          <cell r="R436">
            <v>0</v>
          </cell>
          <cell r="S436">
            <v>18</v>
          </cell>
          <cell r="T436">
            <v>18</v>
          </cell>
          <cell r="U436">
            <v>7047</v>
          </cell>
        </row>
        <row r="437">
          <cell r="D437">
            <v>77525</v>
          </cell>
          <cell r="E437">
            <v>1777</v>
          </cell>
          <cell r="F437" t="str">
            <v>x</v>
          </cell>
          <cell r="G437">
            <v>1554</v>
          </cell>
          <cell r="H437">
            <v>1080</v>
          </cell>
          <cell r="I437" t="str">
            <v>x</v>
          </cell>
          <cell r="J437" t="str">
            <v>x</v>
          </cell>
          <cell r="K437" t="str">
            <v>x</v>
          </cell>
          <cell r="L437" t="str">
            <v>x</v>
          </cell>
          <cell r="M437" t="str">
            <v>x</v>
          </cell>
          <cell r="N437" t="str">
            <v>x</v>
          </cell>
          <cell r="O437">
            <v>223</v>
          </cell>
          <cell r="P437" t="str">
            <v>D Cus 77525 Opt 1</v>
          </cell>
          <cell r="Q437">
            <v>300986</v>
          </cell>
          <cell r="R437">
            <v>0</v>
          </cell>
          <cell r="S437">
            <v>0</v>
          </cell>
          <cell r="T437">
            <v>0</v>
          </cell>
          <cell r="U437">
            <v>145993</v>
          </cell>
        </row>
        <row r="438">
          <cell r="D438">
            <v>77529</v>
          </cell>
          <cell r="E438">
            <v>541</v>
          </cell>
          <cell r="F438" t="str">
            <v>X</v>
          </cell>
          <cell r="G438">
            <v>530</v>
          </cell>
          <cell r="H438">
            <v>529</v>
          </cell>
          <cell r="I438" t="str">
            <v>X</v>
          </cell>
          <cell r="J438" t="str">
            <v>X</v>
          </cell>
          <cell r="K438" t="str">
            <v>X</v>
          </cell>
          <cell r="L438" t="str">
            <v>X</v>
          </cell>
          <cell r="M438" t="str">
            <v>X</v>
          </cell>
          <cell r="N438" t="str">
            <v>X</v>
          </cell>
          <cell r="O438">
            <v>10</v>
          </cell>
          <cell r="P438" t="str">
            <v>Time Out 404040</v>
          </cell>
          <cell r="Q438">
            <v>141957</v>
          </cell>
          <cell r="R438">
            <v>0</v>
          </cell>
          <cell r="S438">
            <v>1</v>
          </cell>
          <cell r="T438">
            <v>1</v>
          </cell>
          <cell r="U438">
            <v>1877</v>
          </cell>
        </row>
        <row r="439">
          <cell r="D439">
            <v>77529</v>
          </cell>
          <cell r="E439">
            <v>432</v>
          </cell>
          <cell r="F439" t="str">
            <v>x</v>
          </cell>
          <cell r="G439">
            <v>353</v>
          </cell>
          <cell r="H439">
            <v>238</v>
          </cell>
          <cell r="I439" t="str">
            <v>x</v>
          </cell>
          <cell r="J439" t="str">
            <v>x</v>
          </cell>
          <cell r="K439" t="str">
            <v>x</v>
          </cell>
          <cell r="L439" t="str">
            <v>x</v>
          </cell>
          <cell r="M439" t="str">
            <v>x</v>
          </cell>
          <cell r="N439" t="str">
            <v>x</v>
          </cell>
          <cell r="O439">
            <v>79</v>
          </cell>
          <cell r="P439" t="str">
            <v>Digi Cust 77529</v>
          </cell>
          <cell r="Q439">
            <v>77772</v>
          </cell>
          <cell r="R439">
            <v>0</v>
          </cell>
          <cell r="S439">
            <v>0</v>
          </cell>
          <cell r="T439">
            <v>0</v>
          </cell>
          <cell r="U439">
            <v>39994</v>
          </cell>
        </row>
        <row r="440">
          <cell r="D440">
            <v>77532</v>
          </cell>
          <cell r="E440">
            <v>1</v>
          </cell>
          <cell r="F440" t="str">
            <v>x</v>
          </cell>
          <cell r="G440">
            <v>1</v>
          </cell>
          <cell r="H440">
            <v>1</v>
          </cell>
          <cell r="I440" t="str">
            <v>x</v>
          </cell>
          <cell r="J440" t="str">
            <v>x</v>
          </cell>
          <cell r="K440" t="str">
            <v>x</v>
          </cell>
          <cell r="L440" t="str">
            <v>x</v>
          </cell>
          <cell r="M440" t="str">
            <v>x</v>
          </cell>
          <cell r="N440" t="str">
            <v>x</v>
          </cell>
          <cell r="O440">
            <v>0</v>
          </cell>
          <cell r="P440" t="str">
            <v>T/O 77532</v>
          </cell>
          <cell r="Q440">
            <v>2</v>
          </cell>
          <cell r="R440">
            <v>0</v>
          </cell>
          <cell r="S440">
            <v>0</v>
          </cell>
          <cell r="T440">
            <v>0</v>
          </cell>
          <cell r="U440">
            <v>15</v>
          </cell>
        </row>
        <row r="441">
          <cell r="D441">
            <v>77539</v>
          </cell>
          <cell r="E441">
            <v>1297</v>
          </cell>
          <cell r="F441" t="str">
            <v>X</v>
          </cell>
          <cell r="G441">
            <v>1292</v>
          </cell>
          <cell r="H441">
            <v>1292</v>
          </cell>
          <cell r="I441" t="str">
            <v>X</v>
          </cell>
          <cell r="J441" t="str">
            <v>X</v>
          </cell>
          <cell r="K441" t="str">
            <v>X</v>
          </cell>
          <cell r="L441" t="str">
            <v>X</v>
          </cell>
          <cell r="M441" t="str">
            <v>X</v>
          </cell>
          <cell r="N441" t="str">
            <v>X</v>
          </cell>
          <cell r="O441">
            <v>4</v>
          </cell>
          <cell r="P441" t="str">
            <v>SBO Movies</v>
          </cell>
          <cell r="Q441">
            <v>268797</v>
          </cell>
          <cell r="R441">
            <v>0</v>
          </cell>
          <cell r="S441">
            <v>1</v>
          </cell>
          <cell r="T441">
            <v>1</v>
          </cell>
          <cell r="U441">
            <v>4341</v>
          </cell>
        </row>
        <row r="442">
          <cell r="D442">
            <v>77539</v>
          </cell>
          <cell r="E442">
            <v>1093</v>
          </cell>
          <cell r="F442" t="str">
            <v>x</v>
          </cell>
          <cell r="G442">
            <v>1084</v>
          </cell>
          <cell r="H442">
            <v>1083</v>
          </cell>
          <cell r="I442" t="str">
            <v>x</v>
          </cell>
          <cell r="J442" t="str">
            <v>x</v>
          </cell>
          <cell r="K442" t="str">
            <v>x</v>
          </cell>
          <cell r="L442" t="str">
            <v>x</v>
          </cell>
          <cell r="M442" t="str">
            <v>x</v>
          </cell>
          <cell r="N442" t="str">
            <v>x</v>
          </cell>
          <cell r="O442">
            <v>9</v>
          </cell>
          <cell r="P442" t="str">
            <v>SBO movies 436000</v>
          </cell>
          <cell r="Q442">
            <v>182777</v>
          </cell>
          <cell r="R442">
            <v>0</v>
          </cell>
          <cell r="S442">
            <v>0</v>
          </cell>
          <cell r="T442">
            <v>0</v>
          </cell>
          <cell r="U442">
            <v>5046</v>
          </cell>
        </row>
        <row r="443">
          <cell r="D443">
            <v>77545</v>
          </cell>
          <cell r="E443">
            <v>40</v>
          </cell>
          <cell r="F443" t="str">
            <v>x</v>
          </cell>
          <cell r="G443">
            <v>40</v>
          </cell>
          <cell r="H443">
            <v>39</v>
          </cell>
          <cell r="I443" t="str">
            <v>x</v>
          </cell>
          <cell r="J443" t="str">
            <v>x</v>
          </cell>
          <cell r="K443" t="str">
            <v>x</v>
          </cell>
          <cell r="L443" t="str">
            <v>x</v>
          </cell>
          <cell r="M443" t="str">
            <v>x</v>
          </cell>
          <cell r="N443" t="str">
            <v>x</v>
          </cell>
          <cell r="O443">
            <v>0</v>
          </cell>
          <cell r="P443" t="str">
            <v>Upgrade Timeout</v>
          </cell>
          <cell r="Q443">
            <v>9277</v>
          </cell>
          <cell r="R443">
            <v>0</v>
          </cell>
          <cell r="S443">
            <v>0</v>
          </cell>
          <cell r="T443">
            <v>0</v>
          </cell>
          <cell r="U443">
            <v>182</v>
          </cell>
        </row>
        <row r="444">
          <cell r="D444">
            <v>77549</v>
          </cell>
          <cell r="E444">
            <v>123</v>
          </cell>
          <cell r="F444" t="str">
            <v>X</v>
          </cell>
          <cell r="G444">
            <v>0</v>
          </cell>
          <cell r="H444">
            <v>0</v>
          </cell>
          <cell r="I444" t="str">
            <v>X</v>
          </cell>
          <cell r="J444" t="str">
            <v>X</v>
          </cell>
          <cell r="K444" t="str">
            <v>X</v>
          </cell>
          <cell r="L444" t="str">
            <v>X</v>
          </cell>
          <cell r="M444" t="str">
            <v>X</v>
          </cell>
          <cell r="N444" t="str">
            <v>X</v>
          </cell>
          <cell r="O444">
            <v>2</v>
          </cell>
          <cell r="P444">
            <v>77549</v>
          </cell>
          <cell r="Q444">
            <v>0</v>
          </cell>
          <cell r="R444">
            <v>0</v>
          </cell>
          <cell r="S444">
            <v>121</v>
          </cell>
          <cell r="T444">
            <v>121</v>
          </cell>
          <cell r="U444">
            <v>0</v>
          </cell>
        </row>
        <row r="445">
          <cell r="D445">
            <v>77549</v>
          </cell>
          <cell r="E445">
            <v>460</v>
          </cell>
          <cell r="F445" t="str">
            <v>x</v>
          </cell>
          <cell r="G445">
            <v>457</v>
          </cell>
          <cell r="H445">
            <v>438</v>
          </cell>
          <cell r="I445" t="str">
            <v>x</v>
          </cell>
          <cell r="J445" t="str">
            <v>x</v>
          </cell>
          <cell r="K445" t="str">
            <v>x</v>
          </cell>
          <cell r="L445" t="str">
            <v>x</v>
          </cell>
          <cell r="M445" t="str">
            <v>x</v>
          </cell>
          <cell r="N445" t="str">
            <v>x</v>
          </cell>
          <cell r="O445">
            <v>3</v>
          </cell>
          <cell r="P445" t="str">
            <v>PAT Trans</v>
          </cell>
          <cell r="Q445">
            <v>114709</v>
          </cell>
          <cell r="R445">
            <v>0</v>
          </cell>
          <cell r="S445">
            <v>0</v>
          </cell>
          <cell r="T445">
            <v>0</v>
          </cell>
          <cell r="U445">
            <v>1942</v>
          </cell>
        </row>
        <row r="446">
          <cell r="D446">
            <v>77550</v>
          </cell>
          <cell r="E446">
            <v>38</v>
          </cell>
          <cell r="F446" t="str">
            <v>x</v>
          </cell>
          <cell r="G446">
            <v>38</v>
          </cell>
          <cell r="H446">
            <v>35</v>
          </cell>
          <cell r="I446" t="str">
            <v>x</v>
          </cell>
          <cell r="J446" t="str">
            <v>x</v>
          </cell>
          <cell r="K446" t="str">
            <v>x</v>
          </cell>
          <cell r="L446" t="str">
            <v>x</v>
          </cell>
          <cell r="M446" t="str">
            <v>x</v>
          </cell>
          <cell r="N446" t="str">
            <v>x</v>
          </cell>
          <cell r="O446">
            <v>0</v>
          </cell>
          <cell r="P446" t="str">
            <v>NASN enquiries</v>
          </cell>
          <cell r="Q446">
            <v>6680</v>
          </cell>
          <cell r="R446">
            <v>0</v>
          </cell>
          <cell r="S446">
            <v>0</v>
          </cell>
          <cell r="T446">
            <v>0</v>
          </cell>
          <cell r="U446">
            <v>216</v>
          </cell>
        </row>
        <row r="447">
          <cell r="D447">
            <v>77551</v>
          </cell>
          <cell r="E447">
            <v>3</v>
          </cell>
          <cell r="F447" t="str">
            <v>X</v>
          </cell>
          <cell r="G447">
            <v>0</v>
          </cell>
          <cell r="H447">
            <v>0</v>
          </cell>
          <cell r="I447" t="str">
            <v>X</v>
          </cell>
          <cell r="J447" t="str">
            <v>X</v>
          </cell>
          <cell r="K447" t="str">
            <v>X</v>
          </cell>
          <cell r="L447" t="str">
            <v>X</v>
          </cell>
          <cell r="M447" t="str">
            <v>X</v>
          </cell>
          <cell r="N447" t="str">
            <v>X</v>
          </cell>
          <cell r="O447">
            <v>3</v>
          </cell>
          <cell r="P447">
            <v>77551</v>
          </cell>
          <cell r="Q447">
            <v>0</v>
          </cell>
          <cell r="R447">
            <v>0</v>
          </cell>
          <cell r="S447">
            <v>0</v>
          </cell>
          <cell r="T447">
            <v>0</v>
          </cell>
          <cell r="U447">
            <v>0</v>
          </cell>
        </row>
        <row r="448">
          <cell r="D448">
            <v>77551</v>
          </cell>
          <cell r="E448">
            <v>1</v>
          </cell>
          <cell r="F448" t="str">
            <v>x</v>
          </cell>
          <cell r="G448">
            <v>1</v>
          </cell>
          <cell r="H448">
            <v>1</v>
          </cell>
          <cell r="I448" t="str">
            <v>x</v>
          </cell>
          <cell r="J448" t="str">
            <v>x</v>
          </cell>
          <cell r="K448" t="str">
            <v>x</v>
          </cell>
          <cell r="L448" t="str">
            <v>x</v>
          </cell>
          <cell r="M448" t="str">
            <v>x</v>
          </cell>
          <cell r="N448" t="str">
            <v>x</v>
          </cell>
          <cell r="O448">
            <v>0</v>
          </cell>
          <cell r="P448" t="str">
            <v>NASN Cable Enquiry</v>
          </cell>
          <cell r="Q448">
            <v>230</v>
          </cell>
          <cell r="R448">
            <v>0</v>
          </cell>
          <cell r="S448">
            <v>0</v>
          </cell>
          <cell r="T448">
            <v>0</v>
          </cell>
          <cell r="U448">
            <v>2</v>
          </cell>
        </row>
        <row r="449">
          <cell r="D449">
            <v>77552</v>
          </cell>
          <cell r="E449">
            <v>355</v>
          </cell>
          <cell r="F449" t="str">
            <v>X</v>
          </cell>
          <cell r="G449">
            <v>0</v>
          </cell>
          <cell r="H449">
            <v>0</v>
          </cell>
          <cell r="I449" t="str">
            <v>X</v>
          </cell>
          <cell r="J449" t="str">
            <v>X</v>
          </cell>
          <cell r="K449" t="str">
            <v>X</v>
          </cell>
          <cell r="L449" t="str">
            <v>X</v>
          </cell>
          <cell r="M449" t="str">
            <v>X</v>
          </cell>
          <cell r="N449" t="str">
            <v>X</v>
          </cell>
          <cell r="O449">
            <v>0</v>
          </cell>
          <cell r="P449" t="str">
            <v>Sky+ Customer</v>
          </cell>
          <cell r="Q449">
            <v>0</v>
          </cell>
          <cell r="R449">
            <v>0</v>
          </cell>
          <cell r="S449">
            <v>355</v>
          </cell>
          <cell r="T449">
            <v>355</v>
          </cell>
          <cell r="U449">
            <v>0</v>
          </cell>
        </row>
        <row r="450">
          <cell r="D450">
            <v>77552</v>
          </cell>
          <cell r="E450">
            <v>356</v>
          </cell>
          <cell r="F450" t="str">
            <v>x</v>
          </cell>
          <cell r="G450">
            <v>352</v>
          </cell>
          <cell r="H450">
            <v>344</v>
          </cell>
          <cell r="I450" t="str">
            <v>x</v>
          </cell>
          <cell r="J450" t="str">
            <v>x</v>
          </cell>
          <cell r="K450" t="str">
            <v>x</v>
          </cell>
          <cell r="L450" t="str">
            <v>x</v>
          </cell>
          <cell r="M450" t="str">
            <v>x</v>
          </cell>
          <cell r="N450" t="str">
            <v>x</v>
          </cell>
          <cell r="O450">
            <v>4</v>
          </cell>
          <cell r="P450" t="str">
            <v>Sky+ Customer</v>
          </cell>
          <cell r="Q450">
            <v>79566</v>
          </cell>
          <cell r="R450">
            <v>0</v>
          </cell>
          <cell r="S450">
            <v>0</v>
          </cell>
          <cell r="T450">
            <v>0</v>
          </cell>
          <cell r="U450">
            <v>1230</v>
          </cell>
        </row>
        <row r="451">
          <cell r="D451">
            <v>77553</v>
          </cell>
          <cell r="E451">
            <v>38</v>
          </cell>
          <cell r="F451" t="str">
            <v>X</v>
          </cell>
          <cell r="G451">
            <v>0</v>
          </cell>
          <cell r="H451">
            <v>0</v>
          </cell>
          <cell r="I451" t="str">
            <v>X</v>
          </cell>
          <cell r="J451" t="str">
            <v>X</v>
          </cell>
          <cell r="K451" t="str">
            <v>X</v>
          </cell>
          <cell r="L451" t="str">
            <v>X</v>
          </cell>
          <cell r="M451" t="str">
            <v>X</v>
          </cell>
          <cell r="N451" t="str">
            <v>X</v>
          </cell>
          <cell r="O451">
            <v>0</v>
          </cell>
          <cell r="P451" t="str">
            <v>Sky+ Cust TO</v>
          </cell>
          <cell r="Q451">
            <v>0</v>
          </cell>
          <cell r="R451">
            <v>0</v>
          </cell>
          <cell r="S451">
            <v>38</v>
          </cell>
          <cell r="T451">
            <v>38</v>
          </cell>
          <cell r="U451">
            <v>0</v>
          </cell>
        </row>
        <row r="452">
          <cell r="D452">
            <v>77553</v>
          </cell>
          <cell r="E452">
            <v>38</v>
          </cell>
          <cell r="F452" t="str">
            <v>x</v>
          </cell>
          <cell r="G452">
            <v>37</v>
          </cell>
          <cell r="H452">
            <v>37</v>
          </cell>
          <cell r="I452" t="str">
            <v>x</v>
          </cell>
          <cell r="J452" t="str">
            <v>x</v>
          </cell>
          <cell r="K452" t="str">
            <v>x</v>
          </cell>
          <cell r="L452" t="str">
            <v>x</v>
          </cell>
          <cell r="M452" t="str">
            <v>x</v>
          </cell>
          <cell r="N452" t="str">
            <v>x</v>
          </cell>
          <cell r="O452">
            <v>1</v>
          </cell>
          <cell r="P452" t="str">
            <v>Sky+ Cust TO</v>
          </cell>
          <cell r="Q452">
            <v>9130</v>
          </cell>
          <cell r="R452">
            <v>0</v>
          </cell>
          <cell r="S452">
            <v>0</v>
          </cell>
          <cell r="T452">
            <v>0</v>
          </cell>
          <cell r="U452">
            <v>105</v>
          </cell>
        </row>
        <row r="453">
          <cell r="D453">
            <v>77557</v>
          </cell>
          <cell r="E453">
            <v>1</v>
          </cell>
          <cell r="F453" t="str">
            <v>x</v>
          </cell>
          <cell r="G453">
            <v>0</v>
          </cell>
          <cell r="H453">
            <v>0</v>
          </cell>
          <cell r="I453" t="str">
            <v>x</v>
          </cell>
          <cell r="J453" t="str">
            <v>x</v>
          </cell>
          <cell r="K453" t="str">
            <v>x</v>
          </cell>
          <cell r="L453" t="str">
            <v>x</v>
          </cell>
          <cell r="M453" t="str">
            <v>x</v>
          </cell>
          <cell r="N453" t="str">
            <v>x</v>
          </cell>
          <cell r="O453">
            <v>0</v>
          </cell>
          <cell r="P453">
            <v>77557</v>
          </cell>
          <cell r="Q453">
            <v>0</v>
          </cell>
          <cell r="R453">
            <v>1</v>
          </cell>
          <cell r="S453">
            <v>0</v>
          </cell>
          <cell r="T453">
            <v>0</v>
          </cell>
          <cell r="U453">
            <v>0</v>
          </cell>
        </row>
        <row r="454">
          <cell r="D454">
            <v>77559</v>
          </cell>
          <cell r="E454">
            <v>49</v>
          </cell>
          <cell r="F454" t="str">
            <v>X</v>
          </cell>
          <cell r="G454">
            <v>34</v>
          </cell>
          <cell r="H454">
            <v>34</v>
          </cell>
          <cell r="I454" t="str">
            <v>X</v>
          </cell>
          <cell r="J454" t="str">
            <v>X</v>
          </cell>
          <cell r="K454" t="str">
            <v>X</v>
          </cell>
          <cell r="L454" t="str">
            <v>X</v>
          </cell>
          <cell r="M454" t="str">
            <v>X</v>
          </cell>
          <cell r="N454" t="str">
            <v>X</v>
          </cell>
          <cell r="O454">
            <v>0</v>
          </cell>
          <cell r="P454" t="str">
            <v>Sales Cust Xfer</v>
          </cell>
          <cell r="Q454">
            <v>8463</v>
          </cell>
          <cell r="R454">
            <v>0</v>
          </cell>
          <cell r="S454">
            <v>15</v>
          </cell>
          <cell r="T454">
            <v>15</v>
          </cell>
          <cell r="U454">
            <v>116</v>
          </cell>
        </row>
        <row r="455">
          <cell r="D455">
            <v>77565</v>
          </cell>
          <cell r="E455">
            <v>6</v>
          </cell>
          <cell r="F455" t="str">
            <v>x</v>
          </cell>
          <cell r="G455">
            <v>4</v>
          </cell>
          <cell r="H455">
            <v>4</v>
          </cell>
          <cell r="I455" t="str">
            <v>x</v>
          </cell>
          <cell r="J455" t="str">
            <v>x</v>
          </cell>
          <cell r="K455" t="str">
            <v>x</v>
          </cell>
          <cell r="L455" t="str">
            <v>x</v>
          </cell>
          <cell r="M455" t="str">
            <v>x</v>
          </cell>
          <cell r="N455" t="str">
            <v>x</v>
          </cell>
          <cell r="O455">
            <v>0</v>
          </cell>
          <cell r="P455">
            <v>77565</v>
          </cell>
          <cell r="Q455">
            <v>1148</v>
          </cell>
          <cell r="R455">
            <v>2</v>
          </cell>
          <cell r="S455">
            <v>0</v>
          </cell>
          <cell r="T455">
            <v>0</v>
          </cell>
          <cell r="U455">
            <v>8</v>
          </cell>
        </row>
        <row r="456">
          <cell r="D456">
            <v>77566</v>
          </cell>
          <cell r="E456">
            <v>7</v>
          </cell>
          <cell r="F456" t="str">
            <v>x</v>
          </cell>
          <cell r="G456">
            <v>6</v>
          </cell>
          <cell r="H456">
            <v>6</v>
          </cell>
          <cell r="I456" t="str">
            <v>x</v>
          </cell>
          <cell r="J456" t="str">
            <v>x</v>
          </cell>
          <cell r="K456" t="str">
            <v>x</v>
          </cell>
          <cell r="L456" t="str">
            <v>x</v>
          </cell>
          <cell r="M456" t="str">
            <v>x</v>
          </cell>
          <cell r="N456" t="str">
            <v>x</v>
          </cell>
          <cell r="O456">
            <v>1</v>
          </cell>
          <cell r="P456">
            <v>77566</v>
          </cell>
          <cell r="Q456">
            <v>2016</v>
          </cell>
          <cell r="R456">
            <v>0</v>
          </cell>
          <cell r="S456">
            <v>0</v>
          </cell>
          <cell r="T456">
            <v>0</v>
          </cell>
          <cell r="U456">
            <v>13</v>
          </cell>
        </row>
        <row r="457">
          <cell r="D457">
            <v>77568</v>
          </cell>
          <cell r="E457">
            <v>13</v>
          </cell>
          <cell r="F457" t="str">
            <v>x</v>
          </cell>
          <cell r="G457">
            <v>13</v>
          </cell>
          <cell r="H457">
            <v>12</v>
          </cell>
          <cell r="I457" t="str">
            <v>x</v>
          </cell>
          <cell r="J457" t="str">
            <v>x</v>
          </cell>
          <cell r="K457" t="str">
            <v>x</v>
          </cell>
          <cell r="L457" t="str">
            <v>x</v>
          </cell>
          <cell r="M457" t="str">
            <v>x</v>
          </cell>
          <cell r="N457" t="str">
            <v>x</v>
          </cell>
          <cell r="O457">
            <v>0</v>
          </cell>
          <cell r="P457" t="str">
            <v>Artsworld Sky Cust</v>
          </cell>
          <cell r="Q457">
            <v>1866</v>
          </cell>
          <cell r="R457">
            <v>0</v>
          </cell>
          <cell r="S457">
            <v>0</v>
          </cell>
          <cell r="T457">
            <v>0</v>
          </cell>
          <cell r="U457">
            <v>86</v>
          </cell>
        </row>
        <row r="458">
          <cell r="D458">
            <v>77569</v>
          </cell>
          <cell r="E458">
            <v>1</v>
          </cell>
          <cell r="F458" t="str">
            <v>x</v>
          </cell>
          <cell r="G458">
            <v>1</v>
          </cell>
          <cell r="H458">
            <v>1</v>
          </cell>
          <cell r="I458" t="str">
            <v>x</v>
          </cell>
          <cell r="J458" t="str">
            <v>x</v>
          </cell>
          <cell r="K458" t="str">
            <v>x</v>
          </cell>
          <cell r="L458" t="str">
            <v>x</v>
          </cell>
          <cell r="M458" t="str">
            <v>x</v>
          </cell>
          <cell r="N458" t="str">
            <v>x</v>
          </cell>
          <cell r="O458">
            <v>0</v>
          </cell>
          <cell r="P458" t="str">
            <v>Artsworld Non Sky</v>
          </cell>
          <cell r="Q458">
            <v>116</v>
          </cell>
          <cell r="R458">
            <v>0</v>
          </cell>
          <cell r="S458">
            <v>0</v>
          </cell>
          <cell r="T458">
            <v>0</v>
          </cell>
          <cell r="U458">
            <v>2</v>
          </cell>
        </row>
        <row r="459">
          <cell r="D459">
            <v>77570</v>
          </cell>
          <cell r="E459">
            <v>509</v>
          </cell>
          <cell r="F459" t="str">
            <v>X</v>
          </cell>
          <cell r="G459">
            <v>503</v>
          </cell>
          <cell r="H459">
            <v>503</v>
          </cell>
          <cell r="I459" t="str">
            <v>X</v>
          </cell>
          <cell r="J459" t="str">
            <v>X</v>
          </cell>
          <cell r="K459" t="str">
            <v>X</v>
          </cell>
          <cell r="L459" t="str">
            <v>X</v>
          </cell>
          <cell r="M459" t="str">
            <v>X</v>
          </cell>
          <cell r="N459" t="str">
            <v>X</v>
          </cell>
          <cell r="O459">
            <v>5</v>
          </cell>
          <cell r="P459" t="str">
            <v>Sales Option 404040</v>
          </cell>
          <cell r="Q459">
            <v>120115</v>
          </cell>
          <cell r="R459">
            <v>0</v>
          </cell>
          <cell r="S459">
            <v>1</v>
          </cell>
          <cell r="T459">
            <v>1</v>
          </cell>
          <cell r="U459">
            <v>1760</v>
          </cell>
        </row>
        <row r="460">
          <cell r="D460">
            <v>77570</v>
          </cell>
          <cell r="E460">
            <v>334</v>
          </cell>
          <cell r="F460" t="str">
            <v>x</v>
          </cell>
          <cell r="G460">
            <v>310</v>
          </cell>
          <cell r="H460">
            <v>310</v>
          </cell>
          <cell r="I460" t="str">
            <v>x</v>
          </cell>
          <cell r="J460" t="str">
            <v>x</v>
          </cell>
          <cell r="K460" t="str">
            <v>x</v>
          </cell>
          <cell r="L460" t="str">
            <v>x</v>
          </cell>
          <cell r="M460" t="str">
            <v>x</v>
          </cell>
          <cell r="N460" t="str">
            <v>x</v>
          </cell>
          <cell r="O460">
            <v>5</v>
          </cell>
          <cell r="P460" t="str">
            <v>Opt 2 Sales 77570</v>
          </cell>
          <cell r="Q460">
            <v>56070</v>
          </cell>
          <cell r="R460">
            <v>19</v>
          </cell>
          <cell r="S460">
            <v>0</v>
          </cell>
          <cell r="T460">
            <v>0</v>
          </cell>
          <cell r="U460">
            <v>969</v>
          </cell>
        </row>
        <row r="461">
          <cell r="D461">
            <v>77575</v>
          </cell>
          <cell r="E461">
            <v>3</v>
          </cell>
          <cell r="F461" t="str">
            <v>X</v>
          </cell>
          <cell r="G461">
            <v>0</v>
          </cell>
          <cell r="H461">
            <v>0</v>
          </cell>
          <cell r="I461" t="str">
            <v>X</v>
          </cell>
          <cell r="J461" t="str">
            <v>X</v>
          </cell>
          <cell r="K461" t="str">
            <v>X</v>
          </cell>
          <cell r="L461" t="str">
            <v>X</v>
          </cell>
          <cell r="M461" t="str">
            <v>X</v>
          </cell>
          <cell r="N461" t="str">
            <v>X</v>
          </cell>
          <cell r="O461">
            <v>0</v>
          </cell>
          <cell r="P461" t="str">
            <v>Xfer to D and G</v>
          </cell>
          <cell r="Q461">
            <v>0</v>
          </cell>
          <cell r="R461">
            <v>17</v>
          </cell>
          <cell r="S461">
            <v>0</v>
          </cell>
          <cell r="T461">
            <v>0</v>
          </cell>
          <cell r="U461">
            <v>0</v>
          </cell>
        </row>
        <row r="462">
          <cell r="D462">
            <v>77580</v>
          </cell>
          <cell r="E462">
            <v>2</v>
          </cell>
          <cell r="F462" t="str">
            <v>x</v>
          </cell>
          <cell r="G462">
            <v>2</v>
          </cell>
          <cell r="H462">
            <v>1</v>
          </cell>
          <cell r="I462" t="str">
            <v>x</v>
          </cell>
          <cell r="J462" t="str">
            <v>x</v>
          </cell>
          <cell r="K462" t="str">
            <v>x</v>
          </cell>
          <cell r="L462" t="str">
            <v>x</v>
          </cell>
          <cell r="M462" t="str">
            <v>x</v>
          </cell>
          <cell r="N462" t="str">
            <v>x</v>
          </cell>
          <cell r="O462">
            <v>0</v>
          </cell>
          <cell r="P462">
            <v>77580</v>
          </cell>
          <cell r="Q462">
            <v>1183</v>
          </cell>
          <cell r="R462">
            <v>0</v>
          </cell>
          <cell r="S462">
            <v>0</v>
          </cell>
          <cell r="T462">
            <v>0</v>
          </cell>
          <cell r="U462">
            <v>28</v>
          </cell>
        </row>
        <row r="463">
          <cell r="D463">
            <v>77583</v>
          </cell>
          <cell r="E463">
            <v>2</v>
          </cell>
          <cell r="F463" t="str">
            <v>x</v>
          </cell>
          <cell r="G463">
            <v>2</v>
          </cell>
          <cell r="H463">
            <v>2</v>
          </cell>
          <cell r="I463" t="str">
            <v>x</v>
          </cell>
          <cell r="J463" t="str">
            <v>x</v>
          </cell>
          <cell r="K463" t="str">
            <v>x</v>
          </cell>
          <cell r="L463" t="str">
            <v>x</v>
          </cell>
          <cell r="M463" t="str">
            <v>x</v>
          </cell>
          <cell r="N463" t="str">
            <v>x</v>
          </cell>
          <cell r="O463">
            <v>0</v>
          </cell>
          <cell r="P463">
            <v>77583</v>
          </cell>
          <cell r="Q463">
            <v>143</v>
          </cell>
          <cell r="R463">
            <v>0</v>
          </cell>
          <cell r="S463">
            <v>0</v>
          </cell>
          <cell r="T463">
            <v>0</v>
          </cell>
          <cell r="U463">
            <v>4</v>
          </cell>
        </row>
        <row r="464">
          <cell r="D464">
            <v>77584</v>
          </cell>
          <cell r="E464">
            <v>6</v>
          </cell>
          <cell r="F464" t="str">
            <v>x</v>
          </cell>
          <cell r="G464">
            <v>6</v>
          </cell>
          <cell r="H464">
            <v>6</v>
          </cell>
          <cell r="I464" t="str">
            <v>x</v>
          </cell>
          <cell r="J464" t="str">
            <v>x</v>
          </cell>
          <cell r="K464" t="str">
            <v>x</v>
          </cell>
          <cell r="L464" t="str">
            <v>x</v>
          </cell>
          <cell r="M464" t="str">
            <v>x</v>
          </cell>
          <cell r="N464" t="str">
            <v>x</v>
          </cell>
          <cell r="O464">
            <v>0</v>
          </cell>
          <cell r="P464">
            <v>77584</v>
          </cell>
          <cell r="Q464">
            <v>1898</v>
          </cell>
          <cell r="R464">
            <v>0</v>
          </cell>
          <cell r="S464">
            <v>0</v>
          </cell>
          <cell r="T464">
            <v>0</v>
          </cell>
          <cell r="U464">
            <v>12</v>
          </cell>
        </row>
        <row r="465">
          <cell r="D465">
            <v>77585</v>
          </cell>
          <cell r="E465">
            <v>1</v>
          </cell>
          <cell r="F465" t="str">
            <v>x</v>
          </cell>
          <cell r="G465">
            <v>1</v>
          </cell>
          <cell r="H465">
            <v>1</v>
          </cell>
          <cell r="I465" t="str">
            <v>x</v>
          </cell>
          <cell r="J465" t="str">
            <v>x</v>
          </cell>
          <cell r="K465" t="str">
            <v>x</v>
          </cell>
          <cell r="L465" t="str">
            <v>x</v>
          </cell>
          <cell r="M465" t="str">
            <v>x</v>
          </cell>
          <cell r="N465" t="str">
            <v>x</v>
          </cell>
          <cell r="O465">
            <v>0</v>
          </cell>
          <cell r="P465">
            <v>77585</v>
          </cell>
          <cell r="Q465">
            <v>331</v>
          </cell>
          <cell r="R465">
            <v>0</v>
          </cell>
          <cell r="S465">
            <v>0</v>
          </cell>
          <cell r="T465">
            <v>0</v>
          </cell>
          <cell r="U465">
            <v>3</v>
          </cell>
        </row>
        <row r="466">
          <cell r="D466">
            <v>77590</v>
          </cell>
          <cell r="E466">
            <v>65</v>
          </cell>
          <cell r="F466" t="str">
            <v>X</v>
          </cell>
          <cell r="G466">
            <v>0</v>
          </cell>
          <cell r="H466">
            <v>0</v>
          </cell>
          <cell r="I466" t="str">
            <v>X</v>
          </cell>
          <cell r="J466" t="str">
            <v>X</v>
          </cell>
          <cell r="K466" t="str">
            <v>X</v>
          </cell>
          <cell r="L466" t="str">
            <v>X</v>
          </cell>
          <cell r="M466" t="str">
            <v>X</v>
          </cell>
          <cell r="N466" t="str">
            <v>X</v>
          </cell>
          <cell r="O466">
            <v>6</v>
          </cell>
          <cell r="P466">
            <v>77590</v>
          </cell>
          <cell r="Q466">
            <v>0</v>
          </cell>
          <cell r="R466">
            <v>0</v>
          </cell>
          <cell r="S466">
            <v>59</v>
          </cell>
          <cell r="T466">
            <v>59</v>
          </cell>
          <cell r="U466">
            <v>0</v>
          </cell>
        </row>
        <row r="467">
          <cell r="D467">
            <v>77590</v>
          </cell>
          <cell r="E467">
            <v>29</v>
          </cell>
          <cell r="F467" t="str">
            <v>x</v>
          </cell>
          <cell r="G467">
            <v>0</v>
          </cell>
          <cell r="H467">
            <v>0</v>
          </cell>
          <cell r="I467" t="str">
            <v>x</v>
          </cell>
          <cell r="J467" t="str">
            <v>x</v>
          </cell>
          <cell r="K467" t="str">
            <v>x</v>
          </cell>
          <cell r="L467" t="str">
            <v>x</v>
          </cell>
          <cell r="M467" t="str">
            <v>x</v>
          </cell>
          <cell r="N467" t="str">
            <v>x</v>
          </cell>
          <cell r="O467">
            <v>2</v>
          </cell>
          <cell r="P467">
            <v>77590</v>
          </cell>
          <cell r="Q467">
            <v>0</v>
          </cell>
          <cell r="R467">
            <v>4</v>
          </cell>
          <cell r="S467">
            <v>23</v>
          </cell>
          <cell r="T467">
            <v>0</v>
          </cell>
          <cell r="U467">
            <v>0</v>
          </cell>
        </row>
        <row r="468">
          <cell r="D468">
            <v>77591</v>
          </cell>
          <cell r="E468">
            <v>181</v>
          </cell>
          <cell r="F468" t="str">
            <v>x</v>
          </cell>
          <cell r="G468">
            <v>72</v>
          </cell>
          <cell r="H468">
            <v>59</v>
          </cell>
          <cell r="I468" t="str">
            <v>x</v>
          </cell>
          <cell r="J468" t="str">
            <v>x</v>
          </cell>
          <cell r="K468" t="str">
            <v>x</v>
          </cell>
          <cell r="L468" t="str">
            <v>x</v>
          </cell>
          <cell r="M468" t="str">
            <v>x</v>
          </cell>
          <cell r="N468" t="str">
            <v>x</v>
          </cell>
          <cell r="O468">
            <v>1</v>
          </cell>
          <cell r="P468">
            <v>77591</v>
          </cell>
          <cell r="Q468">
            <v>34251</v>
          </cell>
          <cell r="R468">
            <v>0</v>
          </cell>
          <cell r="S468">
            <v>108</v>
          </cell>
          <cell r="T468">
            <v>0</v>
          </cell>
          <cell r="U468">
            <v>1021</v>
          </cell>
        </row>
        <row r="469">
          <cell r="D469">
            <v>77592</v>
          </cell>
          <cell r="E469">
            <v>61</v>
          </cell>
          <cell r="F469" t="str">
            <v>x</v>
          </cell>
          <cell r="G469">
            <v>60</v>
          </cell>
          <cell r="H469">
            <v>60</v>
          </cell>
          <cell r="I469" t="str">
            <v>x</v>
          </cell>
          <cell r="J469" t="str">
            <v>x</v>
          </cell>
          <cell r="K469" t="str">
            <v>x</v>
          </cell>
          <cell r="L469" t="str">
            <v>x</v>
          </cell>
          <cell r="M469" t="str">
            <v>x</v>
          </cell>
          <cell r="N469" t="str">
            <v>x</v>
          </cell>
          <cell r="O469">
            <v>0</v>
          </cell>
          <cell r="P469">
            <v>77592</v>
          </cell>
          <cell r="Q469">
            <v>12876</v>
          </cell>
          <cell r="R469">
            <v>1</v>
          </cell>
          <cell r="S469">
            <v>0</v>
          </cell>
          <cell r="T469">
            <v>0</v>
          </cell>
          <cell r="U469">
            <v>155</v>
          </cell>
        </row>
        <row r="470">
          <cell r="D470">
            <v>77594</v>
          </cell>
          <cell r="E470">
            <v>17</v>
          </cell>
          <cell r="F470" t="str">
            <v>x</v>
          </cell>
          <cell r="G470">
            <v>15</v>
          </cell>
          <cell r="H470">
            <v>13</v>
          </cell>
          <cell r="I470" t="str">
            <v>x</v>
          </cell>
          <cell r="J470" t="str">
            <v>x</v>
          </cell>
          <cell r="K470" t="str">
            <v>x</v>
          </cell>
          <cell r="L470" t="str">
            <v>x</v>
          </cell>
          <cell r="M470" t="str">
            <v>x</v>
          </cell>
          <cell r="N470" t="str">
            <v>x</v>
          </cell>
          <cell r="O470">
            <v>2</v>
          </cell>
          <cell r="P470">
            <v>77594</v>
          </cell>
          <cell r="Q470">
            <v>2970</v>
          </cell>
          <cell r="R470">
            <v>0</v>
          </cell>
          <cell r="S470">
            <v>0</v>
          </cell>
          <cell r="T470">
            <v>0</v>
          </cell>
          <cell r="U470">
            <v>421</v>
          </cell>
        </row>
        <row r="471">
          <cell r="D471">
            <v>77596</v>
          </cell>
          <cell r="E471">
            <v>800</v>
          </cell>
          <cell r="F471" t="str">
            <v>x</v>
          </cell>
          <cell r="G471">
            <v>318</v>
          </cell>
          <cell r="H471">
            <v>253</v>
          </cell>
          <cell r="I471" t="str">
            <v>x</v>
          </cell>
          <cell r="J471" t="str">
            <v>x</v>
          </cell>
          <cell r="K471" t="str">
            <v>x</v>
          </cell>
          <cell r="L471" t="str">
            <v>x</v>
          </cell>
          <cell r="M471" t="str">
            <v>x</v>
          </cell>
          <cell r="N471" t="str">
            <v>x</v>
          </cell>
          <cell r="O471">
            <v>12</v>
          </cell>
          <cell r="P471" t="str">
            <v>Dunf Cust Staf Tech</v>
          </cell>
          <cell r="Q471">
            <v>139501</v>
          </cell>
          <cell r="R471">
            <v>4</v>
          </cell>
          <cell r="S471">
            <v>466</v>
          </cell>
          <cell r="T471">
            <v>0</v>
          </cell>
          <cell r="U471">
            <v>4229</v>
          </cell>
        </row>
        <row r="472">
          <cell r="D472">
            <v>77598</v>
          </cell>
          <cell r="E472">
            <v>28</v>
          </cell>
          <cell r="F472" t="str">
            <v>X</v>
          </cell>
          <cell r="G472">
            <v>27</v>
          </cell>
          <cell r="H472">
            <v>7</v>
          </cell>
          <cell r="I472" t="str">
            <v>X</v>
          </cell>
          <cell r="J472" t="str">
            <v>X</v>
          </cell>
          <cell r="K472" t="str">
            <v>X</v>
          </cell>
          <cell r="L472" t="str">
            <v>X</v>
          </cell>
          <cell r="M472" t="str">
            <v>X</v>
          </cell>
          <cell r="N472" t="str">
            <v>X</v>
          </cell>
          <cell r="O472">
            <v>1</v>
          </cell>
          <cell r="P472" t="str">
            <v>Sky Bus BII</v>
          </cell>
          <cell r="Q472">
            <v>2021</v>
          </cell>
          <cell r="R472">
            <v>0</v>
          </cell>
          <cell r="S472">
            <v>0</v>
          </cell>
          <cell r="T472">
            <v>0</v>
          </cell>
          <cell r="U472">
            <v>586</v>
          </cell>
        </row>
        <row r="473">
          <cell r="D473">
            <v>77599</v>
          </cell>
          <cell r="E473">
            <v>208</v>
          </cell>
          <cell r="F473" t="str">
            <v>x</v>
          </cell>
          <cell r="G473">
            <v>0</v>
          </cell>
          <cell r="H473">
            <v>0</v>
          </cell>
          <cell r="I473" t="str">
            <v>x</v>
          </cell>
          <cell r="J473" t="str">
            <v>x</v>
          </cell>
          <cell r="K473" t="str">
            <v>x</v>
          </cell>
          <cell r="L473" t="str">
            <v>x</v>
          </cell>
          <cell r="M473" t="str">
            <v>x</v>
          </cell>
          <cell r="N473" t="str">
            <v>x</v>
          </cell>
          <cell r="O473">
            <v>0</v>
          </cell>
          <cell r="P473" t="str">
            <v>Dunf Tech Staf Tech</v>
          </cell>
          <cell r="Q473">
            <v>0</v>
          </cell>
          <cell r="R473">
            <v>0</v>
          </cell>
          <cell r="S473">
            <v>208</v>
          </cell>
          <cell r="T473">
            <v>0</v>
          </cell>
          <cell r="U473">
            <v>0</v>
          </cell>
        </row>
        <row r="474">
          <cell r="D474">
            <v>77600</v>
          </cell>
          <cell r="E474">
            <v>45</v>
          </cell>
          <cell r="F474" t="str">
            <v>X</v>
          </cell>
          <cell r="G474">
            <v>45</v>
          </cell>
          <cell r="H474">
            <v>35</v>
          </cell>
          <cell r="I474" t="str">
            <v>X</v>
          </cell>
          <cell r="J474" t="str">
            <v>X</v>
          </cell>
          <cell r="K474" t="str">
            <v>X</v>
          </cell>
          <cell r="L474" t="str">
            <v>X</v>
          </cell>
          <cell r="M474" t="str">
            <v>X</v>
          </cell>
          <cell r="N474" t="str">
            <v>X</v>
          </cell>
          <cell r="O474">
            <v>0</v>
          </cell>
          <cell r="P474" t="str">
            <v>TA Direct Dial</v>
          </cell>
          <cell r="Q474">
            <v>13395</v>
          </cell>
          <cell r="R474">
            <v>0</v>
          </cell>
          <cell r="S474">
            <v>0</v>
          </cell>
          <cell r="T474">
            <v>0</v>
          </cell>
          <cell r="U474">
            <v>606</v>
          </cell>
        </row>
        <row r="475">
          <cell r="D475">
            <v>77601</v>
          </cell>
          <cell r="E475">
            <v>3</v>
          </cell>
          <cell r="F475" t="str">
            <v>X</v>
          </cell>
          <cell r="G475">
            <v>3</v>
          </cell>
          <cell r="H475">
            <v>3</v>
          </cell>
          <cell r="I475" t="str">
            <v>X</v>
          </cell>
          <cell r="J475" t="str">
            <v>X</v>
          </cell>
          <cell r="K475" t="str">
            <v>X</v>
          </cell>
          <cell r="L475" t="str">
            <v>X</v>
          </cell>
          <cell r="M475" t="str">
            <v>X</v>
          </cell>
          <cell r="N475" t="str">
            <v>X</v>
          </cell>
          <cell r="O475">
            <v>0</v>
          </cell>
          <cell r="P475" t="str">
            <v>On Air 402000</v>
          </cell>
          <cell r="Q475">
            <v>1736</v>
          </cell>
          <cell r="R475">
            <v>0</v>
          </cell>
          <cell r="S475">
            <v>0</v>
          </cell>
          <cell r="T475">
            <v>0</v>
          </cell>
          <cell r="U475">
            <v>6</v>
          </cell>
        </row>
        <row r="476">
          <cell r="D476">
            <v>77601</v>
          </cell>
          <cell r="E476">
            <v>5</v>
          </cell>
          <cell r="F476" t="str">
            <v>x</v>
          </cell>
          <cell r="G476">
            <v>5</v>
          </cell>
          <cell r="H476">
            <v>5</v>
          </cell>
          <cell r="I476" t="str">
            <v>x</v>
          </cell>
          <cell r="J476" t="str">
            <v>x</v>
          </cell>
          <cell r="K476" t="str">
            <v>x</v>
          </cell>
          <cell r="L476" t="str">
            <v>x</v>
          </cell>
          <cell r="M476" t="str">
            <v>x</v>
          </cell>
          <cell r="N476" t="str">
            <v>x</v>
          </cell>
          <cell r="O476">
            <v>0</v>
          </cell>
          <cell r="P476" t="str">
            <v>On Air 402000</v>
          </cell>
          <cell r="Q476">
            <v>883</v>
          </cell>
          <cell r="R476">
            <v>0</v>
          </cell>
          <cell r="S476">
            <v>0</v>
          </cell>
          <cell r="T476">
            <v>0</v>
          </cell>
          <cell r="U476">
            <v>10</v>
          </cell>
        </row>
        <row r="477">
          <cell r="D477">
            <v>77602</v>
          </cell>
          <cell r="E477">
            <v>80</v>
          </cell>
          <cell r="F477" t="str">
            <v>X</v>
          </cell>
          <cell r="G477">
            <v>78</v>
          </cell>
          <cell r="H477">
            <v>78</v>
          </cell>
          <cell r="I477" t="str">
            <v>X</v>
          </cell>
          <cell r="J477" t="str">
            <v>X</v>
          </cell>
          <cell r="K477" t="str">
            <v>X</v>
          </cell>
          <cell r="L477" t="str">
            <v>X</v>
          </cell>
          <cell r="M477" t="str">
            <v>X</v>
          </cell>
          <cell r="N477" t="str">
            <v>X</v>
          </cell>
          <cell r="O477">
            <v>2</v>
          </cell>
          <cell r="P477" t="str">
            <v>UK August SCM 404004</v>
          </cell>
          <cell r="Q477">
            <v>47652</v>
          </cell>
          <cell r="R477">
            <v>0</v>
          </cell>
          <cell r="S477">
            <v>0</v>
          </cell>
          <cell r="T477">
            <v>0</v>
          </cell>
          <cell r="U477">
            <v>167</v>
          </cell>
        </row>
        <row r="478">
          <cell r="D478">
            <v>77602</v>
          </cell>
          <cell r="E478">
            <v>161</v>
          </cell>
          <cell r="F478" t="str">
            <v>x</v>
          </cell>
          <cell r="G478">
            <v>159</v>
          </cell>
          <cell r="H478">
            <v>159</v>
          </cell>
          <cell r="I478" t="str">
            <v>x</v>
          </cell>
          <cell r="J478" t="str">
            <v>x</v>
          </cell>
          <cell r="K478" t="str">
            <v>x</v>
          </cell>
          <cell r="L478" t="str">
            <v>x</v>
          </cell>
          <cell r="M478" t="str">
            <v>x</v>
          </cell>
          <cell r="N478" t="str">
            <v>x</v>
          </cell>
          <cell r="O478">
            <v>2</v>
          </cell>
          <cell r="P478" t="str">
            <v>UK August SCM 404004</v>
          </cell>
          <cell r="Q478">
            <v>88849</v>
          </cell>
          <cell r="R478">
            <v>0</v>
          </cell>
          <cell r="S478">
            <v>0</v>
          </cell>
          <cell r="T478">
            <v>0</v>
          </cell>
          <cell r="U478">
            <v>334</v>
          </cell>
        </row>
        <row r="479">
          <cell r="D479">
            <v>77603</v>
          </cell>
          <cell r="E479">
            <v>2</v>
          </cell>
          <cell r="F479" t="str">
            <v>X</v>
          </cell>
          <cell r="G479">
            <v>2</v>
          </cell>
          <cell r="H479">
            <v>2</v>
          </cell>
          <cell r="I479" t="str">
            <v>X</v>
          </cell>
          <cell r="J479" t="str">
            <v>X</v>
          </cell>
          <cell r="K479" t="str">
            <v>X</v>
          </cell>
          <cell r="L479" t="str">
            <v>X</v>
          </cell>
          <cell r="M479" t="str">
            <v>X</v>
          </cell>
          <cell r="N479" t="str">
            <v>X</v>
          </cell>
          <cell r="O479">
            <v>0</v>
          </cell>
          <cell r="P479" t="str">
            <v>SkY+ CS Press</v>
          </cell>
          <cell r="Q479">
            <v>810</v>
          </cell>
          <cell r="R479">
            <v>0</v>
          </cell>
          <cell r="S479">
            <v>0</v>
          </cell>
          <cell r="T479">
            <v>0</v>
          </cell>
          <cell r="U479">
            <v>4</v>
          </cell>
        </row>
        <row r="480">
          <cell r="D480">
            <v>77604</v>
          </cell>
          <cell r="E480">
            <v>3</v>
          </cell>
          <cell r="F480" t="str">
            <v>X</v>
          </cell>
          <cell r="G480">
            <v>3</v>
          </cell>
          <cell r="H480">
            <v>3</v>
          </cell>
          <cell r="I480" t="str">
            <v>X</v>
          </cell>
          <cell r="J480" t="str">
            <v>X</v>
          </cell>
          <cell r="K480" t="str">
            <v>X</v>
          </cell>
          <cell r="L480" t="str">
            <v>X</v>
          </cell>
          <cell r="M480" t="str">
            <v>X</v>
          </cell>
          <cell r="N480" t="str">
            <v>X</v>
          </cell>
          <cell r="O480">
            <v>0</v>
          </cell>
          <cell r="P480" t="str">
            <v>Sky+ Door  800875</v>
          </cell>
          <cell r="Q480">
            <v>1092</v>
          </cell>
          <cell r="R480">
            <v>0</v>
          </cell>
          <cell r="S480">
            <v>0</v>
          </cell>
          <cell r="T480">
            <v>0</v>
          </cell>
          <cell r="U480">
            <v>6</v>
          </cell>
        </row>
        <row r="481">
          <cell r="D481">
            <v>77605</v>
          </cell>
          <cell r="E481">
            <v>3</v>
          </cell>
          <cell r="F481" t="str">
            <v>X</v>
          </cell>
          <cell r="G481">
            <v>3</v>
          </cell>
          <cell r="H481">
            <v>3</v>
          </cell>
          <cell r="I481" t="str">
            <v>X</v>
          </cell>
          <cell r="J481" t="str">
            <v>X</v>
          </cell>
          <cell r="K481" t="str">
            <v>X</v>
          </cell>
          <cell r="L481" t="str">
            <v>X</v>
          </cell>
          <cell r="M481" t="str">
            <v>X</v>
          </cell>
          <cell r="N481" t="str">
            <v>X</v>
          </cell>
          <cell r="O481">
            <v>0</v>
          </cell>
          <cell r="P481" t="str">
            <v>Golf Media</v>
          </cell>
          <cell r="Q481">
            <v>2531</v>
          </cell>
          <cell r="R481">
            <v>0</v>
          </cell>
          <cell r="S481">
            <v>0</v>
          </cell>
          <cell r="T481">
            <v>0</v>
          </cell>
          <cell r="U481">
            <v>8</v>
          </cell>
        </row>
        <row r="482">
          <cell r="D482">
            <v>77605</v>
          </cell>
          <cell r="E482">
            <v>4</v>
          </cell>
          <cell r="F482" t="str">
            <v>x</v>
          </cell>
          <cell r="G482">
            <v>4</v>
          </cell>
          <cell r="H482">
            <v>4</v>
          </cell>
          <cell r="I482" t="str">
            <v>x</v>
          </cell>
          <cell r="J482" t="str">
            <v>x</v>
          </cell>
          <cell r="K482" t="str">
            <v>x</v>
          </cell>
          <cell r="L482" t="str">
            <v>x</v>
          </cell>
          <cell r="M482" t="str">
            <v>x</v>
          </cell>
          <cell r="N482" t="str">
            <v>x</v>
          </cell>
          <cell r="O482">
            <v>0</v>
          </cell>
          <cell r="P482" t="str">
            <v>Golf Media</v>
          </cell>
          <cell r="Q482">
            <v>2495</v>
          </cell>
          <cell r="R482">
            <v>0</v>
          </cell>
          <cell r="S482">
            <v>0</v>
          </cell>
          <cell r="T482">
            <v>0</v>
          </cell>
          <cell r="U482">
            <v>10</v>
          </cell>
        </row>
        <row r="483">
          <cell r="D483">
            <v>77607</v>
          </cell>
          <cell r="E483">
            <v>16</v>
          </cell>
          <cell r="F483" t="str">
            <v>X</v>
          </cell>
          <cell r="G483">
            <v>14</v>
          </cell>
          <cell r="H483">
            <v>14</v>
          </cell>
          <cell r="I483" t="str">
            <v>X</v>
          </cell>
          <cell r="J483" t="str">
            <v>X</v>
          </cell>
          <cell r="K483" t="str">
            <v>X</v>
          </cell>
          <cell r="L483" t="str">
            <v>X</v>
          </cell>
          <cell r="M483" t="str">
            <v>X</v>
          </cell>
          <cell r="N483" t="str">
            <v>X</v>
          </cell>
          <cell r="O483">
            <v>2</v>
          </cell>
          <cell r="P483" t="str">
            <v>Sky+ Direct 404070</v>
          </cell>
          <cell r="Q483">
            <v>8740</v>
          </cell>
          <cell r="R483">
            <v>0</v>
          </cell>
          <cell r="S483">
            <v>0</v>
          </cell>
          <cell r="T483">
            <v>0</v>
          </cell>
          <cell r="U483">
            <v>39</v>
          </cell>
        </row>
        <row r="484">
          <cell r="D484">
            <v>77608</v>
          </cell>
          <cell r="E484">
            <v>19</v>
          </cell>
          <cell r="F484" t="str">
            <v>X</v>
          </cell>
          <cell r="G484">
            <v>19</v>
          </cell>
          <cell r="H484">
            <v>19</v>
          </cell>
          <cell r="I484" t="str">
            <v>X</v>
          </cell>
          <cell r="J484" t="str">
            <v>X</v>
          </cell>
          <cell r="K484" t="str">
            <v>X</v>
          </cell>
          <cell r="L484" t="str">
            <v>X</v>
          </cell>
          <cell r="M484" t="str">
            <v>X</v>
          </cell>
          <cell r="N484" t="str">
            <v>X</v>
          </cell>
          <cell r="O484">
            <v>0</v>
          </cell>
          <cell r="P484" t="str">
            <v>Sky+ Xfer New Cust</v>
          </cell>
          <cell r="Q484">
            <v>10586</v>
          </cell>
          <cell r="R484">
            <v>0</v>
          </cell>
          <cell r="S484">
            <v>0</v>
          </cell>
          <cell r="T484">
            <v>0</v>
          </cell>
          <cell r="U484">
            <v>39</v>
          </cell>
        </row>
        <row r="485">
          <cell r="D485">
            <v>77611</v>
          </cell>
          <cell r="E485">
            <v>3</v>
          </cell>
          <cell r="F485" t="str">
            <v>X</v>
          </cell>
          <cell r="G485">
            <v>3</v>
          </cell>
          <cell r="H485">
            <v>3</v>
          </cell>
          <cell r="I485" t="str">
            <v>X</v>
          </cell>
          <cell r="J485" t="str">
            <v>X</v>
          </cell>
          <cell r="K485" t="str">
            <v>X</v>
          </cell>
          <cell r="L485" t="str">
            <v>X</v>
          </cell>
          <cell r="M485" t="str">
            <v>X</v>
          </cell>
          <cell r="N485" t="str">
            <v>X</v>
          </cell>
          <cell r="O485">
            <v>0</v>
          </cell>
          <cell r="P485" t="str">
            <v>OfferLedPress 800777</v>
          </cell>
          <cell r="Q485">
            <v>2222</v>
          </cell>
          <cell r="R485">
            <v>0</v>
          </cell>
          <cell r="S485">
            <v>0</v>
          </cell>
          <cell r="T485">
            <v>0</v>
          </cell>
          <cell r="U485">
            <v>7</v>
          </cell>
        </row>
        <row r="486">
          <cell r="D486">
            <v>77611</v>
          </cell>
          <cell r="E486">
            <v>9</v>
          </cell>
          <cell r="F486" t="str">
            <v>x</v>
          </cell>
          <cell r="G486">
            <v>9</v>
          </cell>
          <cell r="H486">
            <v>9</v>
          </cell>
          <cell r="I486" t="str">
            <v>x</v>
          </cell>
          <cell r="J486" t="str">
            <v>x</v>
          </cell>
          <cell r="K486" t="str">
            <v>x</v>
          </cell>
          <cell r="L486" t="str">
            <v>x</v>
          </cell>
          <cell r="M486" t="str">
            <v>x</v>
          </cell>
          <cell r="N486" t="str">
            <v>x</v>
          </cell>
          <cell r="O486">
            <v>0</v>
          </cell>
          <cell r="P486" t="str">
            <v>Mat Fam Aff 800777</v>
          </cell>
          <cell r="Q486">
            <v>4145</v>
          </cell>
          <cell r="R486">
            <v>0</v>
          </cell>
          <cell r="S486">
            <v>0</v>
          </cell>
          <cell r="T486">
            <v>0</v>
          </cell>
          <cell r="U486">
            <v>18</v>
          </cell>
        </row>
        <row r="487">
          <cell r="D487">
            <v>77612</v>
          </cell>
          <cell r="E487">
            <v>4</v>
          </cell>
          <cell r="F487" t="str">
            <v>x</v>
          </cell>
          <cell r="G487">
            <v>4</v>
          </cell>
          <cell r="H487">
            <v>4</v>
          </cell>
          <cell r="I487" t="str">
            <v>x</v>
          </cell>
          <cell r="J487" t="str">
            <v>x</v>
          </cell>
          <cell r="K487" t="str">
            <v>x</v>
          </cell>
          <cell r="L487" t="str">
            <v>x</v>
          </cell>
          <cell r="M487" t="str">
            <v>x</v>
          </cell>
          <cell r="N487" t="str">
            <v>x</v>
          </cell>
          <cell r="O487">
            <v>0</v>
          </cell>
          <cell r="P487" t="str">
            <v>YoungDinasaur 800866</v>
          </cell>
          <cell r="Q487">
            <v>1967</v>
          </cell>
          <cell r="R487">
            <v>0</v>
          </cell>
          <cell r="S487">
            <v>0</v>
          </cell>
          <cell r="T487">
            <v>0</v>
          </cell>
          <cell r="U487">
            <v>9</v>
          </cell>
        </row>
        <row r="488">
          <cell r="D488">
            <v>77613</v>
          </cell>
          <cell r="E488">
            <v>53</v>
          </cell>
          <cell r="F488" t="str">
            <v>X</v>
          </cell>
          <cell r="G488">
            <v>53</v>
          </cell>
          <cell r="H488">
            <v>53</v>
          </cell>
          <cell r="I488" t="str">
            <v>X</v>
          </cell>
          <cell r="J488" t="str">
            <v>X</v>
          </cell>
          <cell r="K488" t="str">
            <v>X</v>
          </cell>
          <cell r="L488" t="str">
            <v>X</v>
          </cell>
          <cell r="M488" t="str">
            <v>X</v>
          </cell>
          <cell r="N488" t="str">
            <v>X</v>
          </cell>
          <cell r="O488">
            <v>0</v>
          </cell>
          <cell r="P488" t="str">
            <v>Markt Gen 424242</v>
          </cell>
          <cell r="Q488">
            <v>22262</v>
          </cell>
          <cell r="R488">
            <v>0</v>
          </cell>
          <cell r="S488">
            <v>0</v>
          </cell>
          <cell r="T488">
            <v>0</v>
          </cell>
          <cell r="U488">
            <v>116</v>
          </cell>
        </row>
        <row r="489">
          <cell r="D489">
            <v>77613</v>
          </cell>
          <cell r="E489">
            <v>90</v>
          </cell>
          <cell r="F489" t="str">
            <v>x</v>
          </cell>
          <cell r="G489">
            <v>89</v>
          </cell>
          <cell r="H489">
            <v>89</v>
          </cell>
          <cell r="I489" t="str">
            <v>x</v>
          </cell>
          <cell r="J489" t="str">
            <v>x</v>
          </cell>
          <cell r="K489" t="str">
            <v>x</v>
          </cell>
          <cell r="L489" t="str">
            <v>x</v>
          </cell>
          <cell r="M489" t="str">
            <v>x</v>
          </cell>
          <cell r="N489" t="str">
            <v>x</v>
          </cell>
          <cell r="O489">
            <v>1</v>
          </cell>
          <cell r="P489" t="str">
            <v>Markt Gen 8702424242</v>
          </cell>
          <cell r="Q489">
            <v>42878</v>
          </cell>
          <cell r="R489">
            <v>0</v>
          </cell>
          <cell r="S489">
            <v>0</v>
          </cell>
          <cell r="T489">
            <v>0</v>
          </cell>
          <cell r="U489">
            <v>191</v>
          </cell>
        </row>
        <row r="490">
          <cell r="D490">
            <v>77614</v>
          </cell>
          <cell r="E490">
            <v>5</v>
          </cell>
          <cell r="F490" t="str">
            <v>X</v>
          </cell>
          <cell r="G490">
            <v>5</v>
          </cell>
          <cell r="H490">
            <v>5</v>
          </cell>
          <cell r="I490" t="str">
            <v>X</v>
          </cell>
          <cell r="J490" t="str">
            <v>X</v>
          </cell>
          <cell r="K490" t="str">
            <v>X</v>
          </cell>
          <cell r="L490" t="str">
            <v>X</v>
          </cell>
          <cell r="M490" t="str">
            <v>X</v>
          </cell>
          <cell r="N490" t="str">
            <v>X</v>
          </cell>
          <cell r="O490">
            <v>0</v>
          </cell>
          <cell r="P490" t="str">
            <v>Reg F/Ball 400208</v>
          </cell>
          <cell r="Q490">
            <v>3278</v>
          </cell>
          <cell r="R490">
            <v>0</v>
          </cell>
          <cell r="S490">
            <v>0</v>
          </cell>
          <cell r="T490">
            <v>0</v>
          </cell>
          <cell r="U490">
            <v>10</v>
          </cell>
        </row>
        <row r="491">
          <cell r="D491">
            <v>77614</v>
          </cell>
          <cell r="E491">
            <v>13</v>
          </cell>
          <cell r="F491" t="str">
            <v>x</v>
          </cell>
          <cell r="G491">
            <v>13</v>
          </cell>
          <cell r="H491">
            <v>13</v>
          </cell>
          <cell r="I491" t="str">
            <v>x</v>
          </cell>
          <cell r="J491" t="str">
            <v>x</v>
          </cell>
          <cell r="K491" t="str">
            <v>x</v>
          </cell>
          <cell r="L491" t="str">
            <v>x</v>
          </cell>
          <cell r="M491" t="str">
            <v>x</v>
          </cell>
          <cell r="N491" t="str">
            <v>x</v>
          </cell>
          <cell r="O491">
            <v>0</v>
          </cell>
          <cell r="P491" t="str">
            <v>Reg F/Ball 400208</v>
          </cell>
          <cell r="Q491">
            <v>9454</v>
          </cell>
          <cell r="R491">
            <v>0</v>
          </cell>
          <cell r="S491">
            <v>0</v>
          </cell>
          <cell r="T491">
            <v>0</v>
          </cell>
          <cell r="U491">
            <v>28</v>
          </cell>
        </row>
        <row r="492">
          <cell r="D492">
            <v>77615</v>
          </cell>
          <cell r="E492">
            <v>1</v>
          </cell>
          <cell r="F492" t="str">
            <v>X</v>
          </cell>
          <cell r="G492">
            <v>1</v>
          </cell>
          <cell r="H492">
            <v>0</v>
          </cell>
          <cell r="I492" t="str">
            <v>X</v>
          </cell>
          <cell r="J492" t="str">
            <v>X</v>
          </cell>
          <cell r="K492" t="str">
            <v>X</v>
          </cell>
          <cell r="L492" t="str">
            <v>X</v>
          </cell>
          <cell r="M492" t="str">
            <v>X</v>
          </cell>
          <cell r="N492" t="str">
            <v>X</v>
          </cell>
          <cell r="O492">
            <v>0</v>
          </cell>
          <cell r="P492" t="str">
            <v>MH Mailer 430785</v>
          </cell>
          <cell r="Q492">
            <v>391</v>
          </cell>
          <cell r="R492">
            <v>0</v>
          </cell>
          <cell r="S492">
            <v>0</v>
          </cell>
          <cell r="T492">
            <v>0</v>
          </cell>
          <cell r="U492">
            <v>27</v>
          </cell>
        </row>
        <row r="493">
          <cell r="D493">
            <v>77620</v>
          </cell>
          <cell r="E493">
            <v>67</v>
          </cell>
          <cell r="F493" t="str">
            <v>X</v>
          </cell>
          <cell r="G493">
            <v>67</v>
          </cell>
          <cell r="H493">
            <v>67</v>
          </cell>
          <cell r="I493" t="str">
            <v>X</v>
          </cell>
          <cell r="J493" t="str">
            <v>X</v>
          </cell>
          <cell r="K493" t="str">
            <v>X</v>
          </cell>
          <cell r="L493" t="str">
            <v>X</v>
          </cell>
          <cell r="M493" t="str">
            <v>X</v>
          </cell>
          <cell r="N493" t="str">
            <v>X</v>
          </cell>
          <cell r="O493">
            <v>0</v>
          </cell>
          <cell r="P493" t="str">
            <v>EDB</v>
          </cell>
          <cell r="Q493">
            <v>22611</v>
          </cell>
          <cell r="R493">
            <v>0</v>
          </cell>
          <cell r="S493">
            <v>0</v>
          </cell>
          <cell r="T493">
            <v>0</v>
          </cell>
          <cell r="U493">
            <v>142</v>
          </cell>
        </row>
        <row r="494">
          <cell r="D494">
            <v>77623</v>
          </cell>
          <cell r="E494">
            <v>1</v>
          </cell>
          <cell r="F494" t="str">
            <v>X</v>
          </cell>
          <cell r="G494">
            <v>1</v>
          </cell>
          <cell r="H494">
            <v>1</v>
          </cell>
          <cell r="I494" t="str">
            <v>X</v>
          </cell>
          <cell r="J494" t="str">
            <v>X</v>
          </cell>
          <cell r="K494" t="str">
            <v>X</v>
          </cell>
          <cell r="L494" t="str">
            <v>X</v>
          </cell>
          <cell r="M494" t="str">
            <v>X</v>
          </cell>
          <cell r="N494" t="str">
            <v>X</v>
          </cell>
          <cell r="O494">
            <v>0</v>
          </cell>
          <cell r="P494" t="str">
            <v>Freeview 660000</v>
          </cell>
          <cell r="Q494">
            <v>106</v>
          </cell>
          <cell r="R494">
            <v>0</v>
          </cell>
          <cell r="S494">
            <v>0</v>
          </cell>
          <cell r="T494">
            <v>0</v>
          </cell>
          <cell r="U494">
            <v>3</v>
          </cell>
        </row>
        <row r="495">
          <cell r="D495">
            <v>77624</v>
          </cell>
          <cell r="E495">
            <v>24</v>
          </cell>
          <cell r="F495" t="str">
            <v>X</v>
          </cell>
          <cell r="G495">
            <v>23</v>
          </cell>
          <cell r="H495">
            <v>18</v>
          </cell>
          <cell r="I495" t="str">
            <v>X</v>
          </cell>
          <cell r="J495" t="str">
            <v>X</v>
          </cell>
          <cell r="K495" t="str">
            <v>X</v>
          </cell>
          <cell r="L495" t="str">
            <v>X</v>
          </cell>
          <cell r="M495" t="str">
            <v>X</v>
          </cell>
          <cell r="N495" t="str">
            <v>X</v>
          </cell>
          <cell r="O495">
            <v>1</v>
          </cell>
          <cell r="P495" t="str">
            <v>MH Mailer 406941</v>
          </cell>
          <cell r="Q495">
            <v>8671</v>
          </cell>
          <cell r="R495">
            <v>0</v>
          </cell>
          <cell r="S495">
            <v>0</v>
          </cell>
          <cell r="T495">
            <v>0</v>
          </cell>
          <cell r="U495">
            <v>398</v>
          </cell>
        </row>
        <row r="496">
          <cell r="D496">
            <v>77625</v>
          </cell>
          <cell r="E496">
            <v>5</v>
          </cell>
          <cell r="F496" t="str">
            <v>X</v>
          </cell>
          <cell r="G496">
            <v>5</v>
          </cell>
          <cell r="H496">
            <v>5</v>
          </cell>
          <cell r="I496" t="str">
            <v>X</v>
          </cell>
          <cell r="J496" t="str">
            <v>X</v>
          </cell>
          <cell r="K496" t="str">
            <v>X</v>
          </cell>
          <cell r="L496" t="str">
            <v>X</v>
          </cell>
          <cell r="M496" t="str">
            <v>X</v>
          </cell>
          <cell r="N496" t="str">
            <v>X</v>
          </cell>
          <cell r="O496">
            <v>0</v>
          </cell>
          <cell r="P496" t="str">
            <v>MediaInsertsAB 63360</v>
          </cell>
          <cell r="Q496">
            <v>3130</v>
          </cell>
          <cell r="R496">
            <v>0</v>
          </cell>
          <cell r="S496">
            <v>0</v>
          </cell>
          <cell r="T496">
            <v>0</v>
          </cell>
          <cell r="U496">
            <v>10</v>
          </cell>
        </row>
        <row r="497">
          <cell r="D497">
            <v>77625</v>
          </cell>
          <cell r="E497">
            <v>8</v>
          </cell>
          <cell r="F497" t="str">
            <v>x</v>
          </cell>
          <cell r="G497">
            <v>8</v>
          </cell>
          <cell r="H497">
            <v>8</v>
          </cell>
          <cell r="I497" t="str">
            <v>x</v>
          </cell>
          <cell r="J497" t="str">
            <v>x</v>
          </cell>
          <cell r="K497" t="str">
            <v>x</v>
          </cell>
          <cell r="L497" t="str">
            <v>x</v>
          </cell>
          <cell r="M497" t="str">
            <v>x</v>
          </cell>
          <cell r="N497" t="str">
            <v>x</v>
          </cell>
          <cell r="O497">
            <v>0</v>
          </cell>
          <cell r="P497" t="str">
            <v>MediaInsertsAB 63360</v>
          </cell>
          <cell r="Q497">
            <v>4998</v>
          </cell>
          <cell r="R497">
            <v>0</v>
          </cell>
          <cell r="S497">
            <v>0</v>
          </cell>
          <cell r="T497">
            <v>0</v>
          </cell>
          <cell r="U497">
            <v>17</v>
          </cell>
        </row>
        <row r="498">
          <cell r="D498">
            <v>77627</v>
          </cell>
          <cell r="E498">
            <v>106</v>
          </cell>
          <cell r="F498" t="str">
            <v>X</v>
          </cell>
          <cell r="G498">
            <v>106</v>
          </cell>
          <cell r="H498">
            <v>106</v>
          </cell>
          <cell r="I498" t="str">
            <v>X</v>
          </cell>
          <cell r="J498" t="str">
            <v>X</v>
          </cell>
          <cell r="K498" t="str">
            <v>X</v>
          </cell>
          <cell r="L498" t="str">
            <v>X</v>
          </cell>
          <cell r="M498" t="str">
            <v>X</v>
          </cell>
          <cell r="N498" t="str">
            <v>X</v>
          </cell>
          <cell r="O498">
            <v>0</v>
          </cell>
          <cell r="P498" t="str">
            <v>IDO NB Sky+ 800874</v>
          </cell>
          <cell r="Q498">
            <v>64627</v>
          </cell>
          <cell r="R498">
            <v>0</v>
          </cell>
          <cell r="S498">
            <v>0</v>
          </cell>
          <cell r="T498">
            <v>0</v>
          </cell>
          <cell r="U498">
            <v>237</v>
          </cell>
        </row>
        <row r="499">
          <cell r="D499">
            <v>77628</v>
          </cell>
          <cell r="E499">
            <v>174</v>
          </cell>
          <cell r="F499" t="str">
            <v>X</v>
          </cell>
          <cell r="G499">
            <v>0</v>
          </cell>
          <cell r="H499">
            <v>0</v>
          </cell>
          <cell r="I499" t="str">
            <v>X</v>
          </cell>
          <cell r="J499" t="str">
            <v>X</v>
          </cell>
          <cell r="K499" t="str">
            <v>X</v>
          </cell>
          <cell r="L499" t="str">
            <v>X</v>
          </cell>
          <cell r="M499" t="str">
            <v>X</v>
          </cell>
          <cell r="N499" t="str">
            <v>X</v>
          </cell>
          <cell r="O499">
            <v>2</v>
          </cell>
          <cell r="P499" t="str">
            <v>Moving Home Main</v>
          </cell>
          <cell r="Q499">
            <v>0</v>
          </cell>
          <cell r="R499">
            <v>0</v>
          </cell>
          <cell r="S499">
            <v>172</v>
          </cell>
          <cell r="T499">
            <v>0</v>
          </cell>
          <cell r="U499">
            <v>0</v>
          </cell>
        </row>
        <row r="500">
          <cell r="D500">
            <v>77629</v>
          </cell>
          <cell r="E500">
            <v>2</v>
          </cell>
          <cell r="F500" t="str">
            <v>X</v>
          </cell>
          <cell r="G500">
            <v>2</v>
          </cell>
          <cell r="H500">
            <v>2</v>
          </cell>
          <cell r="I500" t="str">
            <v>X</v>
          </cell>
          <cell r="J500" t="str">
            <v>X</v>
          </cell>
          <cell r="K500" t="str">
            <v>X</v>
          </cell>
          <cell r="L500" t="str">
            <v>X</v>
          </cell>
          <cell r="M500" t="str">
            <v>X</v>
          </cell>
          <cell r="N500" t="str">
            <v>X</v>
          </cell>
          <cell r="O500">
            <v>0</v>
          </cell>
          <cell r="P500" t="str">
            <v>Viewer relation cust</v>
          </cell>
          <cell r="Q500">
            <v>12</v>
          </cell>
          <cell r="R500">
            <v>0</v>
          </cell>
          <cell r="S500">
            <v>0</v>
          </cell>
          <cell r="T500">
            <v>0</v>
          </cell>
          <cell r="U500">
            <v>4</v>
          </cell>
        </row>
        <row r="501">
          <cell r="D501">
            <v>77631</v>
          </cell>
          <cell r="E501">
            <v>5</v>
          </cell>
          <cell r="F501" t="str">
            <v>X</v>
          </cell>
          <cell r="G501">
            <v>5</v>
          </cell>
          <cell r="H501">
            <v>5</v>
          </cell>
          <cell r="I501" t="str">
            <v>X</v>
          </cell>
          <cell r="J501" t="str">
            <v>X</v>
          </cell>
          <cell r="K501" t="str">
            <v>X</v>
          </cell>
          <cell r="L501" t="str">
            <v>X</v>
          </cell>
          <cell r="M501" t="str">
            <v>X</v>
          </cell>
          <cell r="N501" t="str">
            <v>X</v>
          </cell>
          <cell r="O501">
            <v>0</v>
          </cell>
          <cell r="P501" t="str">
            <v>Press Choice</v>
          </cell>
          <cell r="Q501">
            <v>1030</v>
          </cell>
          <cell r="R501">
            <v>0</v>
          </cell>
          <cell r="S501">
            <v>0</v>
          </cell>
          <cell r="T501">
            <v>0</v>
          </cell>
          <cell r="U501">
            <v>10</v>
          </cell>
        </row>
        <row r="502">
          <cell r="D502">
            <v>77631</v>
          </cell>
          <cell r="E502">
            <v>5</v>
          </cell>
          <cell r="F502" t="str">
            <v>x</v>
          </cell>
          <cell r="G502">
            <v>5</v>
          </cell>
          <cell r="H502">
            <v>5</v>
          </cell>
          <cell r="I502" t="str">
            <v>x</v>
          </cell>
          <cell r="J502" t="str">
            <v>x</v>
          </cell>
          <cell r="K502" t="str">
            <v>x</v>
          </cell>
          <cell r="L502" t="str">
            <v>x</v>
          </cell>
          <cell r="M502" t="str">
            <v>x</v>
          </cell>
          <cell r="N502" t="str">
            <v>x</v>
          </cell>
          <cell r="O502">
            <v>0</v>
          </cell>
          <cell r="P502" t="str">
            <v>Press Choice</v>
          </cell>
          <cell r="Q502">
            <v>4192</v>
          </cell>
          <cell r="R502">
            <v>0</v>
          </cell>
          <cell r="S502">
            <v>0</v>
          </cell>
          <cell r="T502">
            <v>0</v>
          </cell>
          <cell r="U502">
            <v>11</v>
          </cell>
        </row>
        <row r="503">
          <cell r="D503">
            <v>77632</v>
          </cell>
          <cell r="E503">
            <v>1</v>
          </cell>
          <cell r="F503" t="str">
            <v>x</v>
          </cell>
          <cell r="G503">
            <v>1</v>
          </cell>
          <cell r="H503">
            <v>1</v>
          </cell>
          <cell r="I503" t="str">
            <v>x</v>
          </cell>
          <cell r="J503" t="str">
            <v>x</v>
          </cell>
          <cell r="K503" t="str">
            <v>x</v>
          </cell>
          <cell r="L503" t="str">
            <v>x</v>
          </cell>
          <cell r="M503" t="str">
            <v>x</v>
          </cell>
          <cell r="N503" t="str">
            <v>x</v>
          </cell>
          <cell r="O503">
            <v>0</v>
          </cell>
          <cell r="P503" t="str">
            <v>MediaInsertsCD 24200</v>
          </cell>
          <cell r="Q503">
            <v>984</v>
          </cell>
          <cell r="R503">
            <v>0</v>
          </cell>
          <cell r="S503">
            <v>0</v>
          </cell>
          <cell r="T503">
            <v>0</v>
          </cell>
          <cell r="U503">
            <v>2</v>
          </cell>
        </row>
        <row r="504">
          <cell r="D504">
            <v>77639</v>
          </cell>
          <cell r="E504">
            <v>85</v>
          </cell>
          <cell r="F504" t="str">
            <v>X</v>
          </cell>
          <cell r="G504">
            <v>84</v>
          </cell>
          <cell r="H504">
            <v>84</v>
          </cell>
          <cell r="I504" t="str">
            <v>X</v>
          </cell>
          <cell r="J504" t="str">
            <v>X</v>
          </cell>
          <cell r="K504" t="str">
            <v>X</v>
          </cell>
          <cell r="L504" t="str">
            <v>X</v>
          </cell>
          <cell r="M504" t="str">
            <v>X</v>
          </cell>
          <cell r="N504" t="str">
            <v>X</v>
          </cell>
          <cell r="O504">
            <v>1</v>
          </cell>
          <cell r="P504" t="str">
            <v>New Business 420520</v>
          </cell>
          <cell r="Q504">
            <v>44678</v>
          </cell>
          <cell r="R504">
            <v>0</v>
          </cell>
          <cell r="S504">
            <v>0</v>
          </cell>
          <cell r="T504">
            <v>0</v>
          </cell>
          <cell r="U504">
            <v>188</v>
          </cell>
        </row>
        <row r="505">
          <cell r="D505">
            <v>77641</v>
          </cell>
          <cell r="E505">
            <v>1</v>
          </cell>
          <cell r="F505" t="str">
            <v>X</v>
          </cell>
          <cell r="G505">
            <v>1</v>
          </cell>
          <cell r="H505">
            <v>1</v>
          </cell>
          <cell r="I505" t="str">
            <v>X</v>
          </cell>
          <cell r="J505" t="str">
            <v>X</v>
          </cell>
          <cell r="K505" t="str">
            <v>X</v>
          </cell>
          <cell r="L505" t="str">
            <v>X</v>
          </cell>
          <cell r="M505" t="str">
            <v>X</v>
          </cell>
          <cell r="N505" t="str">
            <v>X</v>
          </cell>
          <cell r="O505">
            <v>0</v>
          </cell>
          <cell r="P505" t="str">
            <v>£10 Low Tier Offer</v>
          </cell>
          <cell r="Q505">
            <v>817</v>
          </cell>
          <cell r="R505">
            <v>0</v>
          </cell>
          <cell r="S505">
            <v>0</v>
          </cell>
          <cell r="T505">
            <v>0</v>
          </cell>
          <cell r="U505">
            <v>2</v>
          </cell>
        </row>
        <row r="506">
          <cell r="D506">
            <v>77642</v>
          </cell>
          <cell r="E506">
            <v>35</v>
          </cell>
          <cell r="F506" t="str">
            <v>X</v>
          </cell>
          <cell r="G506">
            <v>35</v>
          </cell>
          <cell r="H506">
            <v>34</v>
          </cell>
          <cell r="I506" t="str">
            <v>X</v>
          </cell>
          <cell r="J506" t="str">
            <v>X</v>
          </cell>
          <cell r="K506" t="str">
            <v>X</v>
          </cell>
          <cell r="L506" t="str">
            <v>X</v>
          </cell>
          <cell r="M506" t="str">
            <v>X</v>
          </cell>
          <cell r="N506" t="str">
            <v>X</v>
          </cell>
          <cell r="O506">
            <v>0</v>
          </cell>
          <cell r="P506" t="str">
            <v>IDO NP Sky+ 800874</v>
          </cell>
          <cell r="Q506">
            <v>13770</v>
          </cell>
          <cell r="R506">
            <v>0</v>
          </cell>
          <cell r="S506">
            <v>0</v>
          </cell>
          <cell r="T506">
            <v>0</v>
          </cell>
          <cell r="U506">
            <v>93</v>
          </cell>
        </row>
        <row r="507">
          <cell r="D507">
            <v>77643</v>
          </cell>
          <cell r="E507">
            <v>7</v>
          </cell>
          <cell r="F507" t="str">
            <v>X</v>
          </cell>
          <cell r="G507">
            <v>7</v>
          </cell>
          <cell r="H507">
            <v>7</v>
          </cell>
          <cell r="I507" t="str">
            <v>X</v>
          </cell>
          <cell r="J507" t="str">
            <v>X</v>
          </cell>
          <cell r="K507" t="str">
            <v>X</v>
          </cell>
          <cell r="L507" t="str">
            <v>X</v>
          </cell>
          <cell r="M507" t="str">
            <v>X</v>
          </cell>
          <cell r="N507" t="str">
            <v>X</v>
          </cell>
          <cell r="O507">
            <v>0</v>
          </cell>
          <cell r="P507" t="str">
            <v>IDO NP SSTB 800874</v>
          </cell>
          <cell r="Q507">
            <v>1315</v>
          </cell>
          <cell r="R507">
            <v>0</v>
          </cell>
          <cell r="S507">
            <v>0</v>
          </cell>
          <cell r="T507">
            <v>0</v>
          </cell>
          <cell r="U507">
            <v>15</v>
          </cell>
        </row>
        <row r="508">
          <cell r="D508">
            <v>77644</v>
          </cell>
          <cell r="E508">
            <v>11</v>
          </cell>
          <cell r="F508" t="str">
            <v>X</v>
          </cell>
          <cell r="G508">
            <v>11</v>
          </cell>
          <cell r="H508">
            <v>11</v>
          </cell>
          <cell r="I508" t="str">
            <v>X</v>
          </cell>
          <cell r="J508" t="str">
            <v>X</v>
          </cell>
          <cell r="K508" t="str">
            <v>X</v>
          </cell>
          <cell r="L508" t="str">
            <v>X</v>
          </cell>
          <cell r="M508" t="str">
            <v>X</v>
          </cell>
          <cell r="N508" t="str">
            <v>X</v>
          </cell>
          <cell r="O508">
            <v>0</v>
          </cell>
          <cell r="P508" t="str">
            <v>Door Drop 060808</v>
          </cell>
          <cell r="Q508">
            <v>7307</v>
          </cell>
          <cell r="R508">
            <v>0</v>
          </cell>
          <cell r="S508">
            <v>0</v>
          </cell>
          <cell r="T508">
            <v>0</v>
          </cell>
          <cell r="U508">
            <v>25</v>
          </cell>
        </row>
        <row r="509">
          <cell r="D509">
            <v>77644</v>
          </cell>
          <cell r="E509">
            <v>19</v>
          </cell>
          <cell r="F509" t="str">
            <v>x</v>
          </cell>
          <cell r="G509">
            <v>19</v>
          </cell>
          <cell r="H509">
            <v>19</v>
          </cell>
          <cell r="I509" t="str">
            <v>x</v>
          </cell>
          <cell r="J509" t="str">
            <v>x</v>
          </cell>
          <cell r="K509" t="str">
            <v>x</v>
          </cell>
          <cell r="L509" t="str">
            <v>x</v>
          </cell>
          <cell r="M509" t="str">
            <v>x</v>
          </cell>
          <cell r="N509" t="str">
            <v>x</v>
          </cell>
          <cell r="O509">
            <v>0</v>
          </cell>
          <cell r="P509" t="str">
            <v>Door Drop 060808</v>
          </cell>
          <cell r="Q509">
            <v>9349</v>
          </cell>
          <cell r="R509">
            <v>0</v>
          </cell>
          <cell r="S509">
            <v>0</v>
          </cell>
          <cell r="T509">
            <v>0</v>
          </cell>
          <cell r="U509">
            <v>41</v>
          </cell>
        </row>
        <row r="510">
          <cell r="D510">
            <v>77645</v>
          </cell>
          <cell r="E510">
            <v>3</v>
          </cell>
          <cell r="F510" t="str">
            <v>X</v>
          </cell>
          <cell r="G510">
            <v>3</v>
          </cell>
          <cell r="H510">
            <v>3</v>
          </cell>
          <cell r="I510" t="str">
            <v>X</v>
          </cell>
          <cell r="J510" t="str">
            <v>X</v>
          </cell>
          <cell r="K510" t="str">
            <v>X</v>
          </cell>
          <cell r="L510" t="str">
            <v>X</v>
          </cell>
          <cell r="M510" t="str">
            <v>X</v>
          </cell>
          <cell r="N510" t="str">
            <v>X</v>
          </cell>
          <cell r="O510">
            <v>0</v>
          </cell>
          <cell r="P510" t="str">
            <v>Regional Press</v>
          </cell>
          <cell r="Q510">
            <v>1193</v>
          </cell>
          <cell r="R510">
            <v>0</v>
          </cell>
          <cell r="S510">
            <v>0</v>
          </cell>
          <cell r="T510">
            <v>0</v>
          </cell>
          <cell r="U510">
            <v>6</v>
          </cell>
        </row>
        <row r="511">
          <cell r="D511">
            <v>77645</v>
          </cell>
          <cell r="E511">
            <v>8</v>
          </cell>
          <cell r="F511" t="str">
            <v>x</v>
          </cell>
          <cell r="G511">
            <v>8</v>
          </cell>
          <cell r="H511">
            <v>8</v>
          </cell>
          <cell r="I511" t="str">
            <v>x</v>
          </cell>
          <cell r="J511" t="str">
            <v>x</v>
          </cell>
          <cell r="K511" t="str">
            <v>x</v>
          </cell>
          <cell r="L511" t="str">
            <v>x</v>
          </cell>
          <cell r="M511" t="str">
            <v>x</v>
          </cell>
          <cell r="N511" t="str">
            <v>x</v>
          </cell>
          <cell r="O511">
            <v>0</v>
          </cell>
          <cell r="P511" t="str">
            <v>Regional Press</v>
          </cell>
          <cell r="Q511">
            <v>4802</v>
          </cell>
          <cell r="R511">
            <v>0</v>
          </cell>
          <cell r="S511">
            <v>0</v>
          </cell>
          <cell r="T511">
            <v>0</v>
          </cell>
          <cell r="U511">
            <v>16</v>
          </cell>
        </row>
        <row r="512">
          <cell r="D512">
            <v>77647</v>
          </cell>
          <cell r="E512">
            <v>1</v>
          </cell>
          <cell r="F512" t="str">
            <v>X</v>
          </cell>
          <cell r="G512">
            <v>1</v>
          </cell>
          <cell r="H512">
            <v>1</v>
          </cell>
          <cell r="I512" t="str">
            <v>X</v>
          </cell>
          <cell r="J512" t="str">
            <v>X</v>
          </cell>
          <cell r="K512" t="str">
            <v>X</v>
          </cell>
          <cell r="L512" t="str">
            <v>X</v>
          </cell>
          <cell r="M512" t="str">
            <v>X</v>
          </cell>
          <cell r="N512" t="str">
            <v>X</v>
          </cell>
          <cell r="O512">
            <v>0</v>
          </cell>
          <cell r="P512" t="str">
            <v>Info Pack UK</v>
          </cell>
          <cell r="Q512">
            <v>294</v>
          </cell>
          <cell r="R512">
            <v>0</v>
          </cell>
          <cell r="S512">
            <v>0</v>
          </cell>
          <cell r="T512">
            <v>0</v>
          </cell>
          <cell r="U512">
            <v>2</v>
          </cell>
        </row>
        <row r="513">
          <cell r="D513">
            <v>77647</v>
          </cell>
          <cell r="E513">
            <v>1</v>
          </cell>
          <cell r="F513" t="str">
            <v>x</v>
          </cell>
          <cell r="G513">
            <v>1</v>
          </cell>
          <cell r="H513">
            <v>1</v>
          </cell>
          <cell r="I513" t="str">
            <v>x</v>
          </cell>
          <cell r="J513" t="str">
            <v>x</v>
          </cell>
          <cell r="K513" t="str">
            <v>x</v>
          </cell>
          <cell r="L513" t="str">
            <v>x</v>
          </cell>
          <cell r="M513" t="str">
            <v>x</v>
          </cell>
          <cell r="N513" t="str">
            <v>x</v>
          </cell>
          <cell r="O513">
            <v>0</v>
          </cell>
          <cell r="P513" t="str">
            <v>Info Pack</v>
          </cell>
          <cell r="Q513">
            <v>76</v>
          </cell>
          <cell r="R513">
            <v>0</v>
          </cell>
          <cell r="S513">
            <v>0</v>
          </cell>
          <cell r="T513">
            <v>0</v>
          </cell>
          <cell r="U513">
            <v>3</v>
          </cell>
        </row>
        <row r="514">
          <cell r="D514">
            <v>77648</v>
          </cell>
          <cell r="E514">
            <v>12</v>
          </cell>
          <cell r="F514" t="str">
            <v>X</v>
          </cell>
          <cell r="G514">
            <v>12</v>
          </cell>
          <cell r="H514">
            <v>12</v>
          </cell>
          <cell r="I514" t="str">
            <v>X</v>
          </cell>
          <cell r="J514" t="str">
            <v>X</v>
          </cell>
          <cell r="K514" t="str">
            <v>X</v>
          </cell>
          <cell r="L514" t="str">
            <v>X</v>
          </cell>
          <cell r="M514" t="str">
            <v>X</v>
          </cell>
          <cell r="N514" t="str">
            <v>X</v>
          </cell>
          <cell r="O514">
            <v>0</v>
          </cell>
          <cell r="P514" t="str">
            <v>IDO NP SSTB 501607</v>
          </cell>
          <cell r="Q514">
            <v>4785</v>
          </cell>
          <cell r="R514">
            <v>0</v>
          </cell>
          <cell r="S514">
            <v>0</v>
          </cell>
          <cell r="T514">
            <v>0</v>
          </cell>
          <cell r="U514">
            <v>26</v>
          </cell>
        </row>
        <row r="515">
          <cell r="D515">
            <v>77649</v>
          </cell>
          <cell r="E515">
            <v>28</v>
          </cell>
          <cell r="F515" t="str">
            <v>X</v>
          </cell>
          <cell r="G515">
            <v>28</v>
          </cell>
          <cell r="H515">
            <v>28</v>
          </cell>
          <cell r="I515" t="str">
            <v>X</v>
          </cell>
          <cell r="J515" t="str">
            <v>X</v>
          </cell>
          <cell r="K515" t="str">
            <v>X</v>
          </cell>
          <cell r="L515" t="str">
            <v>X</v>
          </cell>
          <cell r="M515" t="str">
            <v>X</v>
          </cell>
          <cell r="N515" t="str">
            <v>X</v>
          </cell>
          <cell r="O515">
            <v>0</v>
          </cell>
          <cell r="P515" t="str">
            <v>IDO NP Sky+ 501607</v>
          </cell>
          <cell r="Q515">
            <v>9500</v>
          </cell>
          <cell r="R515">
            <v>0</v>
          </cell>
          <cell r="S515">
            <v>0</v>
          </cell>
          <cell r="T515">
            <v>0</v>
          </cell>
          <cell r="U515">
            <v>58</v>
          </cell>
        </row>
        <row r="516">
          <cell r="D516">
            <v>77649</v>
          </cell>
          <cell r="E516">
            <v>1</v>
          </cell>
          <cell r="F516" t="str">
            <v>x</v>
          </cell>
          <cell r="G516">
            <v>0</v>
          </cell>
          <cell r="H516">
            <v>0</v>
          </cell>
          <cell r="I516" t="str">
            <v>x</v>
          </cell>
          <cell r="J516" t="str">
            <v>x</v>
          </cell>
          <cell r="K516" t="str">
            <v>x</v>
          </cell>
          <cell r="L516" t="str">
            <v>x</v>
          </cell>
          <cell r="M516" t="str">
            <v>x</v>
          </cell>
          <cell r="N516" t="str">
            <v>x</v>
          </cell>
          <cell r="O516">
            <v>1</v>
          </cell>
          <cell r="P516" t="str">
            <v>IDO NP Sky+ 501607</v>
          </cell>
          <cell r="Q516">
            <v>0</v>
          </cell>
          <cell r="R516">
            <v>0</v>
          </cell>
          <cell r="S516">
            <v>0</v>
          </cell>
          <cell r="T516">
            <v>0</v>
          </cell>
          <cell r="U516">
            <v>0</v>
          </cell>
        </row>
        <row r="517">
          <cell r="D517">
            <v>77652</v>
          </cell>
          <cell r="E517">
            <v>10</v>
          </cell>
          <cell r="F517" t="str">
            <v>X</v>
          </cell>
          <cell r="G517">
            <v>10</v>
          </cell>
          <cell r="H517">
            <v>10</v>
          </cell>
          <cell r="I517" t="str">
            <v>X</v>
          </cell>
          <cell r="J517" t="str">
            <v>X</v>
          </cell>
          <cell r="K517" t="str">
            <v>X</v>
          </cell>
          <cell r="L517" t="str">
            <v>X</v>
          </cell>
          <cell r="M517" t="str">
            <v>X</v>
          </cell>
          <cell r="N517" t="str">
            <v>X</v>
          </cell>
          <cell r="O517">
            <v>0</v>
          </cell>
          <cell r="P517" t="str">
            <v>ARU Referal</v>
          </cell>
          <cell r="Q517">
            <v>5790</v>
          </cell>
          <cell r="R517">
            <v>0</v>
          </cell>
          <cell r="S517">
            <v>0</v>
          </cell>
          <cell r="T517">
            <v>0</v>
          </cell>
          <cell r="U517">
            <v>23</v>
          </cell>
        </row>
        <row r="518">
          <cell r="D518">
            <v>77652</v>
          </cell>
          <cell r="E518">
            <v>21</v>
          </cell>
          <cell r="F518" t="str">
            <v>x</v>
          </cell>
          <cell r="G518">
            <v>21</v>
          </cell>
          <cell r="H518">
            <v>21</v>
          </cell>
          <cell r="I518" t="str">
            <v>x</v>
          </cell>
          <cell r="J518" t="str">
            <v>x</v>
          </cell>
          <cell r="K518" t="str">
            <v>x</v>
          </cell>
          <cell r="L518" t="str">
            <v>x</v>
          </cell>
          <cell r="M518" t="str">
            <v>x</v>
          </cell>
          <cell r="N518" t="str">
            <v>x</v>
          </cell>
          <cell r="O518">
            <v>0</v>
          </cell>
          <cell r="P518" t="str">
            <v>ARU Referal</v>
          </cell>
          <cell r="Q518">
            <v>9395</v>
          </cell>
          <cell r="R518">
            <v>0</v>
          </cell>
          <cell r="S518">
            <v>0</v>
          </cell>
          <cell r="T518">
            <v>0</v>
          </cell>
          <cell r="U518">
            <v>47</v>
          </cell>
        </row>
        <row r="519">
          <cell r="D519">
            <v>77654</v>
          </cell>
          <cell r="E519">
            <v>4</v>
          </cell>
          <cell r="F519" t="str">
            <v>X</v>
          </cell>
          <cell r="G519">
            <v>3</v>
          </cell>
          <cell r="H519">
            <v>3</v>
          </cell>
          <cell r="I519" t="str">
            <v>X</v>
          </cell>
          <cell r="J519" t="str">
            <v>X</v>
          </cell>
          <cell r="K519" t="str">
            <v>X</v>
          </cell>
          <cell r="L519" t="str">
            <v>X</v>
          </cell>
          <cell r="M519" t="str">
            <v>X</v>
          </cell>
          <cell r="N519" t="str">
            <v>X</v>
          </cell>
          <cell r="O519">
            <v>1</v>
          </cell>
          <cell r="P519" t="str">
            <v>Sky+ NB Exist Cust</v>
          </cell>
          <cell r="Q519">
            <v>558</v>
          </cell>
          <cell r="R519">
            <v>0</v>
          </cell>
          <cell r="S519">
            <v>0</v>
          </cell>
          <cell r="T519">
            <v>0</v>
          </cell>
          <cell r="U519">
            <v>6</v>
          </cell>
        </row>
        <row r="520">
          <cell r="D520">
            <v>77655</v>
          </cell>
          <cell r="E520">
            <v>144</v>
          </cell>
          <cell r="F520" t="str">
            <v>X</v>
          </cell>
          <cell r="G520">
            <v>144</v>
          </cell>
          <cell r="H520">
            <v>143</v>
          </cell>
          <cell r="I520" t="str">
            <v>X</v>
          </cell>
          <cell r="J520" t="str">
            <v>X</v>
          </cell>
          <cell r="K520" t="str">
            <v>X</v>
          </cell>
          <cell r="L520" t="str">
            <v>X</v>
          </cell>
          <cell r="M520" t="str">
            <v>X</v>
          </cell>
          <cell r="N520" t="str">
            <v>X</v>
          </cell>
          <cell r="O520">
            <v>0</v>
          </cell>
          <cell r="P520" t="str">
            <v>Sky+ Xfer Exist Cust</v>
          </cell>
          <cell r="Q520">
            <v>72100</v>
          </cell>
          <cell r="R520">
            <v>0</v>
          </cell>
          <cell r="S520">
            <v>0</v>
          </cell>
          <cell r="T520">
            <v>0</v>
          </cell>
          <cell r="U520">
            <v>335</v>
          </cell>
        </row>
        <row r="521">
          <cell r="D521">
            <v>77657</v>
          </cell>
          <cell r="E521">
            <v>1</v>
          </cell>
          <cell r="F521" t="str">
            <v>X</v>
          </cell>
          <cell r="G521">
            <v>1</v>
          </cell>
          <cell r="H521">
            <v>1</v>
          </cell>
          <cell r="I521" t="str">
            <v>X</v>
          </cell>
          <cell r="J521" t="str">
            <v>X</v>
          </cell>
          <cell r="K521" t="str">
            <v>X</v>
          </cell>
          <cell r="L521" t="str">
            <v>X</v>
          </cell>
          <cell r="M521" t="str">
            <v>X</v>
          </cell>
          <cell r="N521" t="str">
            <v>X</v>
          </cell>
          <cell r="O521">
            <v>0</v>
          </cell>
          <cell r="P521" t="str">
            <v>ROI Info Pack 719803</v>
          </cell>
          <cell r="Q521">
            <v>1406</v>
          </cell>
          <cell r="R521">
            <v>0</v>
          </cell>
          <cell r="S521">
            <v>0</v>
          </cell>
          <cell r="T521">
            <v>0</v>
          </cell>
          <cell r="U521">
            <v>2</v>
          </cell>
        </row>
        <row r="522">
          <cell r="D522">
            <v>77658</v>
          </cell>
          <cell r="E522">
            <v>2</v>
          </cell>
          <cell r="F522" t="str">
            <v>X</v>
          </cell>
          <cell r="G522">
            <v>2</v>
          </cell>
          <cell r="H522">
            <v>2</v>
          </cell>
          <cell r="I522" t="str">
            <v>X</v>
          </cell>
          <cell r="J522" t="str">
            <v>X</v>
          </cell>
          <cell r="K522" t="str">
            <v>X</v>
          </cell>
          <cell r="L522" t="str">
            <v>X</v>
          </cell>
          <cell r="M522" t="str">
            <v>X</v>
          </cell>
          <cell r="N522" t="str">
            <v>X</v>
          </cell>
          <cell r="O522">
            <v>0</v>
          </cell>
          <cell r="P522" t="str">
            <v>£50 Low Tier Offer</v>
          </cell>
          <cell r="Q522">
            <v>1068</v>
          </cell>
          <cell r="R522">
            <v>0</v>
          </cell>
          <cell r="S522">
            <v>0</v>
          </cell>
          <cell r="T522">
            <v>0</v>
          </cell>
          <cell r="U522">
            <v>4</v>
          </cell>
        </row>
        <row r="523">
          <cell r="D523">
            <v>77658</v>
          </cell>
          <cell r="E523">
            <v>12</v>
          </cell>
          <cell r="F523" t="str">
            <v>x</v>
          </cell>
          <cell r="G523">
            <v>12</v>
          </cell>
          <cell r="H523">
            <v>12</v>
          </cell>
          <cell r="I523" t="str">
            <v>x</v>
          </cell>
          <cell r="J523" t="str">
            <v>x</v>
          </cell>
          <cell r="K523" t="str">
            <v>x</v>
          </cell>
          <cell r="L523" t="str">
            <v>x</v>
          </cell>
          <cell r="M523" t="str">
            <v>x</v>
          </cell>
          <cell r="N523" t="str">
            <v>x</v>
          </cell>
          <cell r="O523">
            <v>0</v>
          </cell>
          <cell r="P523" t="str">
            <v>£50 Low Tier Offer</v>
          </cell>
          <cell r="Q523">
            <v>7045</v>
          </cell>
          <cell r="R523">
            <v>0</v>
          </cell>
          <cell r="S523">
            <v>0</v>
          </cell>
          <cell r="T523">
            <v>0</v>
          </cell>
          <cell r="U523">
            <v>24</v>
          </cell>
        </row>
        <row r="524">
          <cell r="D524">
            <v>77659</v>
          </cell>
          <cell r="E524">
            <v>3</v>
          </cell>
          <cell r="F524" t="str">
            <v>X</v>
          </cell>
          <cell r="G524">
            <v>3</v>
          </cell>
          <cell r="H524">
            <v>3</v>
          </cell>
          <cell r="I524" t="str">
            <v>X</v>
          </cell>
          <cell r="J524" t="str">
            <v>X</v>
          </cell>
          <cell r="K524" t="str">
            <v>X</v>
          </cell>
          <cell r="L524" t="str">
            <v>X</v>
          </cell>
          <cell r="M524" t="str">
            <v>X</v>
          </cell>
          <cell r="N524" t="str">
            <v>X</v>
          </cell>
          <cell r="O524">
            <v>0</v>
          </cell>
          <cell r="P524" t="str">
            <v>Comf Suburbia DM</v>
          </cell>
          <cell r="Q524">
            <v>385</v>
          </cell>
          <cell r="R524">
            <v>0</v>
          </cell>
          <cell r="S524">
            <v>0</v>
          </cell>
          <cell r="T524">
            <v>0</v>
          </cell>
          <cell r="U524">
            <v>6</v>
          </cell>
        </row>
        <row r="525">
          <cell r="D525">
            <v>77659</v>
          </cell>
          <cell r="E525">
            <v>2</v>
          </cell>
          <cell r="F525" t="str">
            <v>x</v>
          </cell>
          <cell r="G525">
            <v>1</v>
          </cell>
          <cell r="H525">
            <v>1</v>
          </cell>
          <cell r="I525" t="str">
            <v>x</v>
          </cell>
          <cell r="J525" t="str">
            <v>x</v>
          </cell>
          <cell r="K525" t="str">
            <v>x</v>
          </cell>
          <cell r="L525" t="str">
            <v>x</v>
          </cell>
          <cell r="M525" t="str">
            <v>x</v>
          </cell>
          <cell r="N525" t="str">
            <v>x</v>
          </cell>
          <cell r="O525">
            <v>1</v>
          </cell>
          <cell r="P525" t="str">
            <v>Star Super DM</v>
          </cell>
          <cell r="Q525">
            <v>32</v>
          </cell>
          <cell r="R525">
            <v>0</v>
          </cell>
          <cell r="S525">
            <v>0</v>
          </cell>
          <cell r="T525">
            <v>0</v>
          </cell>
          <cell r="U525">
            <v>2</v>
          </cell>
        </row>
        <row r="526">
          <cell r="D526">
            <v>77667</v>
          </cell>
          <cell r="E526">
            <v>1</v>
          </cell>
          <cell r="F526" t="str">
            <v>X</v>
          </cell>
          <cell r="G526">
            <v>1</v>
          </cell>
          <cell r="H526">
            <v>1</v>
          </cell>
          <cell r="I526" t="str">
            <v>X</v>
          </cell>
          <cell r="J526" t="str">
            <v>X</v>
          </cell>
          <cell r="K526" t="str">
            <v>X</v>
          </cell>
          <cell r="L526" t="str">
            <v>X</v>
          </cell>
          <cell r="M526" t="str">
            <v>X</v>
          </cell>
          <cell r="N526" t="str">
            <v>X</v>
          </cell>
          <cell r="O526">
            <v>0</v>
          </cell>
          <cell r="P526" t="str">
            <v>IDO NB 501607</v>
          </cell>
          <cell r="Q526">
            <v>250</v>
          </cell>
          <cell r="R526">
            <v>0</v>
          </cell>
          <cell r="S526">
            <v>0</v>
          </cell>
          <cell r="T526">
            <v>0</v>
          </cell>
          <cell r="U526">
            <v>2</v>
          </cell>
        </row>
        <row r="527">
          <cell r="D527">
            <v>77668</v>
          </cell>
          <cell r="E527">
            <v>47</v>
          </cell>
          <cell r="F527" t="str">
            <v>X</v>
          </cell>
          <cell r="G527">
            <v>37</v>
          </cell>
          <cell r="H527">
            <v>37</v>
          </cell>
          <cell r="I527" t="str">
            <v>X</v>
          </cell>
          <cell r="J527" t="str">
            <v>X</v>
          </cell>
          <cell r="K527" t="str">
            <v>X</v>
          </cell>
          <cell r="L527" t="str">
            <v>X</v>
          </cell>
          <cell r="M527" t="str">
            <v>X</v>
          </cell>
          <cell r="N527" t="str">
            <v>X</v>
          </cell>
          <cell r="O527">
            <v>4</v>
          </cell>
          <cell r="P527" t="str">
            <v>V/C Processing XFER</v>
          </cell>
          <cell r="Q527">
            <v>5854</v>
          </cell>
          <cell r="R527">
            <v>35</v>
          </cell>
          <cell r="S527">
            <v>0</v>
          </cell>
          <cell r="T527">
            <v>0</v>
          </cell>
          <cell r="U527">
            <v>1041</v>
          </cell>
        </row>
        <row r="528">
          <cell r="D528">
            <v>77673</v>
          </cell>
          <cell r="E528">
            <v>40</v>
          </cell>
          <cell r="F528" t="str">
            <v>X</v>
          </cell>
          <cell r="G528">
            <v>39</v>
          </cell>
          <cell r="H528">
            <v>32</v>
          </cell>
          <cell r="I528" t="str">
            <v>X</v>
          </cell>
          <cell r="J528" t="str">
            <v>X</v>
          </cell>
          <cell r="K528" t="str">
            <v>X</v>
          </cell>
          <cell r="L528" t="str">
            <v>X</v>
          </cell>
          <cell r="M528" t="str">
            <v>X</v>
          </cell>
          <cell r="N528" t="str">
            <v>X</v>
          </cell>
          <cell r="O528">
            <v>1</v>
          </cell>
          <cell r="P528" t="str">
            <v>Cancelled Install</v>
          </cell>
          <cell r="Q528">
            <v>10851</v>
          </cell>
          <cell r="R528">
            <v>0</v>
          </cell>
          <cell r="S528">
            <v>0</v>
          </cell>
          <cell r="T528">
            <v>0</v>
          </cell>
          <cell r="U528">
            <v>439</v>
          </cell>
        </row>
        <row r="529">
          <cell r="D529">
            <v>77674</v>
          </cell>
          <cell r="E529">
            <v>205</v>
          </cell>
          <cell r="F529" t="str">
            <v>X</v>
          </cell>
          <cell r="G529">
            <v>203</v>
          </cell>
          <cell r="H529">
            <v>203</v>
          </cell>
          <cell r="I529" t="str">
            <v>X</v>
          </cell>
          <cell r="J529" t="str">
            <v>X</v>
          </cell>
          <cell r="K529" t="str">
            <v>X</v>
          </cell>
          <cell r="L529" t="str">
            <v>X</v>
          </cell>
          <cell r="M529" t="str">
            <v>X</v>
          </cell>
          <cell r="N529" t="str">
            <v>X</v>
          </cell>
          <cell r="O529">
            <v>1</v>
          </cell>
          <cell r="P529" t="str">
            <v>Turnaround 404040</v>
          </cell>
          <cell r="Q529">
            <v>43185</v>
          </cell>
          <cell r="R529">
            <v>0</v>
          </cell>
          <cell r="S529">
            <v>1</v>
          </cell>
          <cell r="T529">
            <v>1</v>
          </cell>
          <cell r="U529">
            <v>696</v>
          </cell>
        </row>
        <row r="530">
          <cell r="D530">
            <v>77674</v>
          </cell>
          <cell r="E530">
            <v>1270</v>
          </cell>
          <cell r="F530" t="str">
            <v>x</v>
          </cell>
          <cell r="G530">
            <v>1134</v>
          </cell>
          <cell r="H530">
            <v>990</v>
          </cell>
          <cell r="I530" t="str">
            <v>x</v>
          </cell>
          <cell r="J530" t="str">
            <v>x</v>
          </cell>
          <cell r="K530" t="str">
            <v>x</v>
          </cell>
          <cell r="L530" t="str">
            <v>x</v>
          </cell>
          <cell r="M530" t="str">
            <v>x</v>
          </cell>
          <cell r="N530" t="str">
            <v>x</v>
          </cell>
          <cell r="O530">
            <v>96</v>
          </cell>
          <cell r="P530" t="str">
            <v>Turnaround 404040</v>
          </cell>
          <cell r="Q530">
            <v>221627</v>
          </cell>
          <cell r="R530">
            <v>40</v>
          </cell>
          <cell r="S530">
            <v>0</v>
          </cell>
          <cell r="T530">
            <v>0</v>
          </cell>
          <cell r="U530">
            <v>46990</v>
          </cell>
        </row>
        <row r="531">
          <cell r="D531">
            <v>77675</v>
          </cell>
          <cell r="E531">
            <v>1</v>
          </cell>
          <cell r="F531" t="str">
            <v>X</v>
          </cell>
          <cell r="G531">
            <v>1</v>
          </cell>
          <cell r="H531">
            <v>1</v>
          </cell>
          <cell r="I531" t="str">
            <v>X</v>
          </cell>
          <cell r="J531" t="str">
            <v>X</v>
          </cell>
          <cell r="K531" t="str">
            <v>X</v>
          </cell>
          <cell r="L531" t="str">
            <v>X</v>
          </cell>
          <cell r="M531" t="str">
            <v>X</v>
          </cell>
          <cell r="N531" t="str">
            <v>X</v>
          </cell>
          <cell r="O531">
            <v>0</v>
          </cell>
          <cell r="P531" t="str">
            <v>New Bus Xfer Dunf Ag</v>
          </cell>
          <cell r="Q531">
            <v>553</v>
          </cell>
          <cell r="R531">
            <v>0</v>
          </cell>
          <cell r="S531">
            <v>0</v>
          </cell>
          <cell r="T531">
            <v>0</v>
          </cell>
          <cell r="U531">
            <v>24</v>
          </cell>
        </row>
        <row r="532">
          <cell r="D532">
            <v>77675</v>
          </cell>
          <cell r="E532">
            <v>70</v>
          </cell>
          <cell r="F532" t="str">
            <v>x</v>
          </cell>
          <cell r="G532">
            <v>61</v>
          </cell>
          <cell r="H532">
            <v>61</v>
          </cell>
          <cell r="I532" t="str">
            <v>x</v>
          </cell>
          <cell r="J532" t="str">
            <v>x</v>
          </cell>
          <cell r="K532" t="str">
            <v>x</v>
          </cell>
          <cell r="L532" t="str">
            <v>x</v>
          </cell>
          <cell r="M532" t="str">
            <v>x</v>
          </cell>
          <cell r="N532" t="str">
            <v>x</v>
          </cell>
          <cell r="O532">
            <v>8</v>
          </cell>
          <cell r="P532" t="str">
            <v>New Bus Xfer Dunf Ag</v>
          </cell>
          <cell r="Q532">
            <v>37127</v>
          </cell>
          <cell r="R532">
            <v>0</v>
          </cell>
          <cell r="S532">
            <v>1</v>
          </cell>
          <cell r="T532">
            <v>0</v>
          </cell>
          <cell r="U532">
            <v>1410</v>
          </cell>
        </row>
        <row r="533">
          <cell r="D533">
            <v>77676</v>
          </cell>
          <cell r="E533">
            <v>36</v>
          </cell>
          <cell r="F533" t="str">
            <v>X</v>
          </cell>
          <cell r="G533">
            <v>36</v>
          </cell>
          <cell r="H533">
            <v>36</v>
          </cell>
          <cell r="I533" t="str">
            <v>X</v>
          </cell>
          <cell r="J533" t="str">
            <v>X</v>
          </cell>
          <cell r="K533" t="str">
            <v>X</v>
          </cell>
          <cell r="L533" t="str">
            <v>X</v>
          </cell>
          <cell r="M533" t="str">
            <v>X</v>
          </cell>
          <cell r="N533" t="str">
            <v>X</v>
          </cell>
          <cell r="O533">
            <v>0</v>
          </cell>
          <cell r="P533" t="str">
            <v>Media Inserts</v>
          </cell>
          <cell r="Q533">
            <v>14369</v>
          </cell>
          <cell r="R533">
            <v>0</v>
          </cell>
          <cell r="S533">
            <v>0</v>
          </cell>
          <cell r="T533">
            <v>0</v>
          </cell>
          <cell r="U533">
            <v>76</v>
          </cell>
        </row>
        <row r="534">
          <cell r="D534">
            <v>77678</v>
          </cell>
          <cell r="E534">
            <v>5</v>
          </cell>
          <cell r="F534" t="str">
            <v>X</v>
          </cell>
          <cell r="G534">
            <v>5</v>
          </cell>
          <cell r="H534">
            <v>5</v>
          </cell>
          <cell r="I534" t="str">
            <v>X</v>
          </cell>
          <cell r="J534" t="str">
            <v>X</v>
          </cell>
          <cell r="K534" t="str">
            <v>X</v>
          </cell>
          <cell r="L534" t="str">
            <v>X</v>
          </cell>
          <cell r="M534" t="str">
            <v>X</v>
          </cell>
          <cell r="N534" t="str">
            <v>X</v>
          </cell>
          <cell r="O534">
            <v>0</v>
          </cell>
          <cell r="P534" t="str">
            <v>ROI Cust Mag 719801</v>
          </cell>
          <cell r="Q534">
            <v>3350</v>
          </cell>
          <cell r="R534">
            <v>0</v>
          </cell>
          <cell r="S534">
            <v>0</v>
          </cell>
          <cell r="T534">
            <v>0</v>
          </cell>
          <cell r="U534">
            <v>11</v>
          </cell>
        </row>
        <row r="535">
          <cell r="D535">
            <v>77681</v>
          </cell>
          <cell r="E535">
            <v>60</v>
          </cell>
          <cell r="F535" t="str">
            <v>X</v>
          </cell>
          <cell r="G535">
            <v>0</v>
          </cell>
          <cell r="H535">
            <v>0</v>
          </cell>
          <cell r="I535" t="str">
            <v>X</v>
          </cell>
          <cell r="J535" t="str">
            <v>X</v>
          </cell>
          <cell r="K535" t="str">
            <v>X</v>
          </cell>
          <cell r="L535" t="str">
            <v>X</v>
          </cell>
          <cell r="M535" t="str">
            <v>X</v>
          </cell>
          <cell r="N535" t="str">
            <v>X</v>
          </cell>
          <cell r="O535">
            <v>0</v>
          </cell>
          <cell r="P535" t="str">
            <v>RHL/India New Bus</v>
          </cell>
          <cell r="Q535">
            <v>0</v>
          </cell>
          <cell r="R535">
            <v>0</v>
          </cell>
          <cell r="S535">
            <v>60</v>
          </cell>
          <cell r="T535">
            <v>60</v>
          </cell>
          <cell r="U535">
            <v>0</v>
          </cell>
        </row>
        <row r="536">
          <cell r="D536">
            <v>77682</v>
          </cell>
          <cell r="E536">
            <v>4</v>
          </cell>
          <cell r="F536" t="str">
            <v>X</v>
          </cell>
          <cell r="G536">
            <v>4</v>
          </cell>
          <cell r="H536">
            <v>4</v>
          </cell>
          <cell r="I536" t="str">
            <v>X</v>
          </cell>
          <cell r="J536" t="str">
            <v>X</v>
          </cell>
          <cell r="K536" t="str">
            <v>X</v>
          </cell>
          <cell r="L536" t="str">
            <v>X</v>
          </cell>
          <cell r="M536" t="str">
            <v>X</v>
          </cell>
          <cell r="N536" t="str">
            <v>X</v>
          </cell>
          <cell r="O536">
            <v>0</v>
          </cell>
          <cell r="P536" t="str">
            <v>ROI New Bus Xfer</v>
          </cell>
          <cell r="Q536">
            <v>2593</v>
          </cell>
          <cell r="R536">
            <v>0</v>
          </cell>
          <cell r="S536">
            <v>0</v>
          </cell>
          <cell r="T536">
            <v>0</v>
          </cell>
          <cell r="U536">
            <v>9</v>
          </cell>
        </row>
        <row r="537">
          <cell r="D537">
            <v>77685</v>
          </cell>
          <cell r="E537">
            <v>10</v>
          </cell>
          <cell r="F537" t="str">
            <v>X</v>
          </cell>
          <cell r="G537">
            <v>10</v>
          </cell>
          <cell r="H537">
            <v>10</v>
          </cell>
          <cell r="I537" t="str">
            <v>X</v>
          </cell>
          <cell r="J537" t="str">
            <v>X</v>
          </cell>
          <cell r="K537" t="str">
            <v>X</v>
          </cell>
          <cell r="L537" t="str">
            <v>X</v>
          </cell>
          <cell r="M537" t="str">
            <v>X</v>
          </cell>
          <cell r="N537" t="str">
            <v>X</v>
          </cell>
          <cell r="O537">
            <v>0</v>
          </cell>
          <cell r="P537" t="str">
            <v>Sky+ New 800800</v>
          </cell>
          <cell r="Q537">
            <v>2757</v>
          </cell>
          <cell r="R537">
            <v>0</v>
          </cell>
          <cell r="S537">
            <v>0</v>
          </cell>
          <cell r="T537">
            <v>0</v>
          </cell>
          <cell r="U537">
            <v>20</v>
          </cell>
        </row>
        <row r="538">
          <cell r="D538">
            <v>77686</v>
          </cell>
          <cell r="E538">
            <v>47</v>
          </cell>
          <cell r="F538" t="str">
            <v>X</v>
          </cell>
          <cell r="G538">
            <v>47</v>
          </cell>
          <cell r="H538">
            <v>46</v>
          </cell>
          <cell r="I538" t="str">
            <v>X</v>
          </cell>
          <cell r="J538" t="str">
            <v>X</v>
          </cell>
          <cell r="K538" t="str">
            <v>X</v>
          </cell>
          <cell r="L538" t="str">
            <v>X</v>
          </cell>
          <cell r="M538" t="str">
            <v>X</v>
          </cell>
          <cell r="N538" t="str">
            <v>X</v>
          </cell>
          <cell r="O538">
            <v>0</v>
          </cell>
          <cell r="P538" t="str">
            <v>Sky+ Exist 800800</v>
          </cell>
          <cell r="Q538">
            <v>17729</v>
          </cell>
          <cell r="R538">
            <v>0</v>
          </cell>
          <cell r="S538">
            <v>0</v>
          </cell>
          <cell r="T538">
            <v>0</v>
          </cell>
          <cell r="U538">
            <v>125</v>
          </cell>
        </row>
        <row r="539">
          <cell r="D539">
            <v>77689</v>
          </cell>
          <cell r="E539">
            <v>88</v>
          </cell>
          <cell r="F539" t="str">
            <v>X</v>
          </cell>
          <cell r="G539">
            <v>2</v>
          </cell>
          <cell r="H539">
            <v>2</v>
          </cell>
          <cell r="I539" t="str">
            <v>X</v>
          </cell>
          <cell r="J539" t="str">
            <v>X</v>
          </cell>
          <cell r="K539" t="str">
            <v>X</v>
          </cell>
          <cell r="L539" t="str">
            <v>X</v>
          </cell>
          <cell r="M539" t="str">
            <v>X</v>
          </cell>
          <cell r="N539" t="str">
            <v>X</v>
          </cell>
          <cell r="O539">
            <v>1</v>
          </cell>
          <cell r="P539" t="str">
            <v>New Business Xfer</v>
          </cell>
          <cell r="Q539">
            <v>1619</v>
          </cell>
          <cell r="R539">
            <v>0</v>
          </cell>
          <cell r="S539">
            <v>85</v>
          </cell>
          <cell r="T539">
            <v>85</v>
          </cell>
          <cell r="U539">
            <v>48</v>
          </cell>
        </row>
        <row r="540">
          <cell r="D540">
            <v>77689</v>
          </cell>
          <cell r="E540">
            <v>148</v>
          </cell>
          <cell r="F540" t="str">
            <v>x</v>
          </cell>
          <cell r="G540">
            <v>132</v>
          </cell>
          <cell r="H540">
            <v>132</v>
          </cell>
          <cell r="I540" t="str">
            <v>x</v>
          </cell>
          <cell r="J540" t="str">
            <v>x</v>
          </cell>
          <cell r="K540" t="str">
            <v>x</v>
          </cell>
          <cell r="L540" t="str">
            <v>x</v>
          </cell>
          <cell r="M540" t="str">
            <v>x</v>
          </cell>
          <cell r="N540" t="str">
            <v>x</v>
          </cell>
          <cell r="O540">
            <v>13</v>
          </cell>
          <cell r="P540" t="str">
            <v>New Bus xfer frm Liv</v>
          </cell>
          <cell r="Q540">
            <v>86435</v>
          </cell>
          <cell r="R540">
            <v>0</v>
          </cell>
          <cell r="S540">
            <v>0</v>
          </cell>
          <cell r="T540">
            <v>0</v>
          </cell>
          <cell r="U540">
            <v>3051</v>
          </cell>
        </row>
        <row r="541">
          <cell r="D541">
            <v>77690</v>
          </cell>
          <cell r="E541">
            <v>1</v>
          </cell>
          <cell r="F541" t="str">
            <v>X</v>
          </cell>
          <cell r="G541">
            <v>0</v>
          </cell>
          <cell r="H541">
            <v>0</v>
          </cell>
          <cell r="I541" t="str">
            <v>X</v>
          </cell>
          <cell r="J541" t="str">
            <v>X</v>
          </cell>
          <cell r="K541" t="str">
            <v>X</v>
          </cell>
          <cell r="L541" t="str">
            <v>X</v>
          </cell>
          <cell r="M541" t="str">
            <v>X</v>
          </cell>
          <cell r="N541" t="str">
            <v>X</v>
          </cell>
          <cell r="O541">
            <v>1</v>
          </cell>
          <cell r="P541" t="str">
            <v>Executive Xfer</v>
          </cell>
          <cell r="Q541">
            <v>0</v>
          </cell>
          <cell r="R541">
            <v>0</v>
          </cell>
          <cell r="S541">
            <v>0</v>
          </cell>
          <cell r="T541">
            <v>0</v>
          </cell>
          <cell r="U541">
            <v>0</v>
          </cell>
        </row>
        <row r="542">
          <cell r="D542">
            <v>77691</v>
          </cell>
          <cell r="E542">
            <v>27</v>
          </cell>
          <cell r="F542" t="str">
            <v>X</v>
          </cell>
          <cell r="G542">
            <v>24</v>
          </cell>
          <cell r="H542">
            <v>23</v>
          </cell>
          <cell r="I542" t="str">
            <v>X</v>
          </cell>
          <cell r="J542" t="str">
            <v>X</v>
          </cell>
          <cell r="K542" t="str">
            <v>X</v>
          </cell>
          <cell r="L542" t="str">
            <v>X</v>
          </cell>
          <cell r="M542" t="str">
            <v>X</v>
          </cell>
          <cell r="N542" t="str">
            <v>X</v>
          </cell>
          <cell r="O542">
            <v>3</v>
          </cell>
          <cell r="P542" t="str">
            <v>Field Escalation</v>
          </cell>
          <cell r="Q542">
            <v>5835</v>
          </cell>
          <cell r="R542">
            <v>0</v>
          </cell>
          <cell r="S542">
            <v>0</v>
          </cell>
          <cell r="T542">
            <v>0</v>
          </cell>
          <cell r="U542">
            <v>353</v>
          </cell>
        </row>
        <row r="543">
          <cell r="D543">
            <v>77692</v>
          </cell>
          <cell r="E543">
            <v>46</v>
          </cell>
          <cell r="F543" t="str">
            <v>X</v>
          </cell>
          <cell r="G543">
            <v>44</v>
          </cell>
          <cell r="H543">
            <v>38</v>
          </cell>
          <cell r="I543" t="str">
            <v>X</v>
          </cell>
          <cell r="J543" t="str">
            <v>X</v>
          </cell>
          <cell r="K543" t="str">
            <v>X</v>
          </cell>
          <cell r="L543" t="str">
            <v>X</v>
          </cell>
          <cell r="M543" t="str">
            <v>X</v>
          </cell>
          <cell r="N543" t="str">
            <v>X</v>
          </cell>
          <cell r="O543">
            <v>2</v>
          </cell>
          <cell r="P543" t="str">
            <v>Moving Home Reject</v>
          </cell>
          <cell r="Q543">
            <v>12574</v>
          </cell>
          <cell r="R543">
            <v>0</v>
          </cell>
          <cell r="S543">
            <v>0</v>
          </cell>
          <cell r="T543">
            <v>0</v>
          </cell>
          <cell r="U543">
            <v>361</v>
          </cell>
        </row>
        <row r="544">
          <cell r="D544">
            <v>77693</v>
          </cell>
          <cell r="E544">
            <v>3</v>
          </cell>
          <cell r="F544" t="str">
            <v>X</v>
          </cell>
          <cell r="G544">
            <v>0</v>
          </cell>
          <cell r="H544">
            <v>0</v>
          </cell>
          <cell r="I544" t="str">
            <v>X</v>
          </cell>
          <cell r="J544" t="str">
            <v>X</v>
          </cell>
          <cell r="K544" t="str">
            <v>X</v>
          </cell>
          <cell r="L544" t="str">
            <v>X</v>
          </cell>
          <cell r="M544" t="str">
            <v>X</v>
          </cell>
          <cell r="N544" t="str">
            <v>X</v>
          </cell>
          <cell r="O544">
            <v>0</v>
          </cell>
          <cell r="P544" t="str">
            <v>Sky Bus Install Pro</v>
          </cell>
          <cell r="Q544">
            <v>0</v>
          </cell>
          <cell r="R544">
            <v>47</v>
          </cell>
          <cell r="S544">
            <v>0</v>
          </cell>
          <cell r="T544">
            <v>0</v>
          </cell>
          <cell r="U544">
            <v>0</v>
          </cell>
        </row>
        <row r="545">
          <cell r="D545">
            <v>77694</v>
          </cell>
          <cell r="E545">
            <v>86</v>
          </cell>
          <cell r="F545" t="str">
            <v>X</v>
          </cell>
          <cell r="G545">
            <v>83</v>
          </cell>
          <cell r="H545">
            <v>81</v>
          </cell>
          <cell r="I545" t="str">
            <v>X</v>
          </cell>
          <cell r="J545" t="str">
            <v>X</v>
          </cell>
          <cell r="K545" t="str">
            <v>X</v>
          </cell>
          <cell r="L545" t="str">
            <v>X</v>
          </cell>
          <cell r="M545" t="str">
            <v>X</v>
          </cell>
          <cell r="N545" t="str">
            <v>X</v>
          </cell>
          <cell r="O545">
            <v>1</v>
          </cell>
          <cell r="P545" t="str">
            <v>Executive T/fer Numb</v>
          </cell>
          <cell r="Q545">
            <v>22229</v>
          </cell>
          <cell r="R545">
            <v>24</v>
          </cell>
          <cell r="S545">
            <v>0</v>
          </cell>
          <cell r="T545">
            <v>0</v>
          </cell>
          <cell r="U545">
            <v>315</v>
          </cell>
        </row>
        <row r="546">
          <cell r="D546">
            <v>77695</v>
          </cell>
          <cell r="E546">
            <v>1704</v>
          </cell>
          <cell r="F546" t="str">
            <v>X</v>
          </cell>
          <cell r="G546">
            <v>1688</v>
          </cell>
          <cell r="H546">
            <v>1563</v>
          </cell>
          <cell r="I546" t="str">
            <v>X</v>
          </cell>
          <cell r="J546" t="str">
            <v>X</v>
          </cell>
          <cell r="K546" t="str">
            <v>X</v>
          </cell>
          <cell r="L546" t="str">
            <v>X</v>
          </cell>
          <cell r="M546" t="str">
            <v>X</v>
          </cell>
          <cell r="N546" t="str">
            <v>X</v>
          </cell>
          <cell r="O546">
            <v>11</v>
          </cell>
          <cell r="P546" t="str">
            <v>Turnaround Xfer</v>
          </cell>
          <cell r="Q546">
            <v>607714</v>
          </cell>
          <cell r="R546">
            <v>62</v>
          </cell>
          <cell r="S546">
            <v>0</v>
          </cell>
          <cell r="T546">
            <v>0</v>
          </cell>
          <cell r="U546">
            <v>11674</v>
          </cell>
        </row>
        <row r="547">
          <cell r="D547">
            <v>77696</v>
          </cell>
          <cell r="E547">
            <v>28</v>
          </cell>
          <cell r="F547" t="str">
            <v>X</v>
          </cell>
          <cell r="G547">
            <v>5</v>
          </cell>
          <cell r="H547">
            <v>5</v>
          </cell>
          <cell r="I547" t="str">
            <v>X</v>
          </cell>
          <cell r="J547" t="str">
            <v>X</v>
          </cell>
          <cell r="K547" t="str">
            <v>X</v>
          </cell>
          <cell r="L547" t="str">
            <v>X</v>
          </cell>
          <cell r="M547" t="str">
            <v>X</v>
          </cell>
          <cell r="N547" t="str">
            <v>X</v>
          </cell>
          <cell r="O547">
            <v>7</v>
          </cell>
          <cell r="P547" t="str">
            <v>Cancell Install XFER</v>
          </cell>
          <cell r="Q547">
            <v>768</v>
          </cell>
          <cell r="R547">
            <v>170</v>
          </cell>
          <cell r="S547">
            <v>0</v>
          </cell>
          <cell r="T547">
            <v>0</v>
          </cell>
          <cell r="U547">
            <v>85</v>
          </cell>
        </row>
        <row r="548">
          <cell r="D548">
            <v>77697</v>
          </cell>
          <cell r="E548">
            <v>6</v>
          </cell>
          <cell r="F548" t="str">
            <v>X</v>
          </cell>
          <cell r="G548">
            <v>6</v>
          </cell>
          <cell r="H548">
            <v>5</v>
          </cell>
          <cell r="I548" t="str">
            <v>X</v>
          </cell>
          <cell r="J548" t="str">
            <v>X</v>
          </cell>
          <cell r="K548" t="str">
            <v>X</v>
          </cell>
          <cell r="L548" t="str">
            <v>X</v>
          </cell>
          <cell r="M548" t="str">
            <v>X</v>
          </cell>
          <cell r="N548" t="str">
            <v>X</v>
          </cell>
          <cell r="O548">
            <v>0</v>
          </cell>
          <cell r="P548" t="str">
            <v>Refusals Mailer</v>
          </cell>
          <cell r="Q548">
            <v>1675</v>
          </cell>
          <cell r="R548">
            <v>0</v>
          </cell>
          <cell r="S548">
            <v>0</v>
          </cell>
          <cell r="T548">
            <v>0</v>
          </cell>
          <cell r="U548">
            <v>86</v>
          </cell>
        </row>
        <row r="549">
          <cell r="D549">
            <v>77698</v>
          </cell>
          <cell r="E549">
            <v>3</v>
          </cell>
          <cell r="F549" t="str">
            <v>X</v>
          </cell>
          <cell r="G549">
            <v>2</v>
          </cell>
          <cell r="H549">
            <v>2</v>
          </cell>
          <cell r="I549" t="str">
            <v>X</v>
          </cell>
          <cell r="J549" t="str">
            <v>X</v>
          </cell>
          <cell r="K549" t="str">
            <v>X</v>
          </cell>
          <cell r="L549" t="str">
            <v>X</v>
          </cell>
          <cell r="M549" t="str">
            <v>X</v>
          </cell>
          <cell r="N549" t="str">
            <v>X</v>
          </cell>
          <cell r="O549">
            <v>1</v>
          </cell>
          <cell r="P549" t="str">
            <v>Reins Mailer Xfer</v>
          </cell>
          <cell r="Q549">
            <v>20</v>
          </cell>
          <cell r="R549">
            <v>0</v>
          </cell>
          <cell r="S549">
            <v>0</v>
          </cell>
          <cell r="T549">
            <v>0</v>
          </cell>
          <cell r="U549">
            <v>5</v>
          </cell>
        </row>
        <row r="550">
          <cell r="D550">
            <v>77699</v>
          </cell>
          <cell r="E550">
            <v>77</v>
          </cell>
          <cell r="F550" t="str">
            <v>X</v>
          </cell>
          <cell r="G550">
            <v>70</v>
          </cell>
          <cell r="H550">
            <v>62</v>
          </cell>
          <cell r="I550" t="str">
            <v>X</v>
          </cell>
          <cell r="J550" t="str">
            <v>X</v>
          </cell>
          <cell r="K550" t="str">
            <v>X</v>
          </cell>
          <cell r="L550" t="str">
            <v>X</v>
          </cell>
          <cell r="M550" t="str">
            <v>X</v>
          </cell>
          <cell r="N550" t="str">
            <v>X</v>
          </cell>
          <cell r="O550">
            <v>5</v>
          </cell>
          <cell r="P550" t="str">
            <v>Transfer to V/Rela</v>
          </cell>
          <cell r="Q550">
            <v>5018</v>
          </cell>
          <cell r="R550">
            <v>21</v>
          </cell>
          <cell r="S550">
            <v>0</v>
          </cell>
          <cell r="T550">
            <v>0</v>
          </cell>
          <cell r="U550">
            <v>579</v>
          </cell>
        </row>
        <row r="551">
          <cell r="D551">
            <v>77701</v>
          </cell>
          <cell r="E551">
            <v>35</v>
          </cell>
          <cell r="F551" t="str">
            <v>X</v>
          </cell>
          <cell r="G551">
            <v>34</v>
          </cell>
          <cell r="H551">
            <v>25</v>
          </cell>
          <cell r="I551" t="str">
            <v>X</v>
          </cell>
          <cell r="J551" t="str">
            <v>X</v>
          </cell>
          <cell r="K551" t="str">
            <v>X</v>
          </cell>
          <cell r="L551" t="str">
            <v>X</v>
          </cell>
          <cell r="M551" t="str">
            <v>X</v>
          </cell>
          <cell r="N551" t="str">
            <v>X</v>
          </cell>
          <cell r="O551">
            <v>1</v>
          </cell>
          <cell r="P551" t="str">
            <v>IVR T/O 77701</v>
          </cell>
          <cell r="Q551">
            <v>4254</v>
          </cell>
          <cell r="R551">
            <v>0</v>
          </cell>
          <cell r="S551">
            <v>0</v>
          </cell>
          <cell r="T551">
            <v>0</v>
          </cell>
          <cell r="U551">
            <v>1205</v>
          </cell>
        </row>
        <row r="552">
          <cell r="D552">
            <v>77704</v>
          </cell>
          <cell r="E552">
            <v>152</v>
          </cell>
          <cell r="F552" t="str">
            <v>x</v>
          </cell>
          <cell r="G552">
            <v>139</v>
          </cell>
          <cell r="H552">
            <v>127</v>
          </cell>
          <cell r="I552" t="str">
            <v>x</v>
          </cell>
          <cell r="J552" t="str">
            <v>x</v>
          </cell>
          <cell r="K552" t="str">
            <v>x</v>
          </cell>
          <cell r="L552" t="str">
            <v>x</v>
          </cell>
          <cell r="M552" t="str">
            <v>x</v>
          </cell>
          <cell r="N552" t="str">
            <v>x</v>
          </cell>
          <cell r="O552">
            <v>13</v>
          </cell>
          <cell r="P552" t="str">
            <v>Spare.</v>
          </cell>
          <cell r="Q552">
            <v>34824</v>
          </cell>
          <cell r="R552">
            <v>0</v>
          </cell>
          <cell r="S552">
            <v>0</v>
          </cell>
          <cell r="T552">
            <v>0</v>
          </cell>
          <cell r="U552">
            <v>2715</v>
          </cell>
        </row>
        <row r="553">
          <cell r="D553">
            <v>77705</v>
          </cell>
          <cell r="E553">
            <v>2</v>
          </cell>
          <cell r="F553" t="str">
            <v>X</v>
          </cell>
          <cell r="G553">
            <v>1</v>
          </cell>
          <cell r="H553">
            <v>1</v>
          </cell>
          <cell r="I553" t="str">
            <v>X</v>
          </cell>
          <cell r="J553" t="str">
            <v>X</v>
          </cell>
          <cell r="K553" t="str">
            <v>X</v>
          </cell>
          <cell r="L553" t="str">
            <v>X</v>
          </cell>
          <cell r="M553" t="str">
            <v>X</v>
          </cell>
          <cell r="N553" t="str">
            <v>X</v>
          </cell>
          <cell r="O553">
            <v>1</v>
          </cell>
          <cell r="P553">
            <v>77705</v>
          </cell>
          <cell r="Q553">
            <v>594</v>
          </cell>
          <cell r="R553">
            <v>0</v>
          </cell>
          <cell r="S553">
            <v>0</v>
          </cell>
          <cell r="T553">
            <v>0</v>
          </cell>
          <cell r="U553">
            <v>4</v>
          </cell>
        </row>
        <row r="554">
          <cell r="D554">
            <v>77705</v>
          </cell>
          <cell r="E554">
            <v>84</v>
          </cell>
          <cell r="F554" t="str">
            <v>x</v>
          </cell>
          <cell r="G554">
            <v>82</v>
          </cell>
          <cell r="H554">
            <v>76</v>
          </cell>
          <cell r="I554" t="str">
            <v>x</v>
          </cell>
          <cell r="J554" t="str">
            <v>x</v>
          </cell>
          <cell r="K554" t="str">
            <v>x</v>
          </cell>
          <cell r="L554" t="str">
            <v>x</v>
          </cell>
          <cell r="M554" t="str">
            <v>x</v>
          </cell>
          <cell r="N554" t="str">
            <v>x</v>
          </cell>
          <cell r="O554">
            <v>2</v>
          </cell>
          <cell r="P554" t="str">
            <v>IVR T/O 77705</v>
          </cell>
          <cell r="Q554">
            <v>18561</v>
          </cell>
          <cell r="R554">
            <v>0</v>
          </cell>
          <cell r="S554">
            <v>0</v>
          </cell>
          <cell r="T554">
            <v>0</v>
          </cell>
          <cell r="U554">
            <v>1551</v>
          </cell>
        </row>
        <row r="555">
          <cell r="D555">
            <v>77708</v>
          </cell>
          <cell r="E555">
            <v>3</v>
          </cell>
          <cell r="F555" t="str">
            <v>X</v>
          </cell>
          <cell r="G555">
            <v>3</v>
          </cell>
          <cell r="H555">
            <v>3</v>
          </cell>
          <cell r="I555" t="str">
            <v>X</v>
          </cell>
          <cell r="J555" t="str">
            <v>X</v>
          </cell>
          <cell r="K555" t="str">
            <v>X</v>
          </cell>
          <cell r="L555" t="str">
            <v>X</v>
          </cell>
          <cell r="M555" t="str">
            <v>X</v>
          </cell>
          <cell r="N555" t="str">
            <v>X</v>
          </cell>
          <cell r="O555">
            <v>0</v>
          </cell>
          <cell r="P555" t="str">
            <v>MI 08705800822</v>
          </cell>
          <cell r="Q555">
            <v>387</v>
          </cell>
          <cell r="R555">
            <v>0</v>
          </cell>
          <cell r="S555">
            <v>0</v>
          </cell>
          <cell r="T555">
            <v>0</v>
          </cell>
          <cell r="U555">
            <v>6</v>
          </cell>
        </row>
        <row r="556">
          <cell r="D556">
            <v>77756</v>
          </cell>
          <cell r="E556">
            <v>32168</v>
          </cell>
          <cell r="F556" t="str">
            <v>X</v>
          </cell>
          <cell r="G556">
            <v>32139</v>
          </cell>
          <cell r="H556">
            <v>32139</v>
          </cell>
          <cell r="I556" t="str">
            <v>X</v>
          </cell>
          <cell r="J556" t="str">
            <v>X</v>
          </cell>
          <cell r="K556" t="str">
            <v>X</v>
          </cell>
          <cell r="L556" t="str">
            <v>X</v>
          </cell>
          <cell r="M556" t="str">
            <v>X</v>
          </cell>
          <cell r="N556" t="str">
            <v>X</v>
          </cell>
          <cell r="O556">
            <v>29</v>
          </cell>
          <cell r="P556">
            <v>77756</v>
          </cell>
          <cell r="Q556">
            <v>1641634</v>
          </cell>
          <cell r="R556">
            <v>0</v>
          </cell>
          <cell r="S556">
            <v>0</v>
          </cell>
          <cell r="T556">
            <v>0</v>
          </cell>
          <cell r="U556">
            <v>21605</v>
          </cell>
        </row>
        <row r="557">
          <cell r="D557">
            <v>77756</v>
          </cell>
          <cell r="E557">
            <v>33328</v>
          </cell>
          <cell r="F557" t="str">
            <v>x</v>
          </cell>
          <cell r="G557">
            <v>33158</v>
          </cell>
          <cell r="H557">
            <v>33158</v>
          </cell>
          <cell r="I557" t="str">
            <v>x</v>
          </cell>
          <cell r="J557" t="str">
            <v>x</v>
          </cell>
          <cell r="K557" t="str">
            <v>x</v>
          </cell>
          <cell r="L557" t="str">
            <v>x</v>
          </cell>
          <cell r="M557" t="str">
            <v>x</v>
          </cell>
          <cell r="N557" t="str">
            <v>x</v>
          </cell>
          <cell r="O557">
            <v>170</v>
          </cell>
          <cell r="P557" t="str">
            <v>ASAI IVR</v>
          </cell>
          <cell r="Q557">
            <v>1632519</v>
          </cell>
          <cell r="R557">
            <v>0</v>
          </cell>
          <cell r="S557">
            <v>0</v>
          </cell>
          <cell r="T557">
            <v>33328</v>
          </cell>
          <cell r="U557">
            <v>80784</v>
          </cell>
        </row>
        <row r="558">
          <cell r="D558">
            <v>77757</v>
          </cell>
          <cell r="E558">
            <v>3885</v>
          </cell>
          <cell r="F558" t="str">
            <v>X</v>
          </cell>
          <cell r="G558">
            <v>3884</v>
          </cell>
          <cell r="H558">
            <v>3884</v>
          </cell>
          <cell r="I558" t="str">
            <v>X</v>
          </cell>
          <cell r="J558" t="str">
            <v>X</v>
          </cell>
          <cell r="K558" t="str">
            <v>X</v>
          </cell>
          <cell r="L558" t="str">
            <v>X</v>
          </cell>
          <cell r="M558" t="str">
            <v>X</v>
          </cell>
          <cell r="N558" t="str">
            <v>X</v>
          </cell>
          <cell r="O558">
            <v>1</v>
          </cell>
          <cell r="P558" t="str">
            <v>Test Liv IVR Sky 1</v>
          </cell>
          <cell r="Q558">
            <v>272869</v>
          </cell>
          <cell r="R558">
            <v>0</v>
          </cell>
          <cell r="S558">
            <v>0</v>
          </cell>
          <cell r="T558">
            <v>0</v>
          </cell>
          <cell r="U558">
            <v>809</v>
          </cell>
        </row>
        <row r="559">
          <cell r="D559">
            <v>77777</v>
          </cell>
          <cell r="E559">
            <v>2</v>
          </cell>
          <cell r="F559" t="str">
            <v>X</v>
          </cell>
          <cell r="G559">
            <v>0</v>
          </cell>
          <cell r="H559">
            <v>0</v>
          </cell>
          <cell r="I559" t="str">
            <v>X</v>
          </cell>
          <cell r="J559" t="str">
            <v>X</v>
          </cell>
          <cell r="K559" t="str">
            <v>X</v>
          </cell>
          <cell r="L559" t="str">
            <v>X</v>
          </cell>
          <cell r="M559" t="str">
            <v>X</v>
          </cell>
          <cell r="N559" t="str">
            <v>X</v>
          </cell>
          <cell r="O559">
            <v>2</v>
          </cell>
          <cell r="P559">
            <v>77777</v>
          </cell>
          <cell r="Q559">
            <v>0</v>
          </cell>
          <cell r="R559">
            <v>0</v>
          </cell>
          <cell r="S559">
            <v>0</v>
          </cell>
          <cell r="T559">
            <v>0</v>
          </cell>
          <cell r="U559">
            <v>0</v>
          </cell>
        </row>
        <row r="560">
          <cell r="D560">
            <v>77998</v>
          </cell>
          <cell r="E560">
            <v>15</v>
          </cell>
          <cell r="F560" t="str">
            <v>x</v>
          </cell>
          <cell r="G560">
            <v>15</v>
          </cell>
          <cell r="H560">
            <v>15</v>
          </cell>
          <cell r="I560" t="str">
            <v>x</v>
          </cell>
          <cell r="J560" t="str">
            <v>x</v>
          </cell>
          <cell r="K560" t="str">
            <v>x</v>
          </cell>
          <cell r="L560" t="str">
            <v>x</v>
          </cell>
          <cell r="M560" t="str">
            <v>x</v>
          </cell>
          <cell r="N560" t="str">
            <v>x</v>
          </cell>
          <cell r="O560">
            <v>0</v>
          </cell>
          <cell r="P560" t="str">
            <v>IVR Failsave   77998</v>
          </cell>
          <cell r="Q560">
            <v>2405</v>
          </cell>
          <cell r="R560">
            <v>0</v>
          </cell>
          <cell r="S560">
            <v>0</v>
          </cell>
          <cell r="T560">
            <v>15</v>
          </cell>
          <cell r="U560">
            <v>102</v>
          </cell>
        </row>
      </sheetData>
      <sheetData sheetId="6" refreshError="1">
        <row r="2">
          <cell r="D2">
            <v>4015</v>
          </cell>
          <cell r="E2">
            <v>1</v>
          </cell>
          <cell r="F2" t="str">
            <v>X</v>
          </cell>
          <cell r="G2">
            <v>0</v>
          </cell>
          <cell r="H2">
            <v>0</v>
          </cell>
          <cell r="I2" t="str">
            <v>X</v>
          </cell>
          <cell r="J2" t="str">
            <v>X</v>
          </cell>
          <cell r="K2" t="str">
            <v>X</v>
          </cell>
          <cell r="L2" t="str">
            <v>X</v>
          </cell>
          <cell r="M2" t="str">
            <v>X</v>
          </cell>
          <cell r="N2" t="str">
            <v>X</v>
          </cell>
          <cell r="O2">
            <v>1</v>
          </cell>
          <cell r="P2">
            <v>4015</v>
          </cell>
          <cell r="Q2">
            <v>0</v>
          </cell>
          <cell r="R2">
            <v>0</v>
          </cell>
          <cell r="S2">
            <v>0</v>
          </cell>
          <cell r="T2">
            <v>0</v>
          </cell>
          <cell r="U2">
            <v>0</v>
          </cell>
        </row>
        <row r="3">
          <cell r="D3">
            <v>4099</v>
          </cell>
          <cell r="E3">
            <v>5</v>
          </cell>
          <cell r="F3" t="str">
            <v>X</v>
          </cell>
          <cell r="G3">
            <v>0</v>
          </cell>
          <cell r="H3">
            <v>0</v>
          </cell>
          <cell r="I3" t="str">
            <v>X</v>
          </cell>
          <cell r="J3" t="str">
            <v>X</v>
          </cell>
          <cell r="K3" t="str">
            <v>X</v>
          </cell>
          <cell r="L3" t="str">
            <v>X</v>
          </cell>
          <cell r="M3" t="str">
            <v>X</v>
          </cell>
          <cell r="N3" t="str">
            <v>X</v>
          </cell>
          <cell r="O3">
            <v>2</v>
          </cell>
          <cell r="P3" t="str">
            <v>Policing Transfer</v>
          </cell>
          <cell r="Q3">
            <v>0</v>
          </cell>
          <cell r="R3">
            <v>0</v>
          </cell>
          <cell r="S3">
            <v>3</v>
          </cell>
          <cell r="T3">
            <v>3</v>
          </cell>
          <cell r="U3">
            <v>0</v>
          </cell>
        </row>
        <row r="4">
          <cell r="D4">
            <v>34012</v>
          </cell>
        </row>
        <row r="5">
          <cell r="D5">
            <v>34020</v>
          </cell>
        </row>
        <row r="6">
          <cell r="D6">
            <v>34053</v>
          </cell>
        </row>
        <row r="7">
          <cell r="D7">
            <v>36000</v>
          </cell>
        </row>
        <row r="8">
          <cell r="D8">
            <v>46000</v>
          </cell>
        </row>
        <row r="9">
          <cell r="D9">
            <v>46500</v>
          </cell>
        </row>
        <row r="10">
          <cell r="D10">
            <v>4108</v>
          </cell>
          <cell r="E10">
            <v>138</v>
          </cell>
          <cell r="F10" t="str">
            <v>X</v>
          </cell>
          <cell r="G10">
            <v>136</v>
          </cell>
          <cell r="H10">
            <v>89</v>
          </cell>
          <cell r="I10" t="str">
            <v>X</v>
          </cell>
          <cell r="J10" t="str">
            <v>X</v>
          </cell>
          <cell r="K10" t="str">
            <v>X</v>
          </cell>
          <cell r="L10" t="str">
            <v>X</v>
          </cell>
          <cell r="M10" t="str">
            <v>X</v>
          </cell>
          <cell r="N10" t="str">
            <v>X</v>
          </cell>
          <cell r="O10">
            <v>2</v>
          </cell>
          <cell r="P10" t="str">
            <v>DTH Coll 800805</v>
          </cell>
          <cell r="Q10">
            <v>27791</v>
          </cell>
          <cell r="R10">
            <v>0</v>
          </cell>
          <cell r="S10">
            <v>0</v>
          </cell>
          <cell r="T10">
            <v>0</v>
          </cell>
          <cell r="U10">
            <v>3661</v>
          </cell>
        </row>
        <row r="11">
          <cell r="D11">
            <v>4209</v>
          </cell>
          <cell r="E11">
            <v>27</v>
          </cell>
          <cell r="F11" t="str">
            <v>X</v>
          </cell>
          <cell r="G11">
            <v>24</v>
          </cell>
          <cell r="H11">
            <v>24</v>
          </cell>
          <cell r="I11" t="str">
            <v>X</v>
          </cell>
          <cell r="J11" t="str">
            <v>X</v>
          </cell>
          <cell r="K11" t="str">
            <v>X</v>
          </cell>
          <cell r="L11" t="str">
            <v>X</v>
          </cell>
          <cell r="M11" t="str">
            <v>X</v>
          </cell>
          <cell r="N11" t="str">
            <v>X</v>
          </cell>
          <cell r="O11">
            <v>1</v>
          </cell>
          <cell r="P11" t="str">
            <v>Cable Head Ends</v>
          </cell>
          <cell r="Q11">
            <v>1961</v>
          </cell>
          <cell r="R11">
            <v>0</v>
          </cell>
          <cell r="S11">
            <v>1</v>
          </cell>
          <cell r="T11">
            <v>1</v>
          </cell>
          <cell r="U11">
            <v>199</v>
          </cell>
        </row>
        <row r="12">
          <cell r="D12">
            <v>4235</v>
          </cell>
          <cell r="E12">
            <v>341</v>
          </cell>
          <cell r="F12" t="str">
            <v>X</v>
          </cell>
          <cell r="G12">
            <v>323</v>
          </cell>
          <cell r="H12">
            <v>277</v>
          </cell>
          <cell r="I12" t="str">
            <v>X</v>
          </cell>
          <cell r="J12" t="str">
            <v>X</v>
          </cell>
          <cell r="K12" t="str">
            <v>X</v>
          </cell>
          <cell r="L12" t="str">
            <v>X</v>
          </cell>
          <cell r="M12" t="str">
            <v>X</v>
          </cell>
          <cell r="N12" t="str">
            <v>X</v>
          </cell>
          <cell r="O12">
            <v>18</v>
          </cell>
          <cell r="P12" t="str">
            <v>IT Helpdesk</v>
          </cell>
          <cell r="Q12">
            <v>42002</v>
          </cell>
          <cell r="R12">
            <v>0</v>
          </cell>
          <cell r="S12">
            <v>0</v>
          </cell>
          <cell r="T12">
            <v>0</v>
          </cell>
          <cell r="U12">
            <v>4152</v>
          </cell>
        </row>
        <row r="13">
          <cell r="D13">
            <v>4873</v>
          </cell>
          <cell r="E13">
            <v>40</v>
          </cell>
          <cell r="F13" t="str">
            <v>X</v>
          </cell>
          <cell r="G13">
            <v>0</v>
          </cell>
          <cell r="H13">
            <v>0</v>
          </cell>
          <cell r="I13" t="str">
            <v>X</v>
          </cell>
          <cell r="J13" t="str">
            <v>X</v>
          </cell>
          <cell r="K13" t="str">
            <v>X</v>
          </cell>
          <cell r="L13" t="str">
            <v>X</v>
          </cell>
          <cell r="M13" t="str">
            <v>X</v>
          </cell>
          <cell r="N13" t="str">
            <v>X</v>
          </cell>
          <cell r="O13">
            <v>1</v>
          </cell>
          <cell r="P13" t="str">
            <v>Sky Bus Install Ext</v>
          </cell>
          <cell r="Q13">
            <v>0</v>
          </cell>
          <cell r="R13">
            <v>0</v>
          </cell>
          <cell r="S13">
            <v>39</v>
          </cell>
          <cell r="T13">
            <v>39</v>
          </cell>
          <cell r="U13">
            <v>0</v>
          </cell>
        </row>
        <row r="14">
          <cell r="D14">
            <v>5544</v>
          </cell>
          <cell r="E14">
            <v>86</v>
          </cell>
          <cell r="F14" t="str">
            <v>X</v>
          </cell>
          <cell r="G14">
            <v>64</v>
          </cell>
          <cell r="H14">
            <v>72</v>
          </cell>
          <cell r="I14" t="str">
            <v>X</v>
          </cell>
          <cell r="J14" t="str">
            <v>X</v>
          </cell>
          <cell r="K14" t="str">
            <v>X</v>
          </cell>
          <cell r="L14" t="str">
            <v>X</v>
          </cell>
          <cell r="M14" t="str">
            <v>X</v>
          </cell>
          <cell r="N14" t="str">
            <v>X</v>
          </cell>
          <cell r="O14">
            <v>2</v>
          </cell>
          <cell r="P14" t="str">
            <v>Response Management</v>
          </cell>
          <cell r="Q14">
            <v>3575</v>
          </cell>
          <cell r="R14">
            <v>0</v>
          </cell>
          <cell r="S14">
            <v>4</v>
          </cell>
          <cell r="T14">
            <v>4</v>
          </cell>
          <cell r="U14">
            <v>770</v>
          </cell>
        </row>
        <row r="15">
          <cell r="D15">
            <v>5544</v>
          </cell>
          <cell r="E15">
            <v>20</v>
          </cell>
          <cell r="F15" t="str">
            <v>x</v>
          </cell>
          <cell r="G15">
            <v>14</v>
          </cell>
          <cell r="H15">
            <v>12</v>
          </cell>
          <cell r="I15" t="str">
            <v>x</v>
          </cell>
          <cell r="J15" t="str">
            <v>x</v>
          </cell>
          <cell r="K15" t="str">
            <v>x</v>
          </cell>
          <cell r="L15" t="str">
            <v>x</v>
          </cell>
          <cell r="M15" t="str">
            <v>x</v>
          </cell>
          <cell r="N15" t="str">
            <v>x</v>
          </cell>
          <cell r="O15">
            <v>1</v>
          </cell>
          <cell r="P15" t="str">
            <v>Response Management</v>
          </cell>
          <cell r="Q15">
            <v>577</v>
          </cell>
          <cell r="R15">
            <v>1</v>
          </cell>
          <cell r="S15">
            <v>4</v>
          </cell>
          <cell r="T15">
            <v>0</v>
          </cell>
          <cell r="U15">
            <v>203</v>
          </cell>
        </row>
        <row r="16">
          <cell r="D16">
            <v>5552</v>
          </cell>
          <cell r="E16">
            <v>169</v>
          </cell>
          <cell r="F16" t="str">
            <v>X</v>
          </cell>
          <cell r="G16">
            <v>133</v>
          </cell>
          <cell r="H16">
            <v>0</v>
          </cell>
          <cell r="I16" t="str">
            <v>X</v>
          </cell>
          <cell r="J16" t="str">
            <v>X</v>
          </cell>
          <cell r="K16" t="str">
            <v>X</v>
          </cell>
          <cell r="L16" t="str">
            <v>X</v>
          </cell>
          <cell r="M16" t="str">
            <v>X</v>
          </cell>
          <cell r="N16" t="str">
            <v>X</v>
          </cell>
          <cell r="O16">
            <v>9</v>
          </cell>
          <cell r="P16" t="str">
            <v>VIP Transfer</v>
          </cell>
          <cell r="Q16">
            <v>13888</v>
          </cell>
          <cell r="R16">
            <v>0</v>
          </cell>
          <cell r="S16">
            <v>14</v>
          </cell>
          <cell r="T16">
            <v>14</v>
          </cell>
          <cell r="U16">
            <v>2599</v>
          </cell>
        </row>
        <row r="17">
          <cell r="D17">
            <v>5562</v>
          </cell>
          <cell r="E17">
            <v>8</v>
          </cell>
          <cell r="F17" t="str">
            <v>X</v>
          </cell>
          <cell r="G17">
            <v>7</v>
          </cell>
          <cell r="H17">
            <v>0</v>
          </cell>
          <cell r="I17" t="str">
            <v>X</v>
          </cell>
          <cell r="J17" t="str">
            <v>X</v>
          </cell>
          <cell r="K17" t="str">
            <v>X</v>
          </cell>
          <cell r="L17" t="str">
            <v>X</v>
          </cell>
          <cell r="M17" t="str">
            <v>X</v>
          </cell>
          <cell r="N17" t="str">
            <v>X</v>
          </cell>
          <cell r="O17">
            <v>0</v>
          </cell>
          <cell r="P17">
            <v>5562</v>
          </cell>
          <cell r="Q17">
            <v>1453</v>
          </cell>
          <cell r="R17">
            <v>0</v>
          </cell>
          <cell r="S17">
            <v>0</v>
          </cell>
          <cell r="T17">
            <v>0</v>
          </cell>
          <cell r="U17">
            <v>70</v>
          </cell>
        </row>
        <row r="18">
          <cell r="D18">
            <v>21004</v>
          </cell>
          <cell r="E18">
            <v>28</v>
          </cell>
          <cell r="F18" t="str">
            <v>X</v>
          </cell>
          <cell r="G18">
            <v>0</v>
          </cell>
          <cell r="H18">
            <v>0</v>
          </cell>
          <cell r="I18" t="str">
            <v>X</v>
          </cell>
          <cell r="J18" t="str">
            <v>X</v>
          </cell>
          <cell r="K18" t="str">
            <v>X</v>
          </cell>
          <cell r="L18" t="str">
            <v>X</v>
          </cell>
          <cell r="M18" t="str">
            <v>X</v>
          </cell>
          <cell r="N18" t="str">
            <v>X</v>
          </cell>
          <cell r="O18">
            <v>2</v>
          </cell>
          <cell r="P18" t="str">
            <v>Livs4 404070</v>
          </cell>
          <cell r="Q18">
            <v>0</v>
          </cell>
          <cell r="R18">
            <v>16</v>
          </cell>
          <cell r="S18">
            <v>24</v>
          </cell>
          <cell r="T18">
            <v>0</v>
          </cell>
          <cell r="U18">
            <v>0</v>
          </cell>
        </row>
        <row r="19">
          <cell r="D19">
            <v>21006</v>
          </cell>
          <cell r="E19">
            <v>23</v>
          </cell>
          <cell r="F19" t="str">
            <v>X</v>
          </cell>
          <cell r="G19">
            <v>0</v>
          </cell>
          <cell r="H19">
            <v>0</v>
          </cell>
          <cell r="I19" t="str">
            <v>X</v>
          </cell>
          <cell r="J19" t="str">
            <v>X</v>
          </cell>
          <cell r="K19" t="str">
            <v>X</v>
          </cell>
          <cell r="L19" t="str">
            <v>X</v>
          </cell>
          <cell r="M19" t="str">
            <v>X</v>
          </cell>
          <cell r="N19" t="str">
            <v>X</v>
          </cell>
          <cell r="O19">
            <v>0</v>
          </cell>
          <cell r="P19" t="str">
            <v>Livs4 404048</v>
          </cell>
          <cell r="Q19">
            <v>0</v>
          </cell>
          <cell r="R19">
            <v>89</v>
          </cell>
          <cell r="S19">
            <v>13</v>
          </cell>
          <cell r="T19">
            <v>0</v>
          </cell>
          <cell r="U19">
            <v>0</v>
          </cell>
        </row>
        <row r="20">
          <cell r="D20">
            <v>21008</v>
          </cell>
          <cell r="E20">
            <v>31</v>
          </cell>
          <cell r="F20" t="str">
            <v>X</v>
          </cell>
          <cell r="G20">
            <v>0</v>
          </cell>
          <cell r="H20">
            <v>0</v>
          </cell>
          <cell r="I20" t="str">
            <v>X</v>
          </cell>
          <cell r="J20" t="str">
            <v>X</v>
          </cell>
          <cell r="K20" t="str">
            <v>X</v>
          </cell>
          <cell r="L20" t="str">
            <v>X</v>
          </cell>
          <cell r="M20" t="str">
            <v>X</v>
          </cell>
          <cell r="N20" t="str">
            <v>X</v>
          </cell>
          <cell r="O20">
            <v>0</v>
          </cell>
          <cell r="P20" t="str">
            <v>Livs4 424200</v>
          </cell>
          <cell r="Q20">
            <v>0</v>
          </cell>
          <cell r="R20">
            <v>0</v>
          </cell>
          <cell r="S20">
            <v>31</v>
          </cell>
          <cell r="T20">
            <v>0</v>
          </cell>
          <cell r="U20">
            <v>0</v>
          </cell>
        </row>
        <row r="21">
          <cell r="D21">
            <v>21009</v>
          </cell>
          <cell r="E21">
            <v>540</v>
          </cell>
          <cell r="F21" t="str">
            <v>X</v>
          </cell>
          <cell r="G21">
            <v>0</v>
          </cell>
          <cell r="H21">
            <v>0</v>
          </cell>
          <cell r="I21" t="str">
            <v>X</v>
          </cell>
          <cell r="J21" t="str">
            <v>X</v>
          </cell>
          <cell r="K21" t="str">
            <v>X</v>
          </cell>
          <cell r="L21" t="str">
            <v>X</v>
          </cell>
          <cell r="M21" t="str">
            <v>X</v>
          </cell>
          <cell r="N21" t="str">
            <v>X</v>
          </cell>
          <cell r="O21">
            <v>5</v>
          </cell>
          <cell r="P21" t="str">
            <v>Livs4 424242</v>
          </cell>
          <cell r="Q21">
            <v>0</v>
          </cell>
          <cell r="R21">
            <v>89</v>
          </cell>
          <cell r="S21">
            <v>530</v>
          </cell>
          <cell r="T21">
            <v>0</v>
          </cell>
          <cell r="U21">
            <v>0</v>
          </cell>
        </row>
        <row r="22">
          <cell r="D22">
            <v>21010</v>
          </cell>
          <cell r="E22">
            <v>4</v>
          </cell>
          <cell r="F22" t="str">
            <v>X</v>
          </cell>
          <cell r="G22">
            <v>0</v>
          </cell>
          <cell r="H22">
            <v>0</v>
          </cell>
          <cell r="I22" t="str">
            <v>X</v>
          </cell>
          <cell r="J22" t="str">
            <v>X</v>
          </cell>
          <cell r="K22" t="str">
            <v>X</v>
          </cell>
          <cell r="L22" t="str">
            <v>X</v>
          </cell>
          <cell r="M22" t="str">
            <v>X</v>
          </cell>
          <cell r="N22" t="str">
            <v>X</v>
          </cell>
          <cell r="O22">
            <v>0</v>
          </cell>
          <cell r="P22" t="str">
            <v>Livs4 6060808</v>
          </cell>
          <cell r="Q22">
            <v>0</v>
          </cell>
          <cell r="R22">
            <v>0</v>
          </cell>
          <cell r="S22">
            <v>4</v>
          </cell>
          <cell r="T22">
            <v>0</v>
          </cell>
          <cell r="U22">
            <v>0</v>
          </cell>
        </row>
        <row r="23">
          <cell r="D23">
            <v>21012</v>
          </cell>
          <cell r="E23">
            <v>21</v>
          </cell>
          <cell r="F23" t="str">
            <v>X</v>
          </cell>
          <cell r="G23">
            <v>0</v>
          </cell>
          <cell r="H23">
            <v>0</v>
          </cell>
          <cell r="I23" t="str">
            <v>X</v>
          </cell>
          <cell r="J23" t="str">
            <v>X</v>
          </cell>
          <cell r="K23" t="str">
            <v>X</v>
          </cell>
          <cell r="L23" t="str">
            <v>X</v>
          </cell>
          <cell r="M23" t="str">
            <v>X</v>
          </cell>
          <cell r="N23" t="str">
            <v>X</v>
          </cell>
          <cell r="O23">
            <v>1</v>
          </cell>
          <cell r="P23" t="str">
            <v>Livs4 064499</v>
          </cell>
          <cell r="Q23">
            <v>0</v>
          </cell>
          <cell r="R23">
            <v>17</v>
          </cell>
          <cell r="S23">
            <v>19</v>
          </cell>
          <cell r="T23">
            <v>0</v>
          </cell>
          <cell r="U23">
            <v>0</v>
          </cell>
        </row>
        <row r="24">
          <cell r="D24">
            <v>21013</v>
          </cell>
          <cell r="E24">
            <v>2</v>
          </cell>
          <cell r="F24" t="str">
            <v>X</v>
          </cell>
          <cell r="G24">
            <v>0</v>
          </cell>
          <cell r="H24">
            <v>0</v>
          </cell>
          <cell r="I24" t="str">
            <v>X</v>
          </cell>
          <cell r="J24" t="str">
            <v>X</v>
          </cell>
          <cell r="K24" t="str">
            <v>X</v>
          </cell>
          <cell r="L24" t="str">
            <v>X</v>
          </cell>
          <cell r="M24" t="str">
            <v>X</v>
          </cell>
          <cell r="N24" t="str">
            <v>X</v>
          </cell>
          <cell r="O24">
            <v>0</v>
          </cell>
          <cell r="P24" t="str">
            <v>Livs4 067575</v>
          </cell>
          <cell r="Q24">
            <v>0</v>
          </cell>
          <cell r="R24">
            <v>0</v>
          </cell>
          <cell r="S24">
            <v>2</v>
          </cell>
          <cell r="T24">
            <v>0</v>
          </cell>
          <cell r="U24">
            <v>0</v>
          </cell>
        </row>
        <row r="25">
          <cell r="D25">
            <v>21019</v>
          </cell>
          <cell r="E25">
            <v>1</v>
          </cell>
          <cell r="F25" t="str">
            <v>X</v>
          </cell>
          <cell r="G25">
            <v>0</v>
          </cell>
          <cell r="H25">
            <v>0</v>
          </cell>
          <cell r="I25" t="str">
            <v>X</v>
          </cell>
          <cell r="J25" t="str">
            <v>X</v>
          </cell>
          <cell r="K25" t="str">
            <v>X</v>
          </cell>
          <cell r="L25" t="str">
            <v>X</v>
          </cell>
          <cell r="M25" t="str">
            <v>X</v>
          </cell>
          <cell r="N25" t="str">
            <v>X</v>
          </cell>
          <cell r="O25">
            <v>0</v>
          </cell>
          <cell r="P25" t="str">
            <v>Livs4 663360</v>
          </cell>
          <cell r="Q25">
            <v>0</v>
          </cell>
          <cell r="R25">
            <v>0</v>
          </cell>
          <cell r="S25">
            <v>1</v>
          </cell>
          <cell r="T25">
            <v>0</v>
          </cell>
          <cell r="U25">
            <v>0</v>
          </cell>
        </row>
        <row r="26">
          <cell r="D26">
            <v>21022</v>
          </cell>
          <cell r="E26">
            <v>4</v>
          </cell>
          <cell r="F26" t="str">
            <v>X</v>
          </cell>
          <cell r="G26">
            <v>0</v>
          </cell>
          <cell r="H26">
            <v>0</v>
          </cell>
          <cell r="I26" t="str">
            <v>X</v>
          </cell>
          <cell r="J26" t="str">
            <v>X</v>
          </cell>
          <cell r="K26" t="str">
            <v>X</v>
          </cell>
          <cell r="L26" t="str">
            <v>X</v>
          </cell>
          <cell r="M26" t="str">
            <v>X</v>
          </cell>
          <cell r="N26" t="str">
            <v>X</v>
          </cell>
          <cell r="O26">
            <v>0</v>
          </cell>
          <cell r="P26" t="str">
            <v>Livs4 430785</v>
          </cell>
          <cell r="Q26">
            <v>0</v>
          </cell>
          <cell r="R26">
            <v>0</v>
          </cell>
          <cell r="S26">
            <v>4</v>
          </cell>
          <cell r="T26">
            <v>0</v>
          </cell>
          <cell r="U26">
            <v>0</v>
          </cell>
        </row>
        <row r="27">
          <cell r="D27">
            <v>21024</v>
          </cell>
          <cell r="E27">
            <v>8</v>
          </cell>
          <cell r="F27" t="str">
            <v>X</v>
          </cell>
          <cell r="G27">
            <v>0</v>
          </cell>
          <cell r="H27">
            <v>0</v>
          </cell>
          <cell r="I27" t="str">
            <v>X</v>
          </cell>
          <cell r="J27" t="str">
            <v>X</v>
          </cell>
          <cell r="K27" t="str">
            <v>X</v>
          </cell>
          <cell r="L27" t="str">
            <v>X</v>
          </cell>
          <cell r="M27" t="str">
            <v>X</v>
          </cell>
          <cell r="N27" t="str">
            <v>X</v>
          </cell>
          <cell r="O27">
            <v>0</v>
          </cell>
          <cell r="P27" t="str">
            <v>Livs4 800875</v>
          </cell>
          <cell r="Q27">
            <v>0</v>
          </cell>
          <cell r="R27">
            <v>0</v>
          </cell>
          <cell r="S27">
            <v>8</v>
          </cell>
          <cell r="T27">
            <v>0</v>
          </cell>
          <cell r="U27">
            <v>0</v>
          </cell>
        </row>
        <row r="28">
          <cell r="D28">
            <v>21027</v>
          </cell>
          <cell r="E28">
            <v>17</v>
          </cell>
          <cell r="F28" t="str">
            <v>X</v>
          </cell>
          <cell r="G28">
            <v>0</v>
          </cell>
          <cell r="H28">
            <v>0</v>
          </cell>
          <cell r="I28" t="str">
            <v>X</v>
          </cell>
          <cell r="J28" t="str">
            <v>X</v>
          </cell>
          <cell r="K28" t="str">
            <v>X</v>
          </cell>
          <cell r="L28" t="str">
            <v>X</v>
          </cell>
          <cell r="M28" t="str">
            <v>X</v>
          </cell>
          <cell r="N28" t="str">
            <v>X</v>
          </cell>
          <cell r="O28">
            <v>0</v>
          </cell>
          <cell r="P28" t="str">
            <v>Livs4 719803</v>
          </cell>
          <cell r="Q28">
            <v>0</v>
          </cell>
          <cell r="R28">
            <v>0</v>
          </cell>
          <cell r="S28">
            <v>17</v>
          </cell>
          <cell r="T28">
            <v>0</v>
          </cell>
          <cell r="U28">
            <v>0</v>
          </cell>
        </row>
        <row r="29">
          <cell r="D29">
            <v>21028</v>
          </cell>
          <cell r="E29">
            <v>1</v>
          </cell>
          <cell r="F29" t="str">
            <v>X</v>
          </cell>
          <cell r="G29">
            <v>0</v>
          </cell>
          <cell r="H29">
            <v>0</v>
          </cell>
          <cell r="I29" t="str">
            <v>X</v>
          </cell>
          <cell r="J29" t="str">
            <v>X</v>
          </cell>
          <cell r="K29" t="str">
            <v>X</v>
          </cell>
          <cell r="L29" t="str">
            <v>X</v>
          </cell>
          <cell r="M29" t="str">
            <v>X</v>
          </cell>
          <cell r="N29" t="str">
            <v>X</v>
          </cell>
          <cell r="O29">
            <v>0</v>
          </cell>
          <cell r="P29" t="str">
            <v>Livs4 979797</v>
          </cell>
          <cell r="Q29">
            <v>0</v>
          </cell>
          <cell r="R29">
            <v>0</v>
          </cell>
          <cell r="S29">
            <v>1</v>
          </cell>
          <cell r="T29">
            <v>0</v>
          </cell>
          <cell r="U29">
            <v>0</v>
          </cell>
        </row>
        <row r="30">
          <cell r="D30">
            <v>21036</v>
          </cell>
          <cell r="E30">
            <v>2940</v>
          </cell>
          <cell r="F30" t="str">
            <v>X</v>
          </cell>
          <cell r="G30">
            <v>0</v>
          </cell>
          <cell r="H30">
            <v>0</v>
          </cell>
          <cell r="I30" t="str">
            <v>X</v>
          </cell>
          <cell r="J30" t="str">
            <v>X</v>
          </cell>
          <cell r="K30" t="str">
            <v>X</v>
          </cell>
          <cell r="L30" t="str">
            <v>X</v>
          </cell>
          <cell r="M30" t="str">
            <v>X</v>
          </cell>
          <cell r="N30" t="str">
            <v>X</v>
          </cell>
          <cell r="O30">
            <v>0</v>
          </cell>
          <cell r="P30" t="str">
            <v>c Cus LIVS4 404040</v>
          </cell>
          <cell r="Q30">
            <v>0</v>
          </cell>
          <cell r="R30">
            <v>0</v>
          </cell>
          <cell r="S30">
            <v>2882</v>
          </cell>
          <cell r="T30">
            <v>0</v>
          </cell>
          <cell r="U30">
            <v>0</v>
          </cell>
        </row>
        <row r="31">
          <cell r="D31">
            <v>21038</v>
          </cell>
          <cell r="E31">
            <v>35</v>
          </cell>
          <cell r="F31" t="str">
            <v>X</v>
          </cell>
          <cell r="G31">
            <v>0</v>
          </cell>
          <cell r="H31">
            <v>0</v>
          </cell>
          <cell r="I31" t="str">
            <v>X</v>
          </cell>
          <cell r="J31" t="str">
            <v>X</v>
          </cell>
          <cell r="K31" t="str">
            <v>X</v>
          </cell>
          <cell r="L31" t="str">
            <v>X</v>
          </cell>
          <cell r="M31" t="str">
            <v>X</v>
          </cell>
          <cell r="N31" t="str">
            <v>X</v>
          </cell>
          <cell r="O31">
            <v>0</v>
          </cell>
          <cell r="P31" t="str">
            <v>Livs4 800876</v>
          </cell>
          <cell r="Q31">
            <v>0</v>
          </cell>
          <cell r="R31">
            <v>9</v>
          </cell>
          <cell r="S31">
            <v>34</v>
          </cell>
          <cell r="T31">
            <v>0</v>
          </cell>
          <cell r="U31">
            <v>0</v>
          </cell>
        </row>
        <row r="32">
          <cell r="D32">
            <v>21051</v>
          </cell>
          <cell r="E32">
            <v>141</v>
          </cell>
          <cell r="F32" t="str">
            <v>X</v>
          </cell>
          <cell r="G32">
            <v>0</v>
          </cell>
          <cell r="H32">
            <v>0</v>
          </cell>
          <cell r="I32" t="str">
            <v>X</v>
          </cell>
          <cell r="J32" t="str">
            <v>X</v>
          </cell>
          <cell r="K32" t="str">
            <v>X</v>
          </cell>
          <cell r="L32" t="str">
            <v>X</v>
          </cell>
          <cell r="M32" t="str">
            <v>X</v>
          </cell>
          <cell r="N32" t="str">
            <v>X</v>
          </cell>
          <cell r="O32">
            <v>3</v>
          </cell>
          <cell r="P32" t="str">
            <v>g Livs4 160160</v>
          </cell>
          <cell r="Q32">
            <v>0</v>
          </cell>
          <cell r="R32">
            <v>0</v>
          </cell>
          <cell r="S32">
            <v>138</v>
          </cell>
          <cell r="T32">
            <v>0</v>
          </cell>
          <cell r="U32">
            <v>0</v>
          </cell>
        </row>
        <row r="33">
          <cell r="D33">
            <v>21061</v>
          </cell>
          <cell r="E33">
            <v>1</v>
          </cell>
          <cell r="F33" t="str">
            <v>X</v>
          </cell>
          <cell r="G33">
            <v>0</v>
          </cell>
          <cell r="H33">
            <v>0</v>
          </cell>
          <cell r="I33" t="str">
            <v>X</v>
          </cell>
          <cell r="J33" t="str">
            <v>X</v>
          </cell>
          <cell r="K33" t="str">
            <v>X</v>
          </cell>
          <cell r="L33" t="str">
            <v>X</v>
          </cell>
          <cell r="M33" t="str">
            <v>X</v>
          </cell>
          <cell r="N33" t="str">
            <v>X</v>
          </cell>
          <cell r="O33">
            <v>0</v>
          </cell>
          <cell r="P33" t="str">
            <v>Livs4 404151</v>
          </cell>
          <cell r="Q33">
            <v>0</v>
          </cell>
          <cell r="R33">
            <v>0</v>
          </cell>
          <cell r="S33">
            <v>1</v>
          </cell>
          <cell r="T33">
            <v>0</v>
          </cell>
          <cell r="U33">
            <v>0</v>
          </cell>
        </row>
        <row r="34">
          <cell r="D34">
            <v>21062</v>
          </cell>
          <cell r="E34">
            <v>9</v>
          </cell>
          <cell r="F34" t="str">
            <v>X</v>
          </cell>
          <cell r="G34">
            <v>0</v>
          </cell>
          <cell r="H34">
            <v>0</v>
          </cell>
          <cell r="I34" t="str">
            <v>X</v>
          </cell>
          <cell r="J34" t="str">
            <v>X</v>
          </cell>
          <cell r="K34" t="str">
            <v>X</v>
          </cell>
          <cell r="L34" t="str">
            <v>X</v>
          </cell>
          <cell r="M34" t="str">
            <v>X</v>
          </cell>
          <cell r="N34" t="str">
            <v>X</v>
          </cell>
          <cell r="O34">
            <v>0</v>
          </cell>
          <cell r="P34" t="str">
            <v>Livs4 800860</v>
          </cell>
          <cell r="Q34">
            <v>0</v>
          </cell>
          <cell r="R34">
            <v>0</v>
          </cell>
          <cell r="S34">
            <v>9</v>
          </cell>
          <cell r="T34">
            <v>0</v>
          </cell>
          <cell r="U34">
            <v>0</v>
          </cell>
        </row>
        <row r="35">
          <cell r="D35">
            <v>21063</v>
          </cell>
          <cell r="E35">
            <v>39</v>
          </cell>
          <cell r="F35" t="str">
            <v>X</v>
          </cell>
          <cell r="G35">
            <v>0</v>
          </cell>
          <cell r="H35">
            <v>0</v>
          </cell>
          <cell r="I35" t="str">
            <v>X</v>
          </cell>
          <cell r="J35" t="str">
            <v>X</v>
          </cell>
          <cell r="K35" t="str">
            <v>X</v>
          </cell>
          <cell r="L35" t="str">
            <v>X</v>
          </cell>
          <cell r="M35" t="str">
            <v>X</v>
          </cell>
          <cell r="N35" t="str">
            <v>X</v>
          </cell>
          <cell r="O35">
            <v>0</v>
          </cell>
          <cell r="P35" t="str">
            <v>Livs4 800777</v>
          </cell>
          <cell r="Q35">
            <v>0</v>
          </cell>
          <cell r="R35">
            <v>0</v>
          </cell>
          <cell r="S35">
            <v>39</v>
          </cell>
          <cell r="T35">
            <v>0</v>
          </cell>
          <cell r="U35">
            <v>0</v>
          </cell>
        </row>
        <row r="36">
          <cell r="D36">
            <v>21065</v>
          </cell>
          <cell r="E36">
            <v>43</v>
          </cell>
          <cell r="F36" t="str">
            <v>X</v>
          </cell>
          <cell r="G36">
            <v>0</v>
          </cell>
          <cell r="H36">
            <v>0</v>
          </cell>
          <cell r="I36" t="str">
            <v>X</v>
          </cell>
          <cell r="J36" t="str">
            <v>X</v>
          </cell>
          <cell r="K36" t="str">
            <v>X</v>
          </cell>
          <cell r="L36" t="str">
            <v>X</v>
          </cell>
          <cell r="M36" t="str">
            <v>X</v>
          </cell>
          <cell r="N36" t="str">
            <v>X</v>
          </cell>
          <cell r="O36">
            <v>1</v>
          </cell>
          <cell r="P36" t="str">
            <v>Livs4 719801</v>
          </cell>
          <cell r="Q36">
            <v>0</v>
          </cell>
          <cell r="R36">
            <v>18</v>
          </cell>
          <cell r="S36">
            <v>41</v>
          </cell>
          <cell r="T36">
            <v>0</v>
          </cell>
          <cell r="U36">
            <v>0</v>
          </cell>
        </row>
        <row r="37">
          <cell r="D37">
            <v>21071</v>
          </cell>
          <cell r="E37">
            <v>7</v>
          </cell>
          <cell r="F37" t="str">
            <v>X</v>
          </cell>
          <cell r="G37">
            <v>0</v>
          </cell>
          <cell r="H37">
            <v>0</v>
          </cell>
          <cell r="I37" t="str">
            <v>X</v>
          </cell>
          <cell r="J37" t="str">
            <v>X</v>
          </cell>
          <cell r="K37" t="str">
            <v>X</v>
          </cell>
          <cell r="L37" t="str">
            <v>X</v>
          </cell>
          <cell r="M37" t="str">
            <v>X</v>
          </cell>
          <cell r="N37" t="str">
            <v>X</v>
          </cell>
          <cell r="O37">
            <v>0</v>
          </cell>
          <cell r="P37" t="str">
            <v>Livs4 400208</v>
          </cell>
          <cell r="Q37">
            <v>0</v>
          </cell>
          <cell r="R37">
            <v>0</v>
          </cell>
          <cell r="S37">
            <v>7</v>
          </cell>
          <cell r="T37">
            <v>0</v>
          </cell>
          <cell r="U37">
            <v>0</v>
          </cell>
        </row>
        <row r="38">
          <cell r="D38">
            <v>21073</v>
          </cell>
          <cell r="E38">
            <v>4</v>
          </cell>
          <cell r="F38" t="str">
            <v>X</v>
          </cell>
          <cell r="G38">
            <v>0</v>
          </cell>
          <cell r="H38">
            <v>0</v>
          </cell>
          <cell r="I38" t="str">
            <v>X</v>
          </cell>
          <cell r="J38" t="str">
            <v>X</v>
          </cell>
          <cell r="K38" t="str">
            <v>X</v>
          </cell>
          <cell r="L38" t="str">
            <v>X</v>
          </cell>
          <cell r="M38" t="str">
            <v>X</v>
          </cell>
          <cell r="N38" t="str">
            <v>X</v>
          </cell>
          <cell r="O38">
            <v>0</v>
          </cell>
          <cell r="P38" t="str">
            <v>Livs4 432494</v>
          </cell>
          <cell r="Q38">
            <v>0</v>
          </cell>
          <cell r="R38">
            <v>0</v>
          </cell>
          <cell r="S38">
            <v>4</v>
          </cell>
          <cell r="T38">
            <v>0</v>
          </cell>
          <cell r="U38">
            <v>0</v>
          </cell>
        </row>
        <row r="39">
          <cell r="D39">
            <v>21085</v>
          </cell>
          <cell r="E39">
            <v>1</v>
          </cell>
          <cell r="F39" t="str">
            <v>X</v>
          </cell>
          <cell r="G39">
            <v>0</v>
          </cell>
          <cell r="H39">
            <v>0</v>
          </cell>
          <cell r="I39" t="str">
            <v>X</v>
          </cell>
          <cell r="J39" t="str">
            <v>X</v>
          </cell>
          <cell r="K39" t="str">
            <v>X</v>
          </cell>
          <cell r="L39" t="str">
            <v>X</v>
          </cell>
          <cell r="M39" t="str">
            <v>X</v>
          </cell>
          <cell r="N39" t="str">
            <v>X</v>
          </cell>
          <cell r="O39">
            <v>0</v>
          </cell>
          <cell r="P39" t="str">
            <v>Livs4 501603</v>
          </cell>
          <cell r="Q39">
            <v>0</v>
          </cell>
          <cell r="R39">
            <v>0</v>
          </cell>
          <cell r="S39">
            <v>1</v>
          </cell>
          <cell r="T39">
            <v>0</v>
          </cell>
          <cell r="U39">
            <v>0</v>
          </cell>
        </row>
        <row r="40">
          <cell r="D40">
            <v>21091</v>
          </cell>
          <cell r="E40">
            <v>4</v>
          </cell>
          <cell r="F40" t="str">
            <v>X</v>
          </cell>
          <cell r="G40">
            <v>0</v>
          </cell>
          <cell r="H40">
            <v>0</v>
          </cell>
          <cell r="I40" t="str">
            <v>X</v>
          </cell>
          <cell r="J40" t="str">
            <v>X</v>
          </cell>
          <cell r="K40" t="str">
            <v>X</v>
          </cell>
          <cell r="L40" t="str">
            <v>X</v>
          </cell>
          <cell r="M40" t="str">
            <v>X</v>
          </cell>
          <cell r="N40" t="str">
            <v>X</v>
          </cell>
          <cell r="O40">
            <v>0</v>
          </cell>
          <cell r="P40" t="str">
            <v>Livs4 005641</v>
          </cell>
          <cell r="Q40">
            <v>0</v>
          </cell>
          <cell r="R40">
            <v>0</v>
          </cell>
          <cell r="S40">
            <v>4</v>
          </cell>
          <cell r="T40">
            <v>0</v>
          </cell>
          <cell r="U40">
            <v>0</v>
          </cell>
        </row>
        <row r="41">
          <cell r="D41">
            <v>21099</v>
          </cell>
          <cell r="E41">
            <v>6</v>
          </cell>
          <cell r="F41" t="str">
            <v>X</v>
          </cell>
          <cell r="G41">
            <v>0</v>
          </cell>
          <cell r="H41">
            <v>0</v>
          </cell>
          <cell r="I41" t="str">
            <v>X</v>
          </cell>
          <cell r="J41" t="str">
            <v>X</v>
          </cell>
          <cell r="K41" t="str">
            <v>X</v>
          </cell>
          <cell r="L41" t="str">
            <v>X</v>
          </cell>
          <cell r="M41" t="str">
            <v>X</v>
          </cell>
          <cell r="N41" t="str">
            <v>X</v>
          </cell>
          <cell r="O41">
            <v>0</v>
          </cell>
          <cell r="P41" t="str">
            <v>Livs4 400881</v>
          </cell>
          <cell r="Q41">
            <v>0</v>
          </cell>
          <cell r="R41">
            <v>0</v>
          </cell>
          <cell r="S41">
            <v>6</v>
          </cell>
          <cell r="T41">
            <v>0</v>
          </cell>
          <cell r="U41">
            <v>0</v>
          </cell>
        </row>
        <row r="42">
          <cell r="D42">
            <v>21100</v>
          </cell>
          <cell r="E42">
            <v>5</v>
          </cell>
          <cell r="F42" t="str">
            <v>X</v>
          </cell>
          <cell r="G42">
            <v>0</v>
          </cell>
          <cell r="H42">
            <v>0</v>
          </cell>
          <cell r="I42" t="str">
            <v>X</v>
          </cell>
          <cell r="J42" t="str">
            <v>X</v>
          </cell>
          <cell r="K42" t="str">
            <v>X</v>
          </cell>
          <cell r="L42" t="str">
            <v>X</v>
          </cell>
          <cell r="M42" t="str">
            <v>X</v>
          </cell>
          <cell r="N42" t="str">
            <v>X</v>
          </cell>
          <cell r="O42">
            <v>0</v>
          </cell>
          <cell r="P42" t="str">
            <v>Livs4 400878</v>
          </cell>
          <cell r="Q42">
            <v>0</v>
          </cell>
          <cell r="R42">
            <v>0</v>
          </cell>
          <cell r="S42">
            <v>5</v>
          </cell>
          <cell r="T42">
            <v>0</v>
          </cell>
          <cell r="U42">
            <v>0</v>
          </cell>
        </row>
        <row r="43">
          <cell r="D43">
            <v>21101</v>
          </cell>
          <cell r="E43">
            <v>84</v>
          </cell>
          <cell r="F43" t="str">
            <v>X</v>
          </cell>
          <cell r="G43">
            <v>0</v>
          </cell>
          <cell r="H43">
            <v>0</v>
          </cell>
          <cell r="I43" t="str">
            <v>X</v>
          </cell>
          <cell r="J43" t="str">
            <v>X</v>
          </cell>
          <cell r="K43" t="str">
            <v>X</v>
          </cell>
          <cell r="L43" t="str">
            <v>X</v>
          </cell>
          <cell r="M43" t="str">
            <v>X</v>
          </cell>
          <cell r="N43" t="str">
            <v>X</v>
          </cell>
          <cell r="O43">
            <v>1</v>
          </cell>
          <cell r="P43" t="str">
            <v>Livs4 400879</v>
          </cell>
          <cell r="Q43">
            <v>0</v>
          </cell>
          <cell r="R43">
            <v>13</v>
          </cell>
          <cell r="S43">
            <v>82</v>
          </cell>
          <cell r="T43">
            <v>0</v>
          </cell>
          <cell r="U43">
            <v>0</v>
          </cell>
        </row>
        <row r="44">
          <cell r="D44">
            <v>21102</v>
          </cell>
          <cell r="E44">
            <v>1</v>
          </cell>
          <cell r="F44" t="str">
            <v>X</v>
          </cell>
          <cell r="G44">
            <v>0</v>
          </cell>
          <cell r="H44">
            <v>0</v>
          </cell>
          <cell r="I44" t="str">
            <v>X</v>
          </cell>
          <cell r="J44" t="str">
            <v>X</v>
          </cell>
          <cell r="K44" t="str">
            <v>X</v>
          </cell>
          <cell r="L44" t="str">
            <v>X</v>
          </cell>
          <cell r="M44" t="str">
            <v>X</v>
          </cell>
          <cell r="N44" t="str">
            <v>X</v>
          </cell>
          <cell r="O44">
            <v>0</v>
          </cell>
          <cell r="P44" t="str">
            <v>Livs4 400871</v>
          </cell>
          <cell r="Q44">
            <v>0</v>
          </cell>
          <cell r="R44">
            <v>0</v>
          </cell>
          <cell r="S44">
            <v>1</v>
          </cell>
          <cell r="T44">
            <v>0</v>
          </cell>
          <cell r="U44">
            <v>0</v>
          </cell>
        </row>
        <row r="45">
          <cell r="D45">
            <v>21103</v>
          </cell>
          <cell r="E45">
            <v>1</v>
          </cell>
          <cell r="F45" t="str">
            <v>X</v>
          </cell>
          <cell r="G45">
            <v>0</v>
          </cell>
          <cell r="H45">
            <v>0</v>
          </cell>
          <cell r="I45" t="str">
            <v>X</v>
          </cell>
          <cell r="J45" t="str">
            <v>X</v>
          </cell>
          <cell r="K45" t="str">
            <v>X</v>
          </cell>
          <cell r="L45" t="str">
            <v>X</v>
          </cell>
          <cell r="M45" t="str">
            <v>X</v>
          </cell>
          <cell r="N45" t="str">
            <v>X</v>
          </cell>
          <cell r="O45">
            <v>0</v>
          </cell>
          <cell r="P45" t="str">
            <v>Livs4 400876</v>
          </cell>
          <cell r="Q45">
            <v>0</v>
          </cell>
          <cell r="R45">
            <v>0</v>
          </cell>
          <cell r="S45">
            <v>1</v>
          </cell>
          <cell r="T45">
            <v>0</v>
          </cell>
          <cell r="U45">
            <v>0</v>
          </cell>
        </row>
        <row r="46">
          <cell r="D46">
            <v>21105</v>
          </cell>
          <cell r="E46">
            <v>14</v>
          </cell>
          <cell r="F46" t="str">
            <v>X</v>
          </cell>
          <cell r="G46">
            <v>0</v>
          </cell>
          <cell r="H46">
            <v>0</v>
          </cell>
          <cell r="I46" t="str">
            <v>X</v>
          </cell>
          <cell r="J46" t="str">
            <v>X</v>
          </cell>
          <cell r="K46" t="str">
            <v>X</v>
          </cell>
          <cell r="L46" t="str">
            <v>X</v>
          </cell>
          <cell r="M46" t="str">
            <v>X</v>
          </cell>
          <cell r="N46" t="str">
            <v>X</v>
          </cell>
          <cell r="O46">
            <v>0</v>
          </cell>
          <cell r="P46" t="str">
            <v>Livs4 430784</v>
          </cell>
          <cell r="Q46">
            <v>0</v>
          </cell>
          <cell r="R46">
            <v>199</v>
          </cell>
          <cell r="S46">
            <v>0</v>
          </cell>
          <cell r="T46">
            <v>0</v>
          </cell>
          <cell r="U46">
            <v>0</v>
          </cell>
        </row>
        <row r="47">
          <cell r="D47">
            <v>21111</v>
          </cell>
          <cell r="E47">
            <v>39</v>
          </cell>
          <cell r="F47" t="str">
            <v>X</v>
          </cell>
          <cell r="G47">
            <v>0</v>
          </cell>
          <cell r="H47">
            <v>0</v>
          </cell>
          <cell r="I47" t="str">
            <v>X</v>
          </cell>
          <cell r="J47" t="str">
            <v>X</v>
          </cell>
          <cell r="K47" t="str">
            <v>X</v>
          </cell>
          <cell r="L47" t="str">
            <v>X</v>
          </cell>
          <cell r="M47" t="str">
            <v>X</v>
          </cell>
          <cell r="N47" t="str">
            <v>X</v>
          </cell>
          <cell r="O47">
            <v>1</v>
          </cell>
          <cell r="P47" t="str">
            <v>Livs4 719823</v>
          </cell>
          <cell r="Q47">
            <v>0</v>
          </cell>
          <cell r="R47">
            <v>0</v>
          </cell>
          <cell r="S47">
            <v>38</v>
          </cell>
          <cell r="T47">
            <v>0</v>
          </cell>
          <cell r="U47">
            <v>0</v>
          </cell>
        </row>
        <row r="48">
          <cell r="D48">
            <v>21112</v>
          </cell>
          <cell r="E48">
            <v>12</v>
          </cell>
          <cell r="F48" t="str">
            <v>X</v>
          </cell>
          <cell r="G48">
            <v>0</v>
          </cell>
          <cell r="H48">
            <v>0</v>
          </cell>
          <cell r="I48" t="str">
            <v>X</v>
          </cell>
          <cell r="J48" t="str">
            <v>X</v>
          </cell>
          <cell r="K48" t="str">
            <v>X</v>
          </cell>
          <cell r="L48" t="str">
            <v>X</v>
          </cell>
          <cell r="M48" t="str">
            <v>X</v>
          </cell>
          <cell r="N48" t="str">
            <v>X</v>
          </cell>
          <cell r="O48">
            <v>0</v>
          </cell>
          <cell r="P48" t="str">
            <v>Livs4 719824</v>
          </cell>
          <cell r="Q48">
            <v>0</v>
          </cell>
          <cell r="R48">
            <v>0</v>
          </cell>
          <cell r="S48">
            <v>12</v>
          </cell>
          <cell r="T48">
            <v>0</v>
          </cell>
          <cell r="U48">
            <v>0</v>
          </cell>
        </row>
        <row r="49">
          <cell r="D49">
            <v>21114</v>
          </cell>
          <cell r="E49">
            <v>10</v>
          </cell>
          <cell r="F49" t="str">
            <v>X</v>
          </cell>
          <cell r="G49">
            <v>0</v>
          </cell>
          <cell r="H49">
            <v>0</v>
          </cell>
          <cell r="I49" t="str">
            <v>X</v>
          </cell>
          <cell r="J49" t="str">
            <v>X</v>
          </cell>
          <cell r="K49" t="str">
            <v>X</v>
          </cell>
          <cell r="L49" t="str">
            <v>X</v>
          </cell>
          <cell r="M49" t="str">
            <v>X</v>
          </cell>
          <cell r="N49" t="str">
            <v>X</v>
          </cell>
          <cell r="O49">
            <v>1</v>
          </cell>
          <cell r="P49" t="str">
            <v>Livs4 719826</v>
          </cell>
          <cell r="Q49">
            <v>0</v>
          </cell>
          <cell r="R49">
            <v>0</v>
          </cell>
          <cell r="S49">
            <v>9</v>
          </cell>
          <cell r="T49">
            <v>0</v>
          </cell>
          <cell r="U49">
            <v>0</v>
          </cell>
        </row>
        <row r="50">
          <cell r="D50">
            <v>21122</v>
          </cell>
          <cell r="E50">
            <v>1</v>
          </cell>
          <cell r="F50" t="str">
            <v>X</v>
          </cell>
          <cell r="G50">
            <v>0</v>
          </cell>
          <cell r="H50">
            <v>0</v>
          </cell>
          <cell r="I50" t="str">
            <v>X</v>
          </cell>
          <cell r="J50" t="str">
            <v>X</v>
          </cell>
          <cell r="K50" t="str">
            <v>X</v>
          </cell>
          <cell r="L50" t="str">
            <v>X</v>
          </cell>
          <cell r="M50" t="str">
            <v>X</v>
          </cell>
          <cell r="N50" t="str">
            <v>X</v>
          </cell>
          <cell r="O50">
            <v>0</v>
          </cell>
          <cell r="P50" t="str">
            <v>Livs4 408850</v>
          </cell>
          <cell r="Q50">
            <v>0</v>
          </cell>
          <cell r="R50">
            <v>0</v>
          </cell>
          <cell r="S50">
            <v>1</v>
          </cell>
          <cell r="T50">
            <v>0</v>
          </cell>
          <cell r="U50">
            <v>0</v>
          </cell>
        </row>
        <row r="51">
          <cell r="D51">
            <v>21123</v>
          </cell>
          <cell r="E51">
            <v>20</v>
          </cell>
          <cell r="F51" t="str">
            <v>X</v>
          </cell>
          <cell r="G51">
            <v>0</v>
          </cell>
          <cell r="H51">
            <v>0</v>
          </cell>
          <cell r="I51" t="str">
            <v>X</v>
          </cell>
          <cell r="J51" t="str">
            <v>X</v>
          </cell>
          <cell r="K51" t="str">
            <v>X</v>
          </cell>
          <cell r="L51" t="str">
            <v>X</v>
          </cell>
          <cell r="M51" t="str">
            <v>X</v>
          </cell>
          <cell r="N51" t="str">
            <v>X</v>
          </cell>
          <cell r="O51">
            <v>0</v>
          </cell>
          <cell r="P51" t="str">
            <v>Livs4 001071</v>
          </cell>
          <cell r="Q51">
            <v>0</v>
          </cell>
          <cell r="R51">
            <v>329</v>
          </cell>
          <cell r="S51">
            <v>0</v>
          </cell>
          <cell r="T51">
            <v>0</v>
          </cell>
          <cell r="U51">
            <v>0</v>
          </cell>
        </row>
        <row r="52">
          <cell r="D52">
            <v>21124</v>
          </cell>
          <cell r="E52">
            <v>13</v>
          </cell>
          <cell r="F52" t="str">
            <v>X</v>
          </cell>
          <cell r="G52">
            <v>0</v>
          </cell>
          <cell r="H52">
            <v>0</v>
          </cell>
          <cell r="I52" t="str">
            <v>X</v>
          </cell>
          <cell r="J52" t="str">
            <v>X</v>
          </cell>
          <cell r="K52" t="str">
            <v>X</v>
          </cell>
          <cell r="L52" t="str">
            <v>X</v>
          </cell>
          <cell r="M52" t="str">
            <v>X</v>
          </cell>
          <cell r="N52" t="str">
            <v>X</v>
          </cell>
          <cell r="O52">
            <v>0</v>
          </cell>
          <cell r="P52" t="str">
            <v>Livs4 500605</v>
          </cell>
          <cell r="Q52">
            <v>0</v>
          </cell>
          <cell r="R52">
            <v>228</v>
          </cell>
          <cell r="S52">
            <v>0</v>
          </cell>
          <cell r="T52">
            <v>0</v>
          </cell>
          <cell r="U52">
            <v>0</v>
          </cell>
        </row>
        <row r="53">
          <cell r="D53">
            <v>21125</v>
          </cell>
          <cell r="E53">
            <v>1</v>
          </cell>
          <cell r="F53" t="str">
            <v>X</v>
          </cell>
          <cell r="G53">
            <v>0</v>
          </cell>
          <cell r="H53">
            <v>0</v>
          </cell>
          <cell r="I53" t="str">
            <v>X</v>
          </cell>
          <cell r="J53" t="str">
            <v>X</v>
          </cell>
          <cell r="K53" t="str">
            <v>X</v>
          </cell>
          <cell r="L53" t="str">
            <v>X</v>
          </cell>
          <cell r="M53" t="str">
            <v>X</v>
          </cell>
          <cell r="N53" t="str">
            <v>X</v>
          </cell>
          <cell r="O53">
            <v>0</v>
          </cell>
          <cell r="P53" t="str">
            <v>Livs4090940</v>
          </cell>
          <cell r="Q53">
            <v>0</v>
          </cell>
          <cell r="R53">
            <v>11</v>
          </cell>
          <cell r="S53">
            <v>0</v>
          </cell>
          <cell r="T53">
            <v>0</v>
          </cell>
          <cell r="U53">
            <v>0</v>
          </cell>
        </row>
        <row r="54">
          <cell r="D54">
            <v>21130</v>
          </cell>
          <cell r="E54">
            <v>5</v>
          </cell>
          <cell r="F54" t="str">
            <v>X</v>
          </cell>
          <cell r="G54">
            <v>0</v>
          </cell>
          <cell r="H54">
            <v>0</v>
          </cell>
          <cell r="I54" t="str">
            <v>X</v>
          </cell>
          <cell r="J54" t="str">
            <v>X</v>
          </cell>
          <cell r="K54" t="str">
            <v>X</v>
          </cell>
          <cell r="L54" t="str">
            <v>X</v>
          </cell>
          <cell r="M54" t="str">
            <v>X</v>
          </cell>
          <cell r="N54" t="str">
            <v>X</v>
          </cell>
          <cell r="O54">
            <v>0</v>
          </cell>
          <cell r="P54" t="str">
            <v>Livs4 719876</v>
          </cell>
          <cell r="Q54">
            <v>0</v>
          </cell>
          <cell r="R54">
            <v>0</v>
          </cell>
          <cell r="S54">
            <v>5</v>
          </cell>
          <cell r="T54">
            <v>0</v>
          </cell>
          <cell r="U54">
            <v>0</v>
          </cell>
        </row>
        <row r="55">
          <cell r="D55">
            <v>21132</v>
          </cell>
          <cell r="E55">
            <v>2</v>
          </cell>
          <cell r="F55" t="str">
            <v>X</v>
          </cell>
          <cell r="G55">
            <v>0</v>
          </cell>
          <cell r="H55">
            <v>0</v>
          </cell>
          <cell r="I55" t="str">
            <v>X</v>
          </cell>
          <cell r="J55" t="str">
            <v>X</v>
          </cell>
          <cell r="K55" t="str">
            <v>X</v>
          </cell>
          <cell r="L55" t="str">
            <v>X</v>
          </cell>
          <cell r="M55" t="str">
            <v>X</v>
          </cell>
          <cell r="N55" t="str">
            <v>X</v>
          </cell>
          <cell r="O55">
            <v>0</v>
          </cell>
          <cell r="P55" t="str">
            <v>Livs4 21132</v>
          </cell>
          <cell r="Q55">
            <v>0</v>
          </cell>
          <cell r="R55">
            <v>0</v>
          </cell>
          <cell r="S55">
            <v>2</v>
          </cell>
          <cell r="T55">
            <v>0</v>
          </cell>
          <cell r="U55">
            <v>0</v>
          </cell>
        </row>
        <row r="56">
          <cell r="D56">
            <v>21135</v>
          </cell>
          <cell r="E56">
            <v>1</v>
          </cell>
          <cell r="F56" t="str">
            <v>X</v>
          </cell>
          <cell r="G56">
            <v>0</v>
          </cell>
          <cell r="H56">
            <v>0</v>
          </cell>
          <cell r="I56" t="str">
            <v>X</v>
          </cell>
          <cell r="J56" t="str">
            <v>X</v>
          </cell>
          <cell r="K56" t="str">
            <v>X</v>
          </cell>
          <cell r="L56" t="str">
            <v>X</v>
          </cell>
          <cell r="M56" t="str">
            <v>X</v>
          </cell>
          <cell r="N56" t="str">
            <v>X</v>
          </cell>
          <cell r="O56">
            <v>0</v>
          </cell>
          <cell r="P56" t="str">
            <v>Livs4 719843</v>
          </cell>
          <cell r="Q56">
            <v>0</v>
          </cell>
          <cell r="R56">
            <v>0</v>
          </cell>
          <cell r="S56">
            <v>1</v>
          </cell>
          <cell r="T56">
            <v>0</v>
          </cell>
          <cell r="U56">
            <v>0</v>
          </cell>
        </row>
        <row r="57">
          <cell r="D57">
            <v>21136</v>
          </cell>
          <cell r="E57">
            <v>2</v>
          </cell>
          <cell r="F57" t="str">
            <v>X</v>
          </cell>
          <cell r="G57">
            <v>0</v>
          </cell>
          <cell r="H57">
            <v>0</v>
          </cell>
          <cell r="I57" t="str">
            <v>X</v>
          </cell>
          <cell r="J57" t="str">
            <v>X</v>
          </cell>
          <cell r="K57" t="str">
            <v>X</v>
          </cell>
          <cell r="L57" t="str">
            <v>X</v>
          </cell>
          <cell r="M57" t="str">
            <v>X</v>
          </cell>
          <cell r="N57" t="str">
            <v>X</v>
          </cell>
          <cell r="O57">
            <v>0</v>
          </cell>
          <cell r="P57" t="str">
            <v>Livs4 719844</v>
          </cell>
          <cell r="Q57">
            <v>0</v>
          </cell>
          <cell r="R57">
            <v>0</v>
          </cell>
          <cell r="S57">
            <v>2</v>
          </cell>
          <cell r="T57">
            <v>0</v>
          </cell>
          <cell r="U57">
            <v>0</v>
          </cell>
        </row>
        <row r="58">
          <cell r="D58">
            <v>21137</v>
          </cell>
          <cell r="E58">
            <v>17</v>
          </cell>
          <cell r="F58" t="str">
            <v>X</v>
          </cell>
          <cell r="G58">
            <v>0</v>
          </cell>
          <cell r="H58">
            <v>0</v>
          </cell>
          <cell r="I58" t="str">
            <v>X</v>
          </cell>
          <cell r="J58" t="str">
            <v>X</v>
          </cell>
          <cell r="K58" t="str">
            <v>X</v>
          </cell>
          <cell r="L58" t="str">
            <v>X</v>
          </cell>
          <cell r="M58" t="str">
            <v>X</v>
          </cell>
          <cell r="N58" t="str">
            <v>X</v>
          </cell>
          <cell r="O58">
            <v>1</v>
          </cell>
          <cell r="P58" t="str">
            <v>Livs4 719845</v>
          </cell>
          <cell r="Q58">
            <v>0</v>
          </cell>
          <cell r="R58">
            <v>0</v>
          </cell>
          <cell r="S58">
            <v>16</v>
          </cell>
          <cell r="T58">
            <v>0</v>
          </cell>
          <cell r="U58">
            <v>0</v>
          </cell>
        </row>
        <row r="59">
          <cell r="D59">
            <v>21138</v>
          </cell>
          <cell r="E59">
            <v>13</v>
          </cell>
          <cell r="F59" t="str">
            <v>X</v>
          </cell>
          <cell r="G59">
            <v>0</v>
          </cell>
          <cell r="H59">
            <v>0</v>
          </cell>
          <cell r="I59" t="str">
            <v>X</v>
          </cell>
          <cell r="J59" t="str">
            <v>X</v>
          </cell>
          <cell r="K59" t="str">
            <v>X</v>
          </cell>
          <cell r="L59" t="str">
            <v>X</v>
          </cell>
          <cell r="M59" t="str">
            <v>X</v>
          </cell>
          <cell r="N59" t="str">
            <v>X</v>
          </cell>
          <cell r="O59">
            <v>0</v>
          </cell>
          <cell r="P59" t="str">
            <v>Livs4 719846</v>
          </cell>
          <cell r="Q59">
            <v>0</v>
          </cell>
          <cell r="R59">
            <v>0</v>
          </cell>
          <cell r="S59">
            <v>13</v>
          </cell>
          <cell r="T59">
            <v>0</v>
          </cell>
          <cell r="U59">
            <v>0</v>
          </cell>
        </row>
        <row r="60">
          <cell r="D60">
            <v>21147</v>
          </cell>
          <cell r="E60">
            <v>2</v>
          </cell>
          <cell r="F60" t="str">
            <v>X</v>
          </cell>
          <cell r="G60">
            <v>0</v>
          </cell>
          <cell r="H60">
            <v>0</v>
          </cell>
          <cell r="I60" t="str">
            <v>X</v>
          </cell>
          <cell r="J60" t="str">
            <v>X</v>
          </cell>
          <cell r="K60" t="str">
            <v>X</v>
          </cell>
          <cell r="L60" t="str">
            <v>X</v>
          </cell>
          <cell r="M60" t="str">
            <v>X</v>
          </cell>
          <cell r="N60" t="str">
            <v>X</v>
          </cell>
          <cell r="O60">
            <v>0</v>
          </cell>
          <cell r="P60" t="str">
            <v>Livs4 719894</v>
          </cell>
          <cell r="Q60">
            <v>0</v>
          </cell>
          <cell r="R60">
            <v>0</v>
          </cell>
          <cell r="S60">
            <v>2</v>
          </cell>
          <cell r="T60">
            <v>0</v>
          </cell>
          <cell r="U60">
            <v>0</v>
          </cell>
        </row>
        <row r="61">
          <cell r="D61">
            <v>21170</v>
          </cell>
          <cell r="E61">
            <v>1</v>
          </cell>
          <cell r="F61" t="str">
            <v>X</v>
          </cell>
          <cell r="G61">
            <v>0</v>
          </cell>
          <cell r="H61">
            <v>0</v>
          </cell>
          <cell r="I61" t="str">
            <v>X</v>
          </cell>
          <cell r="J61" t="str">
            <v>X</v>
          </cell>
          <cell r="K61" t="str">
            <v>X</v>
          </cell>
          <cell r="L61" t="str">
            <v>X</v>
          </cell>
          <cell r="M61" t="str">
            <v>X</v>
          </cell>
          <cell r="N61" t="str">
            <v>X</v>
          </cell>
          <cell r="O61">
            <v>0</v>
          </cell>
          <cell r="P61" t="str">
            <v>Livs4 405020</v>
          </cell>
          <cell r="Q61">
            <v>0</v>
          </cell>
          <cell r="R61">
            <v>0</v>
          </cell>
          <cell r="S61">
            <v>1</v>
          </cell>
          <cell r="T61">
            <v>0</v>
          </cell>
          <cell r="U61">
            <v>0</v>
          </cell>
        </row>
        <row r="62">
          <cell r="D62">
            <v>21171</v>
          </cell>
          <cell r="E62">
            <v>287</v>
          </cell>
          <cell r="F62" t="str">
            <v>X</v>
          </cell>
          <cell r="G62">
            <v>0</v>
          </cell>
          <cell r="H62">
            <v>0</v>
          </cell>
          <cell r="I62" t="str">
            <v>X</v>
          </cell>
          <cell r="J62" t="str">
            <v>X</v>
          </cell>
          <cell r="K62" t="str">
            <v>X</v>
          </cell>
          <cell r="L62" t="str">
            <v>X</v>
          </cell>
          <cell r="M62" t="str">
            <v>X</v>
          </cell>
          <cell r="N62" t="str">
            <v>X</v>
          </cell>
          <cell r="O62">
            <v>1</v>
          </cell>
          <cell r="P62" t="str">
            <v>Livs4 420520</v>
          </cell>
          <cell r="Q62">
            <v>0</v>
          </cell>
          <cell r="R62">
            <v>13</v>
          </cell>
          <cell r="S62">
            <v>285</v>
          </cell>
          <cell r="T62">
            <v>0</v>
          </cell>
          <cell r="U62">
            <v>0</v>
          </cell>
        </row>
        <row r="63">
          <cell r="D63">
            <v>21189</v>
          </cell>
          <cell r="E63">
            <v>2</v>
          </cell>
          <cell r="F63" t="str">
            <v>X</v>
          </cell>
          <cell r="G63">
            <v>0</v>
          </cell>
          <cell r="H63">
            <v>0</v>
          </cell>
          <cell r="I63" t="str">
            <v>X</v>
          </cell>
          <cell r="J63" t="str">
            <v>X</v>
          </cell>
          <cell r="K63" t="str">
            <v>X</v>
          </cell>
          <cell r="L63" t="str">
            <v>X</v>
          </cell>
          <cell r="M63" t="str">
            <v>X</v>
          </cell>
          <cell r="N63" t="str">
            <v>X</v>
          </cell>
          <cell r="O63">
            <v>0</v>
          </cell>
          <cell r="P63" t="str">
            <v>Livs4 405438</v>
          </cell>
          <cell r="Q63">
            <v>0</v>
          </cell>
          <cell r="R63">
            <v>0</v>
          </cell>
          <cell r="S63">
            <v>2</v>
          </cell>
          <cell r="T63">
            <v>0</v>
          </cell>
          <cell r="U63">
            <v>0</v>
          </cell>
        </row>
        <row r="64">
          <cell r="D64">
            <v>21194</v>
          </cell>
          <cell r="E64">
            <v>3</v>
          </cell>
          <cell r="F64" t="str">
            <v>X</v>
          </cell>
          <cell r="G64">
            <v>0</v>
          </cell>
          <cell r="H64">
            <v>0</v>
          </cell>
          <cell r="I64" t="str">
            <v>X</v>
          </cell>
          <cell r="J64" t="str">
            <v>X</v>
          </cell>
          <cell r="K64" t="str">
            <v>X</v>
          </cell>
          <cell r="L64" t="str">
            <v>X</v>
          </cell>
          <cell r="M64" t="str">
            <v>X</v>
          </cell>
          <cell r="N64" t="str">
            <v>X</v>
          </cell>
          <cell r="O64">
            <v>0</v>
          </cell>
          <cell r="P64" t="str">
            <v>Livs4 500245</v>
          </cell>
          <cell r="Q64">
            <v>0</v>
          </cell>
          <cell r="R64">
            <v>18</v>
          </cell>
          <cell r="S64">
            <v>2</v>
          </cell>
          <cell r="T64">
            <v>0</v>
          </cell>
          <cell r="U64">
            <v>0</v>
          </cell>
        </row>
        <row r="65">
          <cell r="D65">
            <v>21197</v>
          </cell>
          <cell r="E65">
            <v>75</v>
          </cell>
          <cell r="F65" t="str">
            <v>X</v>
          </cell>
          <cell r="G65">
            <v>0</v>
          </cell>
          <cell r="H65">
            <v>0</v>
          </cell>
          <cell r="I65" t="str">
            <v>X</v>
          </cell>
          <cell r="J65" t="str">
            <v>X</v>
          </cell>
          <cell r="K65" t="str">
            <v>X</v>
          </cell>
          <cell r="L65" t="str">
            <v>X</v>
          </cell>
          <cell r="M65" t="str">
            <v>X</v>
          </cell>
          <cell r="N65" t="str">
            <v>X</v>
          </cell>
          <cell r="O65">
            <v>1</v>
          </cell>
          <cell r="P65" t="str">
            <v>Livs4 434548</v>
          </cell>
          <cell r="Q65">
            <v>0</v>
          </cell>
          <cell r="R65">
            <v>14</v>
          </cell>
          <cell r="S65">
            <v>73</v>
          </cell>
          <cell r="T65">
            <v>0</v>
          </cell>
          <cell r="U65">
            <v>0</v>
          </cell>
        </row>
        <row r="66">
          <cell r="D66">
            <v>21200</v>
          </cell>
          <cell r="E66">
            <v>33</v>
          </cell>
          <cell r="F66" t="str">
            <v>X</v>
          </cell>
          <cell r="G66">
            <v>0</v>
          </cell>
          <cell r="H66">
            <v>0</v>
          </cell>
          <cell r="I66" t="str">
            <v>X</v>
          </cell>
          <cell r="J66" t="str">
            <v>X</v>
          </cell>
          <cell r="K66" t="str">
            <v>X</v>
          </cell>
          <cell r="L66" t="str">
            <v>X</v>
          </cell>
          <cell r="M66" t="str">
            <v>X</v>
          </cell>
          <cell r="N66" t="str">
            <v>X</v>
          </cell>
          <cell r="O66">
            <v>0</v>
          </cell>
          <cell r="P66" t="str">
            <v>Livs4 434540</v>
          </cell>
          <cell r="Q66">
            <v>0</v>
          </cell>
          <cell r="R66">
            <v>0</v>
          </cell>
          <cell r="S66">
            <v>33</v>
          </cell>
          <cell r="T66">
            <v>0</v>
          </cell>
          <cell r="U66">
            <v>0</v>
          </cell>
        </row>
        <row r="67">
          <cell r="D67">
            <v>21201</v>
          </cell>
          <cell r="E67">
            <v>6</v>
          </cell>
          <cell r="F67" t="str">
            <v>X</v>
          </cell>
          <cell r="G67">
            <v>0</v>
          </cell>
          <cell r="H67">
            <v>0</v>
          </cell>
          <cell r="I67" t="str">
            <v>X</v>
          </cell>
          <cell r="J67" t="str">
            <v>X</v>
          </cell>
          <cell r="K67" t="str">
            <v>X</v>
          </cell>
          <cell r="L67" t="str">
            <v>X</v>
          </cell>
          <cell r="M67" t="str">
            <v>X</v>
          </cell>
          <cell r="N67" t="str">
            <v>X</v>
          </cell>
          <cell r="O67">
            <v>0</v>
          </cell>
          <cell r="P67" t="str">
            <v>Livs4 424030</v>
          </cell>
          <cell r="Q67">
            <v>0</v>
          </cell>
          <cell r="R67">
            <v>0</v>
          </cell>
          <cell r="S67">
            <v>6</v>
          </cell>
          <cell r="T67">
            <v>0</v>
          </cell>
          <cell r="U67">
            <v>0</v>
          </cell>
        </row>
        <row r="68">
          <cell r="D68">
            <v>21202</v>
          </cell>
          <cell r="E68">
            <v>4</v>
          </cell>
          <cell r="F68" t="str">
            <v>X</v>
          </cell>
          <cell r="G68">
            <v>0</v>
          </cell>
          <cell r="H68">
            <v>0</v>
          </cell>
          <cell r="I68" t="str">
            <v>X</v>
          </cell>
          <cell r="J68" t="str">
            <v>X</v>
          </cell>
          <cell r="K68" t="str">
            <v>X</v>
          </cell>
          <cell r="L68" t="str">
            <v>X</v>
          </cell>
          <cell r="M68" t="str">
            <v>X</v>
          </cell>
          <cell r="N68" t="str">
            <v>X</v>
          </cell>
          <cell r="O68">
            <v>0</v>
          </cell>
          <cell r="P68" t="str">
            <v>Livs4 001530</v>
          </cell>
          <cell r="Q68">
            <v>0</v>
          </cell>
          <cell r="R68">
            <v>0</v>
          </cell>
          <cell r="S68">
            <v>4</v>
          </cell>
          <cell r="T68">
            <v>0</v>
          </cell>
          <cell r="U68">
            <v>0</v>
          </cell>
        </row>
        <row r="69">
          <cell r="D69">
            <v>21203</v>
          </cell>
          <cell r="E69">
            <v>5</v>
          </cell>
          <cell r="F69" t="str">
            <v>X</v>
          </cell>
          <cell r="G69">
            <v>0</v>
          </cell>
          <cell r="H69">
            <v>0</v>
          </cell>
          <cell r="I69" t="str">
            <v>X</v>
          </cell>
          <cell r="J69" t="str">
            <v>X</v>
          </cell>
          <cell r="K69" t="str">
            <v>X</v>
          </cell>
          <cell r="L69" t="str">
            <v>X</v>
          </cell>
          <cell r="M69" t="str">
            <v>X</v>
          </cell>
          <cell r="N69" t="str">
            <v>X</v>
          </cell>
          <cell r="O69">
            <v>0</v>
          </cell>
          <cell r="P69" t="str">
            <v>Livs4 500308</v>
          </cell>
          <cell r="Q69">
            <v>0</v>
          </cell>
          <cell r="R69">
            <v>0</v>
          </cell>
          <cell r="S69">
            <v>5</v>
          </cell>
          <cell r="T69">
            <v>0</v>
          </cell>
          <cell r="U69">
            <v>0</v>
          </cell>
        </row>
        <row r="70">
          <cell r="D70">
            <v>21204</v>
          </cell>
          <cell r="E70">
            <v>13</v>
          </cell>
          <cell r="F70" t="str">
            <v>X</v>
          </cell>
          <cell r="G70">
            <v>0</v>
          </cell>
          <cell r="H70">
            <v>0</v>
          </cell>
          <cell r="I70" t="str">
            <v>X</v>
          </cell>
          <cell r="J70" t="str">
            <v>X</v>
          </cell>
          <cell r="K70" t="str">
            <v>X</v>
          </cell>
          <cell r="L70" t="str">
            <v>X</v>
          </cell>
          <cell r="M70" t="str">
            <v>X</v>
          </cell>
          <cell r="N70" t="str">
            <v>X</v>
          </cell>
          <cell r="O70">
            <v>1</v>
          </cell>
          <cell r="P70" t="str">
            <v>Livs4 403481</v>
          </cell>
          <cell r="Q70">
            <v>0</v>
          </cell>
          <cell r="R70">
            <v>0</v>
          </cell>
          <cell r="S70">
            <v>12</v>
          </cell>
          <cell r="T70">
            <v>0</v>
          </cell>
          <cell r="U70">
            <v>0</v>
          </cell>
        </row>
        <row r="71">
          <cell r="D71">
            <v>21207</v>
          </cell>
          <cell r="E71">
            <v>1</v>
          </cell>
          <cell r="F71" t="str">
            <v>X</v>
          </cell>
          <cell r="G71">
            <v>0</v>
          </cell>
          <cell r="H71">
            <v>0</v>
          </cell>
          <cell r="I71" t="str">
            <v>X</v>
          </cell>
          <cell r="J71" t="str">
            <v>X</v>
          </cell>
          <cell r="K71" t="str">
            <v>X</v>
          </cell>
          <cell r="L71" t="str">
            <v>X</v>
          </cell>
          <cell r="M71" t="str">
            <v>X</v>
          </cell>
          <cell r="N71" t="str">
            <v>X</v>
          </cell>
          <cell r="O71">
            <v>0</v>
          </cell>
          <cell r="P71" t="str">
            <v>Livs4 405038</v>
          </cell>
          <cell r="Q71">
            <v>0</v>
          </cell>
          <cell r="R71">
            <v>0</v>
          </cell>
          <cell r="S71">
            <v>1</v>
          </cell>
          <cell r="T71">
            <v>0</v>
          </cell>
          <cell r="U71">
            <v>0</v>
          </cell>
        </row>
        <row r="72">
          <cell r="D72">
            <v>21209</v>
          </cell>
          <cell r="E72">
            <v>2</v>
          </cell>
          <cell r="F72" t="str">
            <v>X</v>
          </cell>
          <cell r="G72">
            <v>0</v>
          </cell>
          <cell r="H72">
            <v>0</v>
          </cell>
          <cell r="I72" t="str">
            <v>X</v>
          </cell>
          <cell r="J72" t="str">
            <v>X</v>
          </cell>
          <cell r="K72" t="str">
            <v>X</v>
          </cell>
          <cell r="L72" t="str">
            <v>X</v>
          </cell>
          <cell r="M72" t="str">
            <v>X</v>
          </cell>
          <cell r="N72" t="str">
            <v>X</v>
          </cell>
          <cell r="O72">
            <v>0</v>
          </cell>
          <cell r="P72" t="str">
            <v>Livs4 405041</v>
          </cell>
          <cell r="Q72">
            <v>0</v>
          </cell>
          <cell r="R72">
            <v>0</v>
          </cell>
          <cell r="S72">
            <v>2</v>
          </cell>
          <cell r="T72">
            <v>0</v>
          </cell>
          <cell r="U72">
            <v>0</v>
          </cell>
        </row>
        <row r="73">
          <cell r="D73">
            <v>21210</v>
          </cell>
          <cell r="E73">
            <v>1</v>
          </cell>
          <cell r="F73" t="str">
            <v>X</v>
          </cell>
          <cell r="G73">
            <v>0</v>
          </cell>
          <cell r="H73">
            <v>0</v>
          </cell>
          <cell r="I73" t="str">
            <v>X</v>
          </cell>
          <cell r="J73" t="str">
            <v>X</v>
          </cell>
          <cell r="K73" t="str">
            <v>X</v>
          </cell>
          <cell r="L73" t="str">
            <v>X</v>
          </cell>
          <cell r="M73" t="str">
            <v>X</v>
          </cell>
          <cell r="N73" t="str">
            <v>X</v>
          </cell>
          <cell r="O73">
            <v>0</v>
          </cell>
          <cell r="P73" t="str">
            <v>Livs4 405042</v>
          </cell>
          <cell r="Q73">
            <v>0</v>
          </cell>
          <cell r="R73">
            <v>0</v>
          </cell>
          <cell r="S73">
            <v>1</v>
          </cell>
          <cell r="T73">
            <v>0</v>
          </cell>
          <cell r="U73">
            <v>0</v>
          </cell>
        </row>
        <row r="74">
          <cell r="D74">
            <v>21212</v>
          </cell>
          <cell r="E74">
            <v>7</v>
          </cell>
          <cell r="F74" t="str">
            <v>X</v>
          </cell>
          <cell r="G74">
            <v>0</v>
          </cell>
          <cell r="H74">
            <v>0</v>
          </cell>
          <cell r="I74" t="str">
            <v>X</v>
          </cell>
          <cell r="J74" t="str">
            <v>X</v>
          </cell>
          <cell r="K74" t="str">
            <v>X</v>
          </cell>
          <cell r="L74" t="str">
            <v>X</v>
          </cell>
          <cell r="M74" t="str">
            <v>X</v>
          </cell>
          <cell r="N74" t="str">
            <v>X</v>
          </cell>
          <cell r="O74">
            <v>0</v>
          </cell>
          <cell r="P74" t="str">
            <v>Livs4 405045</v>
          </cell>
          <cell r="Q74">
            <v>0</v>
          </cell>
          <cell r="R74">
            <v>0</v>
          </cell>
          <cell r="S74">
            <v>7</v>
          </cell>
          <cell r="T74">
            <v>0</v>
          </cell>
          <cell r="U74">
            <v>0</v>
          </cell>
        </row>
        <row r="75">
          <cell r="D75">
            <v>21213</v>
          </cell>
          <cell r="E75">
            <v>9</v>
          </cell>
          <cell r="F75" t="str">
            <v>X</v>
          </cell>
          <cell r="G75">
            <v>0</v>
          </cell>
          <cell r="H75">
            <v>0</v>
          </cell>
          <cell r="I75" t="str">
            <v>X</v>
          </cell>
          <cell r="J75" t="str">
            <v>X</v>
          </cell>
          <cell r="K75" t="str">
            <v>X</v>
          </cell>
          <cell r="L75" t="str">
            <v>X</v>
          </cell>
          <cell r="M75" t="str">
            <v>X</v>
          </cell>
          <cell r="N75" t="str">
            <v>X</v>
          </cell>
          <cell r="O75">
            <v>0</v>
          </cell>
          <cell r="P75" t="str">
            <v>Livs4 405046</v>
          </cell>
          <cell r="Q75">
            <v>0</v>
          </cell>
          <cell r="R75">
            <v>0</v>
          </cell>
          <cell r="S75">
            <v>9</v>
          </cell>
          <cell r="T75">
            <v>0</v>
          </cell>
          <cell r="U75">
            <v>0</v>
          </cell>
        </row>
        <row r="76">
          <cell r="D76">
            <v>21214</v>
          </cell>
          <cell r="E76">
            <v>1</v>
          </cell>
          <cell r="F76" t="str">
            <v>X</v>
          </cell>
          <cell r="G76">
            <v>0</v>
          </cell>
          <cell r="H76">
            <v>0</v>
          </cell>
          <cell r="I76" t="str">
            <v>X</v>
          </cell>
          <cell r="J76" t="str">
            <v>X</v>
          </cell>
          <cell r="K76" t="str">
            <v>X</v>
          </cell>
          <cell r="L76" t="str">
            <v>X</v>
          </cell>
          <cell r="M76" t="str">
            <v>X</v>
          </cell>
          <cell r="N76" t="str">
            <v>X</v>
          </cell>
          <cell r="O76">
            <v>0</v>
          </cell>
          <cell r="P76" t="str">
            <v>Livs4 405047</v>
          </cell>
          <cell r="Q76">
            <v>0</v>
          </cell>
          <cell r="R76">
            <v>0</v>
          </cell>
          <cell r="S76">
            <v>1</v>
          </cell>
          <cell r="T76">
            <v>0</v>
          </cell>
          <cell r="U76">
            <v>0</v>
          </cell>
        </row>
        <row r="77">
          <cell r="D77">
            <v>21215</v>
          </cell>
          <cell r="E77">
            <v>1</v>
          </cell>
          <cell r="F77" t="str">
            <v>X</v>
          </cell>
          <cell r="G77">
            <v>0</v>
          </cell>
          <cell r="H77">
            <v>0</v>
          </cell>
          <cell r="I77" t="str">
            <v>X</v>
          </cell>
          <cell r="J77" t="str">
            <v>X</v>
          </cell>
          <cell r="K77" t="str">
            <v>X</v>
          </cell>
          <cell r="L77" t="str">
            <v>X</v>
          </cell>
          <cell r="M77" t="str">
            <v>X</v>
          </cell>
          <cell r="N77" t="str">
            <v>X</v>
          </cell>
          <cell r="O77">
            <v>0</v>
          </cell>
          <cell r="P77" t="str">
            <v>Livs4 405048</v>
          </cell>
          <cell r="Q77">
            <v>0</v>
          </cell>
          <cell r="R77">
            <v>0</v>
          </cell>
          <cell r="S77">
            <v>1</v>
          </cell>
          <cell r="T77">
            <v>0</v>
          </cell>
          <cell r="U77">
            <v>0</v>
          </cell>
        </row>
        <row r="78">
          <cell r="D78">
            <v>21216</v>
          </cell>
          <cell r="E78">
            <v>1</v>
          </cell>
          <cell r="F78" t="str">
            <v>X</v>
          </cell>
          <cell r="G78">
            <v>0</v>
          </cell>
          <cell r="H78">
            <v>0</v>
          </cell>
          <cell r="I78" t="str">
            <v>X</v>
          </cell>
          <cell r="J78" t="str">
            <v>X</v>
          </cell>
          <cell r="K78" t="str">
            <v>X</v>
          </cell>
          <cell r="L78" t="str">
            <v>X</v>
          </cell>
          <cell r="M78" t="str">
            <v>X</v>
          </cell>
          <cell r="N78" t="str">
            <v>X</v>
          </cell>
          <cell r="O78">
            <v>0</v>
          </cell>
          <cell r="P78" t="str">
            <v>Livs4 405049</v>
          </cell>
          <cell r="Q78">
            <v>0</v>
          </cell>
          <cell r="R78">
            <v>0</v>
          </cell>
          <cell r="S78">
            <v>1</v>
          </cell>
          <cell r="T78">
            <v>0</v>
          </cell>
          <cell r="U78">
            <v>0</v>
          </cell>
        </row>
        <row r="79">
          <cell r="D79">
            <v>21224</v>
          </cell>
          <cell r="E79">
            <v>2</v>
          </cell>
          <cell r="F79" t="str">
            <v>X</v>
          </cell>
          <cell r="G79">
            <v>0</v>
          </cell>
          <cell r="H79">
            <v>0</v>
          </cell>
          <cell r="I79" t="str">
            <v>X</v>
          </cell>
          <cell r="J79" t="str">
            <v>X</v>
          </cell>
          <cell r="K79" t="str">
            <v>X</v>
          </cell>
          <cell r="L79" t="str">
            <v>X</v>
          </cell>
          <cell r="M79" t="str">
            <v>X</v>
          </cell>
          <cell r="N79" t="str">
            <v>X</v>
          </cell>
          <cell r="O79">
            <v>0</v>
          </cell>
          <cell r="P79">
            <v>21224</v>
          </cell>
          <cell r="Q79">
            <v>0</v>
          </cell>
          <cell r="R79">
            <v>0</v>
          </cell>
          <cell r="S79">
            <v>2</v>
          </cell>
          <cell r="T79">
            <v>0</v>
          </cell>
          <cell r="U79">
            <v>0</v>
          </cell>
        </row>
        <row r="80">
          <cell r="D80">
            <v>21226</v>
          </cell>
          <cell r="E80">
            <v>727</v>
          </cell>
          <cell r="F80" t="str">
            <v>X</v>
          </cell>
          <cell r="G80">
            <v>0</v>
          </cell>
          <cell r="H80">
            <v>0</v>
          </cell>
          <cell r="I80" t="str">
            <v>X</v>
          </cell>
          <cell r="J80" t="str">
            <v>X</v>
          </cell>
          <cell r="K80" t="str">
            <v>X</v>
          </cell>
          <cell r="L80" t="str">
            <v>X</v>
          </cell>
          <cell r="M80" t="str">
            <v>X</v>
          </cell>
          <cell r="N80" t="str">
            <v>X</v>
          </cell>
          <cell r="O80">
            <v>0</v>
          </cell>
          <cell r="P80" t="str">
            <v>Livs4 404030 PPV</v>
          </cell>
          <cell r="Q80">
            <v>0</v>
          </cell>
          <cell r="R80">
            <v>139</v>
          </cell>
          <cell r="S80">
            <v>713</v>
          </cell>
          <cell r="T80">
            <v>0</v>
          </cell>
          <cell r="U80">
            <v>0</v>
          </cell>
        </row>
        <row r="81">
          <cell r="D81">
            <v>21297</v>
          </cell>
          <cell r="E81">
            <v>39</v>
          </cell>
          <cell r="F81" t="str">
            <v>X</v>
          </cell>
          <cell r="G81">
            <v>0</v>
          </cell>
          <cell r="H81">
            <v>0</v>
          </cell>
          <cell r="I81" t="str">
            <v>X</v>
          </cell>
          <cell r="J81" t="str">
            <v>X</v>
          </cell>
          <cell r="K81" t="str">
            <v>X</v>
          </cell>
          <cell r="L81" t="str">
            <v>X</v>
          </cell>
          <cell r="M81" t="str">
            <v>X</v>
          </cell>
          <cell r="N81" t="str">
            <v>X</v>
          </cell>
          <cell r="O81">
            <v>0</v>
          </cell>
          <cell r="P81" t="str">
            <v>Livs4 422112</v>
          </cell>
          <cell r="Q81">
            <v>0</v>
          </cell>
          <cell r="R81">
            <v>0</v>
          </cell>
          <cell r="S81">
            <v>39</v>
          </cell>
          <cell r="T81">
            <v>0</v>
          </cell>
          <cell r="U81">
            <v>0</v>
          </cell>
        </row>
        <row r="82">
          <cell r="D82">
            <v>21301</v>
          </cell>
          <cell r="E82">
            <v>2</v>
          </cell>
          <cell r="F82" t="str">
            <v>X</v>
          </cell>
          <cell r="G82">
            <v>0</v>
          </cell>
          <cell r="H82">
            <v>0</v>
          </cell>
          <cell r="I82" t="str">
            <v>X</v>
          </cell>
          <cell r="J82" t="str">
            <v>X</v>
          </cell>
          <cell r="K82" t="str">
            <v>X</v>
          </cell>
          <cell r="L82" t="str">
            <v>X</v>
          </cell>
          <cell r="M82" t="str">
            <v>X</v>
          </cell>
          <cell r="N82" t="str">
            <v>X</v>
          </cell>
          <cell r="O82">
            <v>0</v>
          </cell>
          <cell r="P82" t="str">
            <v>Livs1741147</v>
          </cell>
          <cell r="Q82">
            <v>0</v>
          </cell>
          <cell r="R82">
            <v>0</v>
          </cell>
          <cell r="S82">
            <v>2</v>
          </cell>
          <cell r="T82">
            <v>0</v>
          </cell>
          <cell r="U82">
            <v>0</v>
          </cell>
        </row>
        <row r="83">
          <cell r="D83">
            <v>21302</v>
          </cell>
          <cell r="E83">
            <v>27</v>
          </cell>
          <cell r="F83" t="str">
            <v>X</v>
          </cell>
          <cell r="G83">
            <v>0</v>
          </cell>
          <cell r="H83">
            <v>0</v>
          </cell>
          <cell r="I83" t="str">
            <v>X</v>
          </cell>
          <cell r="J83" t="str">
            <v>X</v>
          </cell>
          <cell r="K83" t="str">
            <v>X</v>
          </cell>
          <cell r="L83" t="str">
            <v>X</v>
          </cell>
          <cell r="M83" t="str">
            <v>X</v>
          </cell>
          <cell r="N83" t="str">
            <v>X</v>
          </cell>
          <cell r="O83">
            <v>0</v>
          </cell>
          <cell r="P83" t="str">
            <v>Livs1 404060</v>
          </cell>
          <cell r="Q83">
            <v>0</v>
          </cell>
          <cell r="R83">
            <v>44</v>
          </cell>
          <cell r="S83">
            <v>24</v>
          </cell>
          <cell r="T83">
            <v>0</v>
          </cell>
          <cell r="U83">
            <v>0</v>
          </cell>
        </row>
        <row r="84">
          <cell r="D84">
            <v>21303</v>
          </cell>
          <cell r="E84">
            <v>21</v>
          </cell>
          <cell r="F84" t="str">
            <v>X</v>
          </cell>
          <cell r="G84">
            <v>0</v>
          </cell>
          <cell r="H84">
            <v>0</v>
          </cell>
          <cell r="I84" t="str">
            <v>X</v>
          </cell>
          <cell r="J84" t="str">
            <v>X</v>
          </cell>
          <cell r="K84" t="str">
            <v>X</v>
          </cell>
          <cell r="L84" t="str">
            <v>X</v>
          </cell>
          <cell r="M84" t="str">
            <v>X</v>
          </cell>
          <cell r="N84" t="str">
            <v>X</v>
          </cell>
          <cell r="O84">
            <v>0</v>
          </cell>
          <cell r="P84" t="str">
            <v>Livs1 422112</v>
          </cell>
          <cell r="Q84">
            <v>0</v>
          </cell>
          <cell r="R84">
            <v>10</v>
          </cell>
          <cell r="S84">
            <v>20</v>
          </cell>
          <cell r="T84">
            <v>0</v>
          </cell>
          <cell r="U84">
            <v>0</v>
          </cell>
        </row>
        <row r="85">
          <cell r="D85">
            <v>21306</v>
          </cell>
          <cell r="E85">
            <v>291</v>
          </cell>
          <cell r="F85" t="str">
            <v>X</v>
          </cell>
          <cell r="G85">
            <v>0</v>
          </cell>
          <cell r="H85">
            <v>0</v>
          </cell>
          <cell r="I85" t="str">
            <v>X</v>
          </cell>
          <cell r="J85" t="str">
            <v>X</v>
          </cell>
          <cell r="K85" t="str">
            <v>X</v>
          </cell>
          <cell r="L85" t="str">
            <v>X</v>
          </cell>
          <cell r="M85" t="str">
            <v>X</v>
          </cell>
          <cell r="N85" t="str">
            <v>X</v>
          </cell>
          <cell r="O85">
            <v>2</v>
          </cell>
          <cell r="P85" t="str">
            <v>Livs1 616616</v>
          </cell>
          <cell r="Q85">
            <v>0</v>
          </cell>
          <cell r="R85">
            <v>0</v>
          </cell>
          <cell r="S85">
            <v>289</v>
          </cell>
          <cell r="T85">
            <v>0</v>
          </cell>
          <cell r="U85">
            <v>0</v>
          </cell>
        </row>
        <row r="86">
          <cell r="D86">
            <v>21308</v>
          </cell>
          <cell r="E86">
            <v>813</v>
          </cell>
          <cell r="F86" t="str">
            <v>X</v>
          </cell>
          <cell r="G86">
            <v>0</v>
          </cell>
          <cell r="H86">
            <v>0</v>
          </cell>
          <cell r="I86" t="str">
            <v>X</v>
          </cell>
          <cell r="J86" t="str">
            <v>X</v>
          </cell>
          <cell r="K86" t="str">
            <v>X</v>
          </cell>
          <cell r="L86" t="str">
            <v>X</v>
          </cell>
          <cell r="M86" t="str">
            <v>X</v>
          </cell>
          <cell r="N86" t="str">
            <v>X</v>
          </cell>
          <cell r="O86">
            <v>0</v>
          </cell>
          <cell r="P86" t="str">
            <v>Livs1 800822</v>
          </cell>
          <cell r="Q86">
            <v>0</v>
          </cell>
          <cell r="R86">
            <v>14</v>
          </cell>
          <cell r="S86">
            <v>807</v>
          </cell>
          <cell r="T86">
            <v>0</v>
          </cell>
          <cell r="U86">
            <v>0</v>
          </cell>
        </row>
        <row r="87">
          <cell r="D87">
            <v>21309</v>
          </cell>
          <cell r="E87">
            <v>134</v>
          </cell>
          <cell r="F87" t="str">
            <v>X</v>
          </cell>
          <cell r="G87">
            <v>0</v>
          </cell>
          <cell r="H87">
            <v>0</v>
          </cell>
          <cell r="I87" t="str">
            <v>X</v>
          </cell>
          <cell r="J87" t="str">
            <v>X</v>
          </cell>
          <cell r="K87" t="str">
            <v>X</v>
          </cell>
          <cell r="L87" t="str">
            <v>X</v>
          </cell>
          <cell r="M87" t="str">
            <v>X</v>
          </cell>
          <cell r="N87" t="str">
            <v>X</v>
          </cell>
          <cell r="O87">
            <v>0</v>
          </cell>
          <cell r="P87" t="str">
            <v>Livs1 822922</v>
          </cell>
          <cell r="Q87">
            <v>0</v>
          </cell>
          <cell r="R87">
            <v>0</v>
          </cell>
          <cell r="S87">
            <v>134</v>
          </cell>
          <cell r="T87">
            <v>0</v>
          </cell>
          <cell r="U87">
            <v>0</v>
          </cell>
        </row>
        <row r="88">
          <cell r="D88">
            <v>21313</v>
          </cell>
          <cell r="E88">
            <v>1</v>
          </cell>
          <cell r="F88" t="str">
            <v>X</v>
          </cell>
          <cell r="G88">
            <v>0</v>
          </cell>
          <cell r="H88">
            <v>0</v>
          </cell>
          <cell r="I88" t="str">
            <v>X</v>
          </cell>
          <cell r="J88" t="str">
            <v>X</v>
          </cell>
          <cell r="K88" t="str">
            <v>X</v>
          </cell>
          <cell r="L88" t="str">
            <v>X</v>
          </cell>
          <cell r="M88" t="str">
            <v>X</v>
          </cell>
          <cell r="N88" t="str">
            <v>X</v>
          </cell>
          <cell r="O88">
            <v>0</v>
          </cell>
          <cell r="P88" t="str">
            <v>Livs1 241242</v>
          </cell>
          <cell r="Q88">
            <v>0</v>
          </cell>
          <cell r="R88">
            <v>0</v>
          </cell>
          <cell r="S88">
            <v>1</v>
          </cell>
          <cell r="T88">
            <v>0</v>
          </cell>
          <cell r="U88">
            <v>0</v>
          </cell>
        </row>
        <row r="89">
          <cell r="D89">
            <v>21331</v>
          </cell>
          <cell r="E89">
            <v>25</v>
          </cell>
          <cell r="F89" t="str">
            <v>X</v>
          </cell>
          <cell r="G89">
            <v>0</v>
          </cell>
          <cell r="H89">
            <v>0</v>
          </cell>
          <cell r="I89" t="str">
            <v>X</v>
          </cell>
          <cell r="J89" t="str">
            <v>X</v>
          </cell>
          <cell r="K89" t="str">
            <v>X</v>
          </cell>
          <cell r="L89" t="str">
            <v>X</v>
          </cell>
          <cell r="M89" t="str">
            <v>X</v>
          </cell>
          <cell r="N89" t="str">
            <v>X</v>
          </cell>
          <cell r="O89">
            <v>0</v>
          </cell>
          <cell r="P89" t="str">
            <v>Livs1 414444</v>
          </cell>
          <cell r="Q89">
            <v>0</v>
          </cell>
          <cell r="R89">
            <v>323</v>
          </cell>
          <cell r="S89">
            <v>0</v>
          </cell>
          <cell r="T89">
            <v>0</v>
          </cell>
          <cell r="U89">
            <v>0</v>
          </cell>
        </row>
        <row r="90">
          <cell r="D90">
            <v>21347</v>
          </cell>
          <cell r="E90">
            <v>15</v>
          </cell>
          <cell r="F90" t="str">
            <v>X</v>
          </cell>
          <cell r="G90">
            <v>0</v>
          </cell>
          <cell r="H90">
            <v>0</v>
          </cell>
          <cell r="I90" t="str">
            <v>X</v>
          </cell>
          <cell r="J90" t="str">
            <v>X</v>
          </cell>
          <cell r="K90" t="str">
            <v>X</v>
          </cell>
          <cell r="L90" t="str">
            <v>X</v>
          </cell>
          <cell r="M90" t="str">
            <v>X</v>
          </cell>
          <cell r="N90" t="str">
            <v>X</v>
          </cell>
          <cell r="O90">
            <v>0</v>
          </cell>
          <cell r="P90" t="str">
            <v>Livs2 005642</v>
          </cell>
          <cell r="Q90">
            <v>0</v>
          </cell>
          <cell r="R90">
            <v>17</v>
          </cell>
          <cell r="S90">
            <v>14</v>
          </cell>
          <cell r="T90">
            <v>0</v>
          </cell>
          <cell r="U90">
            <v>0</v>
          </cell>
        </row>
        <row r="91">
          <cell r="D91">
            <v>21352</v>
          </cell>
          <cell r="E91">
            <v>64</v>
          </cell>
          <cell r="F91" t="str">
            <v>X</v>
          </cell>
          <cell r="G91">
            <v>0</v>
          </cell>
          <cell r="H91">
            <v>0</v>
          </cell>
          <cell r="I91" t="str">
            <v>X</v>
          </cell>
          <cell r="J91" t="str">
            <v>X</v>
          </cell>
          <cell r="K91" t="str">
            <v>X</v>
          </cell>
          <cell r="L91" t="str">
            <v>X</v>
          </cell>
          <cell r="M91" t="str">
            <v>X</v>
          </cell>
          <cell r="N91" t="str">
            <v>X</v>
          </cell>
          <cell r="O91">
            <v>1</v>
          </cell>
          <cell r="P91" t="str">
            <v>Livs1 005647</v>
          </cell>
          <cell r="Q91">
            <v>0</v>
          </cell>
          <cell r="R91">
            <v>0</v>
          </cell>
          <cell r="S91">
            <v>63</v>
          </cell>
          <cell r="T91">
            <v>1</v>
          </cell>
          <cell r="U91">
            <v>0</v>
          </cell>
        </row>
        <row r="92">
          <cell r="D92">
            <v>21353</v>
          </cell>
          <cell r="E92">
            <v>4</v>
          </cell>
          <cell r="F92" t="str">
            <v>X</v>
          </cell>
          <cell r="G92">
            <v>0</v>
          </cell>
          <cell r="H92">
            <v>0</v>
          </cell>
          <cell r="I92" t="str">
            <v>X</v>
          </cell>
          <cell r="J92" t="str">
            <v>X</v>
          </cell>
          <cell r="K92" t="str">
            <v>X</v>
          </cell>
          <cell r="L92" t="str">
            <v>X</v>
          </cell>
          <cell r="M92" t="str">
            <v>X</v>
          </cell>
          <cell r="N92" t="str">
            <v>X</v>
          </cell>
          <cell r="O92">
            <v>0</v>
          </cell>
          <cell r="P92">
            <v>21353</v>
          </cell>
          <cell r="Q92">
            <v>0</v>
          </cell>
          <cell r="R92">
            <v>0</v>
          </cell>
          <cell r="S92">
            <v>4</v>
          </cell>
          <cell r="T92">
            <v>0</v>
          </cell>
          <cell r="U92">
            <v>0</v>
          </cell>
        </row>
        <row r="93">
          <cell r="D93">
            <v>21358</v>
          </cell>
          <cell r="E93">
            <v>2</v>
          </cell>
          <cell r="F93" t="str">
            <v>X</v>
          </cell>
          <cell r="G93">
            <v>0</v>
          </cell>
          <cell r="H93">
            <v>0</v>
          </cell>
          <cell r="I93" t="str">
            <v>X</v>
          </cell>
          <cell r="J93" t="str">
            <v>X</v>
          </cell>
          <cell r="K93" t="str">
            <v>X</v>
          </cell>
          <cell r="L93" t="str">
            <v>X</v>
          </cell>
          <cell r="M93" t="str">
            <v>X</v>
          </cell>
          <cell r="N93" t="str">
            <v>X</v>
          </cell>
          <cell r="O93">
            <v>0</v>
          </cell>
          <cell r="P93" t="str">
            <v>Livs1 509058</v>
          </cell>
          <cell r="Q93">
            <v>0</v>
          </cell>
          <cell r="R93">
            <v>0</v>
          </cell>
          <cell r="S93">
            <v>2</v>
          </cell>
          <cell r="T93">
            <v>0</v>
          </cell>
          <cell r="U93">
            <v>0</v>
          </cell>
        </row>
        <row r="94">
          <cell r="D94">
            <v>21359</v>
          </cell>
          <cell r="E94">
            <v>13</v>
          </cell>
          <cell r="F94" t="str">
            <v>X</v>
          </cell>
          <cell r="G94">
            <v>0</v>
          </cell>
          <cell r="H94">
            <v>0</v>
          </cell>
          <cell r="I94" t="str">
            <v>X</v>
          </cell>
          <cell r="J94" t="str">
            <v>X</v>
          </cell>
          <cell r="K94" t="str">
            <v>X</v>
          </cell>
          <cell r="L94" t="str">
            <v>X</v>
          </cell>
          <cell r="M94" t="str">
            <v>X</v>
          </cell>
          <cell r="N94" t="str">
            <v>X</v>
          </cell>
          <cell r="O94">
            <v>0</v>
          </cell>
          <cell r="P94" t="str">
            <v>Livs1001999</v>
          </cell>
          <cell r="Q94">
            <v>0</v>
          </cell>
          <cell r="R94">
            <v>0</v>
          </cell>
          <cell r="S94">
            <v>13</v>
          </cell>
          <cell r="T94">
            <v>0</v>
          </cell>
          <cell r="U94">
            <v>0</v>
          </cell>
        </row>
        <row r="95">
          <cell r="D95">
            <v>21360</v>
          </cell>
          <cell r="E95">
            <v>3</v>
          </cell>
          <cell r="F95" t="str">
            <v>X</v>
          </cell>
          <cell r="G95">
            <v>0</v>
          </cell>
          <cell r="H95">
            <v>0</v>
          </cell>
          <cell r="I95" t="str">
            <v>X</v>
          </cell>
          <cell r="J95" t="str">
            <v>X</v>
          </cell>
          <cell r="K95" t="str">
            <v>X</v>
          </cell>
          <cell r="L95" t="str">
            <v>X</v>
          </cell>
          <cell r="M95" t="str">
            <v>X</v>
          </cell>
          <cell r="N95" t="str">
            <v>X</v>
          </cell>
          <cell r="O95">
            <v>0</v>
          </cell>
          <cell r="P95" t="str">
            <v>Test Liv IVR Box 1</v>
          </cell>
          <cell r="Q95">
            <v>0</v>
          </cell>
          <cell r="R95">
            <v>0</v>
          </cell>
          <cell r="S95">
            <v>3</v>
          </cell>
          <cell r="T95">
            <v>0</v>
          </cell>
          <cell r="U95">
            <v>0</v>
          </cell>
        </row>
        <row r="96">
          <cell r="D96">
            <v>21500</v>
          </cell>
          <cell r="E96">
            <v>97</v>
          </cell>
          <cell r="F96" t="str">
            <v>X</v>
          </cell>
          <cell r="G96">
            <v>0</v>
          </cell>
          <cell r="H96">
            <v>0</v>
          </cell>
          <cell r="I96" t="str">
            <v>X</v>
          </cell>
          <cell r="J96" t="str">
            <v>X</v>
          </cell>
          <cell r="K96" t="str">
            <v>X</v>
          </cell>
          <cell r="L96" t="str">
            <v>X</v>
          </cell>
          <cell r="M96" t="str">
            <v>X</v>
          </cell>
          <cell r="N96" t="str">
            <v>X</v>
          </cell>
          <cell r="O96">
            <v>0</v>
          </cell>
          <cell r="P96" t="str">
            <v>Livs2400000</v>
          </cell>
          <cell r="Q96">
            <v>0</v>
          </cell>
          <cell r="R96">
            <v>4</v>
          </cell>
          <cell r="S96">
            <v>96</v>
          </cell>
          <cell r="T96">
            <v>0</v>
          </cell>
          <cell r="U96">
            <v>0</v>
          </cell>
        </row>
        <row r="97">
          <cell r="D97">
            <v>21510</v>
          </cell>
          <cell r="E97">
            <v>16</v>
          </cell>
          <cell r="F97" t="str">
            <v>X</v>
          </cell>
          <cell r="G97">
            <v>0</v>
          </cell>
          <cell r="H97">
            <v>0</v>
          </cell>
          <cell r="I97" t="str">
            <v>X</v>
          </cell>
          <cell r="J97" t="str">
            <v>X</v>
          </cell>
          <cell r="K97" t="str">
            <v>X</v>
          </cell>
          <cell r="L97" t="str">
            <v>X</v>
          </cell>
          <cell r="M97" t="str">
            <v>X</v>
          </cell>
          <cell r="N97" t="str">
            <v>X</v>
          </cell>
          <cell r="O97">
            <v>0</v>
          </cell>
          <cell r="P97" t="str">
            <v>Livs2356595</v>
          </cell>
          <cell r="Q97">
            <v>0</v>
          </cell>
          <cell r="R97">
            <v>0</v>
          </cell>
          <cell r="S97">
            <v>16</v>
          </cell>
          <cell r="T97">
            <v>0</v>
          </cell>
          <cell r="U97">
            <v>0</v>
          </cell>
        </row>
        <row r="98">
          <cell r="D98">
            <v>21514</v>
          </cell>
          <cell r="E98">
            <v>28</v>
          </cell>
          <cell r="F98" t="str">
            <v>X</v>
          </cell>
          <cell r="G98">
            <v>0</v>
          </cell>
          <cell r="H98">
            <v>0</v>
          </cell>
          <cell r="I98" t="str">
            <v>X</v>
          </cell>
          <cell r="J98" t="str">
            <v>X</v>
          </cell>
          <cell r="K98" t="str">
            <v>X</v>
          </cell>
          <cell r="L98" t="str">
            <v>X</v>
          </cell>
          <cell r="M98" t="str">
            <v>X</v>
          </cell>
          <cell r="N98" t="str">
            <v>X</v>
          </cell>
          <cell r="O98">
            <v>0</v>
          </cell>
          <cell r="P98" t="str">
            <v>Livs2 663311</v>
          </cell>
          <cell r="Q98">
            <v>0</v>
          </cell>
          <cell r="R98">
            <v>0</v>
          </cell>
          <cell r="S98">
            <v>28</v>
          </cell>
          <cell r="T98">
            <v>0</v>
          </cell>
          <cell r="U98">
            <v>0</v>
          </cell>
        </row>
        <row r="99">
          <cell r="D99">
            <v>21518</v>
          </cell>
          <cell r="E99">
            <v>10</v>
          </cell>
          <cell r="F99" t="str">
            <v>X</v>
          </cell>
          <cell r="G99">
            <v>0</v>
          </cell>
          <cell r="H99">
            <v>0</v>
          </cell>
          <cell r="I99" t="str">
            <v>X</v>
          </cell>
          <cell r="J99" t="str">
            <v>X</v>
          </cell>
          <cell r="K99" t="str">
            <v>X</v>
          </cell>
          <cell r="L99" t="str">
            <v>X</v>
          </cell>
          <cell r="M99" t="str">
            <v>X</v>
          </cell>
          <cell r="N99" t="str">
            <v>X</v>
          </cell>
          <cell r="O99">
            <v>0</v>
          </cell>
          <cell r="P99" t="str">
            <v>Livs2 800866</v>
          </cell>
          <cell r="Q99">
            <v>0</v>
          </cell>
          <cell r="R99">
            <v>14</v>
          </cell>
          <cell r="S99">
            <v>9</v>
          </cell>
          <cell r="T99">
            <v>0</v>
          </cell>
          <cell r="U99">
            <v>0</v>
          </cell>
        </row>
        <row r="100">
          <cell r="D100">
            <v>21520</v>
          </cell>
          <cell r="E100">
            <v>316</v>
          </cell>
          <cell r="F100" t="str">
            <v>X</v>
          </cell>
          <cell r="G100">
            <v>0</v>
          </cell>
          <cell r="H100">
            <v>0</v>
          </cell>
          <cell r="I100" t="str">
            <v>X</v>
          </cell>
          <cell r="J100" t="str">
            <v>X</v>
          </cell>
          <cell r="K100" t="str">
            <v>X</v>
          </cell>
          <cell r="L100" t="str">
            <v>X</v>
          </cell>
          <cell r="M100" t="str">
            <v>X</v>
          </cell>
          <cell r="N100" t="str">
            <v>X</v>
          </cell>
          <cell r="O100">
            <v>0</v>
          </cell>
          <cell r="P100" t="str">
            <v>Livs2 400024</v>
          </cell>
          <cell r="Q100">
            <v>0</v>
          </cell>
          <cell r="R100">
            <v>125</v>
          </cell>
          <cell r="S100">
            <v>304</v>
          </cell>
          <cell r="T100">
            <v>0</v>
          </cell>
          <cell r="U100">
            <v>0</v>
          </cell>
        </row>
        <row r="101">
          <cell r="D101">
            <v>21521</v>
          </cell>
          <cell r="E101">
            <v>1</v>
          </cell>
          <cell r="F101" t="str">
            <v>X</v>
          </cell>
          <cell r="G101">
            <v>0</v>
          </cell>
          <cell r="H101">
            <v>0</v>
          </cell>
          <cell r="I101" t="str">
            <v>X</v>
          </cell>
          <cell r="J101" t="str">
            <v>X</v>
          </cell>
          <cell r="K101" t="str">
            <v>X</v>
          </cell>
          <cell r="L101" t="str">
            <v>X</v>
          </cell>
          <cell r="M101" t="str">
            <v>X</v>
          </cell>
          <cell r="N101" t="str">
            <v>X</v>
          </cell>
          <cell r="O101">
            <v>0</v>
          </cell>
          <cell r="P101" t="str">
            <v>Livs2330333</v>
          </cell>
          <cell r="Q101">
            <v>0</v>
          </cell>
          <cell r="R101">
            <v>0</v>
          </cell>
          <cell r="S101">
            <v>1</v>
          </cell>
          <cell r="T101">
            <v>0</v>
          </cell>
          <cell r="U101">
            <v>0</v>
          </cell>
        </row>
        <row r="102">
          <cell r="D102">
            <v>21522</v>
          </cell>
          <cell r="E102">
            <v>19</v>
          </cell>
          <cell r="F102" t="str">
            <v>X</v>
          </cell>
          <cell r="G102">
            <v>0</v>
          </cell>
          <cell r="H102">
            <v>0</v>
          </cell>
          <cell r="I102" t="str">
            <v>X</v>
          </cell>
          <cell r="J102" t="str">
            <v>X</v>
          </cell>
          <cell r="K102" t="str">
            <v>X</v>
          </cell>
          <cell r="L102" t="str">
            <v>X</v>
          </cell>
          <cell r="M102" t="str">
            <v>X</v>
          </cell>
          <cell r="N102" t="str">
            <v>X</v>
          </cell>
          <cell r="O102">
            <v>0</v>
          </cell>
          <cell r="P102" t="str">
            <v>Livs2 838689</v>
          </cell>
          <cell r="Q102">
            <v>0</v>
          </cell>
          <cell r="R102">
            <v>154</v>
          </cell>
          <cell r="S102">
            <v>0</v>
          </cell>
          <cell r="T102">
            <v>0</v>
          </cell>
          <cell r="U102">
            <v>0</v>
          </cell>
        </row>
        <row r="103">
          <cell r="D103">
            <v>21527</v>
          </cell>
          <cell r="E103">
            <v>7</v>
          </cell>
          <cell r="F103" t="str">
            <v>X</v>
          </cell>
          <cell r="G103">
            <v>0</v>
          </cell>
          <cell r="H103">
            <v>0</v>
          </cell>
          <cell r="I103" t="str">
            <v>X</v>
          </cell>
          <cell r="J103" t="str">
            <v>X</v>
          </cell>
          <cell r="K103" t="str">
            <v>X</v>
          </cell>
          <cell r="L103" t="str">
            <v>X</v>
          </cell>
          <cell r="M103" t="str">
            <v>X</v>
          </cell>
          <cell r="N103" t="str">
            <v>X</v>
          </cell>
          <cell r="O103">
            <v>0</v>
          </cell>
          <cell r="P103" t="str">
            <v>Livs2434464</v>
          </cell>
          <cell r="Q103">
            <v>0</v>
          </cell>
          <cell r="R103">
            <v>16</v>
          </cell>
          <cell r="S103">
            <v>6</v>
          </cell>
          <cell r="T103">
            <v>0</v>
          </cell>
          <cell r="U103">
            <v>0</v>
          </cell>
        </row>
        <row r="104">
          <cell r="D104">
            <v>21531</v>
          </cell>
          <cell r="E104">
            <v>1612</v>
          </cell>
          <cell r="F104" t="str">
            <v>X</v>
          </cell>
          <cell r="G104">
            <v>0</v>
          </cell>
          <cell r="H104">
            <v>0</v>
          </cell>
          <cell r="I104" t="str">
            <v>X</v>
          </cell>
          <cell r="J104" t="str">
            <v>X</v>
          </cell>
          <cell r="K104" t="str">
            <v>X</v>
          </cell>
          <cell r="L104" t="str">
            <v>X</v>
          </cell>
          <cell r="M104" t="str">
            <v>X</v>
          </cell>
          <cell r="N104" t="str">
            <v>X</v>
          </cell>
          <cell r="O104">
            <v>0</v>
          </cell>
          <cell r="P104" t="str">
            <v>Install livs2</v>
          </cell>
          <cell r="Q104">
            <v>0</v>
          </cell>
          <cell r="R104">
            <v>244</v>
          </cell>
          <cell r="S104">
            <v>1593</v>
          </cell>
          <cell r="T104">
            <v>0</v>
          </cell>
          <cell r="U104">
            <v>0</v>
          </cell>
        </row>
        <row r="105">
          <cell r="D105">
            <v>21537</v>
          </cell>
          <cell r="E105">
            <v>340</v>
          </cell>
          <cell r="F105" t="str">
            <v>X</v>
          </cell>
          <cell r="G105">
            <v>336</v>
          </cell>
          <cell r="H105">
            <v>293</v>
          </cell>
          <cell r="I105" t="str">
            <v>X</v>
          </cell>
          <cell r="J105" t="str">
            <v>X</v>
          </cell>
          <cell r="K105" t="str">
            <v>X</v>
          </cell>
          <cell r="L105" t="str">
            <v>X</v>
          </cell>
          <cell r="M105" t="str">
            <v>X</v>
          </cell>
          <cell r="N105" t="str">
            <v>X</v>
          </cell>
          <cell r="O105">
            <v>4</v>
          </cell>
          <cell r="P105" t="str">
            <v>Livs2 7312079</v>
          </cell>
          <cell r="Q105">
            <v>119833</v>
          </cell>
          <cell r="R105">
            <v>0</v>
          </cell>
          <cell r="S105">
            <v>0</v>
          </cell>
          <cell r="T105">
            <v>0</v>
          </cell>
          <cell r="U105">
            <v>2931</v>
          </cell>
        </row>
        <row r="106">
          <cell r="D106">
            <v>21542</v>
          </cell>
          <cell r="E106">
            <v>108</v>
          </cell>
          <cell r="F106" t="str">
            <v>X</v>
          </cell>
          <cell r="G106">
            <v>0</v>
          </cell>
          <cell r="H106">
            <v>0</v>
          </cell>
          <cell r="I106" t="str">
            <v>X</v>
          </cell>
          <cell r="J106" t="str">
            <v>X</v>
          </cell>
          <cell r="K106" t="str">
            <v>X</v>
          </cell>
          <cell r="L106" t="str">
            <v>X</v>
          </cell>
          <cell r="M106" t="str">
            <v>X</v>
          </cell>
          <cell r="N106" t="str">
            <v>X</v>
          </cell>
          <cell r="O106">
            <v>5</v>
          </cell>
          <cell r="P106" t="str">
            <v>Livs2 800805 New</v>
          </cell>
          <cell r="Q106">
            <v>0</v>
          </cell>
          <cell r="R106">
            <v>77</v>
          </cell>
          <cell r="S106">
            <v>99</v>
          </cell>
          <cell r="T106">
            <v>0</v>
          </cell>
          <cell r="U106">
            <v>0</v>
          </cell>
        </row>
        <row r="107">
          <cell r="D107">
            <v>21642</v>
          </cell>
          <cell r="E107">
            <v>6584</v>
          </cell>
          <cell r="F107" t="str">
            <v>X</v>
          </cell>
          <cell r="G107">
            <v>0</v>
          </cell>
          <cell r="H107">
            <v>0</v>
          </cell>
          <cell r="I107" t="str">
            <v>X</v>
          </cell>
          <cell r="J107" t="str">
            <v>X</v>
          </cell>
          <cell r="K107" t="str">
            <v>X</v>
          </cell>
          <cell r="L107" t="str">
            <v>X</v>
          </cell>
          <cell r="M107" t="str">
            <v>X</v>
          </cell>
          <cell r="N107" t="str">
            <v>X</v>
          </cell>
          <cell r="O107">
            <v>8</v>
          </cell>
          <cell r="P107" t="str">
            <v>a Tech liv2 404040</v>
          </cell>
          <cell r="Q107">
            <v>0</v>
          </cell>
          <cell r="R107">
            <v>666</v>
          </cell>
          <cell r="S107">
            <v>6535</v>
          </cell>
          <cell r="T107">
            <v>0</v>
          </cell>
          <cell r="U107">
            <v>0</v>
          </cell>
        </row>
        <row r="108">
          <cell r="D108">
            <v>21705</v>
          </cell>
          <cell r="E108">
            <v>1304</v>
          </cell>
          <cell r="F108" t="str">
            <v>X</v>
          </cell>
          <cell r="G108">
            <v>0</v>
          </cell>
          <cell r="H108">
            <v>0</v>
          </cell>
          <cell r="I108" t="str">
            <v>X</v>
          </cell>
          <cell r="J108" t="str">
            <v>X</v>
          </cell>
          <cell r="K108" t="str">
            <v>X</v>
          </cell>
          <cell r="L108" t="str">
            <v>X</v>
          </cell>
          <cell r="M108" t="str">
            <v>X</v>
          </cell>
          <cell r="N108" t="str">
            <v>X</v>
          </cell>
          <cell r="O108">
            <v>0</v>
          </cell>
          <cell r="P108" t="str">
            <v>Livs3959595</v>
          </cell>
          <cell r="Q108">
            <v>0</v>
          </cell>
          <cell r="R108">
            <v>140</v>
          </cell>
          <cell r="S108">
            <v>1294</v>
          </cell>
          <cell r="T108">
            <v>0</v>
          </cell>
          <cell r="U108">
            <v>0</v>
          </cell>
        </row>
        <row r="109">
          <cell r="D109">
            <v>21710</v>
          </cell>
          <cell r="E109">
            <v>58</v>
          </cell>
          <cell r="F109" t="str">
            <v>X</v>
          </cell>
          <cell r="G109">
            <v>0</v>
          </cell>
          <cell r="H109">
            <v>0</v>
          </cell>
          <cell r="I109" t="str">
            <v>X</v>
          </cell>
          <cell r="J109" t="str">
            <v>X</v>
          </cell>
          <cell r="K109" t="str">
            <v>X</v>
          </cell>
          <cell r="L109" t="str">
            <v>X</v>
          </cell>
          <cell r="M109" t="str">
            <v>X</v>
          </cell>
          <cell r="N109" t="str">
            <v>X</v>
          </cell>
          <cell r="O109">
            <v>1</v>
          </cell>
          <cell r="P109" t="str">
            <v>Livs3 418486</v>
          </cell>
          <cell r="Q109">
            <v>0</v>
          </cell>
          <cell r="R109">
            <v>26</v>
          </cell>
          <cell r="S109">
            <v>55</v>
          </cell>
          <cell r="T109">
            <v>0</v>
          </cell>
          <cell r="U109">
            <v>0</v>
          </cell>
        </row>
        <row r="110">
          <cell r="D110">
            <v>21719</v>
          </cell>
          <cell r="E110">
            <v>4</v>
          </cell>
          <cell r="F110" t="str">
            <v>X</v>
          </cell>
          <cell r="G110">
            <v>0</v>
          </cell>
          <cell r="H110">
            <v>0</v>
          </cell>
          <cell r="I110" t="str">
            <v>X</v>
          </cell>
          <cell r="J110" t="str">
            <v>X</v>
          </cell>
          <cell r="K110" t="str">
            <v>X</v>
          </cell>
          <cell r="L110" t="str">
            <v>X</v>
          </cell>
          <cell r="M110" t="str">
            <v>X</v>
          </cell>
          <cell r="N110" t="str">
            <v>X</v>
          </cell>
          <cell r="O110">
            <v>0</v>
          </cell>
          <cell r="P110" t="str">
            <v>Livs3 800811</v>
          </cell>
          <cell r="Q110">
            <v>0</v>
          </cell>
          <cell r="R110">
            <v>0</v>
          </cell>
          <cell r="S110">
            <v>4</v>
          </cell>
          <cell r="T110">
            <v>0</v>
          </cell>
          <cell r="U110">
            <v>0</v>
          </cell>
        </row>
        <row r="111">
          <cell r="D111">
            <v>21727</v>
          </cell>
          <cell r="E111">
            <v>74</v>
          </cell>
          <cell r="F111" t="str">
            <v>X</v>
          </cell>
          <cell r="G111">
            <v>0</v>
          </cell>
          <cell r="H111">
            <v>0</v>
          </cell>
          <cell r="I111" t="str">
            <v>X</v>
          </cell>
          <cell r="J111" t="str">
            <v>X</v>
          </cell>
          <cell r="K111" t="str">
            <v>X</v>
          </cell>
          <cell r="L111" t="str">
            <v>X</v>
          </cell>
          <cell r="M111" t="str">
            <v>X</v>
          </cell>
          <cell r="N111" t="str">
            <v>X</v>
          </cell>
          <cell r="O111">
            <v>0</v>
          </cell>
          <cell r="P111" t="str">
            <v>Livs3 420958</v>
          </cell>
          <cell r="Q111">
            <v>0</v>
          </cell>
          <cell r="R111">
            <v>17</v>
          </cell>
          <cell r="S111">
            <v>73</v>
          </cell>
          <cell r="T111">
            <v>0</v>
          </cell>
          <cell r="U111">
            <v>0</v>
          </cell>
        </row>
        <row r="112">
          <cell r="D112">
            <v>21744</v>
          </cell>
          <cell r="E112">
            <v>2</v>
          </cell>
          <cell r="F112" t="str">
            <v>X</v>
          </cell>
          <cell r="G112">
            <v>0</v>
          </cell>
          <cell r="H112">
            <v>0</v>
          </cell>
          <cell r="I112" t="str">
            <v>X</v>
          </cell>
          <cell r="J112" t="str">
            <v>X</v>
          </cell>
          <cell r="K112" t="str">
            <v>X</v>
          </cell>
          <cell r="L112" t="str">
            <v>X</v>
          </cell>
          <cell r="M112" t="str">
            <v>X</v>
          </cell>
          <cell r="N112" t="str">
            <v>X</v>
          </cell>
          <cell r="O112">
            <v>0</v>
          </cell>
          <cell r="P112" t="str">
            <v>Livs3 5875078</v>
          </cell>
          <cell r="Q112">
            <v>0</v>
          </cell>
          <cell r="R112">
            <v>0</v>
          </cell>
          <cell r="S112">
            <v>2</v>
          </cell>
          <cell r="T112">
            <v>0</v>
          </cell>
          <cell r="U112">
            <v>0</v>
          </cell>
        </row>
        <row r="113">
          <cell r="D113">
            <v>21745</v>
          </cell>
          <cell r="E113">
            <v>1</v>
          </cell>
          <cell r="F113" t="str">
            <v>X</v>
          </cell>
          <cell r="G113">
            <v>0</v>
          </cell>
          <cell r="H113">
            <v>0</v>
          </cell>
          <cell r="I113" t="str">
            <v>X</v>
          </cell>
          <cell r="J113" t="str">
            <v>X</v>
          </cell>
          <cell r="K113" t="str">
            <v>X</v>
          </cell>
          <cell r="L113" t="str">
            <v>X</v>
          </cell>
          <cell r="M113" t="str">
            <v>X</v>
          </cell>
          <cell r="N113" t="str">
            <v>X</v>
          </cell>
          <cell r="O113">
            <v>0</v>
          </cell>
          <cell r="P113" t="str">
            <v>Livs3 719894</v>
          </cell>
          <cell r="Q113">
            <v>0</v>
          </cell>
          <cell r="R113">
            <v>0</v>
          </cell>
          <cell r="S113">
            <v>1</v>
          </cell>
          <cell r="T113">
            <v>0</v>
          </cell>
          <cell r="U113">
            <v>0</v>
          </cell>
        </row>
        <row r="114">
          <cell r="D114">
            <v>21842</v>
          </cell>
          <cell r="E114">
            <v>1399</v>
          </cell>
          <cell r="F114" t="str">
            <v>X</v>
          </cell>
          <cell r="G114">
            <v>0</v>
          </cell>
          <cell r="H114">
            <v>0</v>
          </cell>
          <cell r="I114" t="str">
            <v>X</v>
          </cell>
          <cell r="J114" t="str">
            <v>X</v>
          </cell>
          <cell r="K114" t="str">
            <v>X</v>
          </cell>
          <cell r="L114" t="str">
            <v>X</v>
          </cell>
          <cell r="M114" t="str">
            <v>X</v>
          </cell>
          <cell r="N114" t="str">
            <v>X</v>
          </cell>
          <cell r="O114">
            <v>2</v>
          </cell>
          <cell r="P114" t="str">
            <v>b Tech Liv3 404040</v>
          </cell>
          <cell r="Q114">
            <v>0</v>
          </cell>
          <cell r="R114">
            <v>0</v>
          </cell>
          <cell r="S114">
            <v>1397</v>
          </cell>
          <cell r="T114">
            <v>0</v>
          </cell>
          <cell r="U114">
            <v>0</v>
          </cell>
        </row>
        <row r="115">
          <cell r="D115">
            <v>28698</v>
          </cell>
          <cell r="E115">
            <v>2</v>
          </cell>
          <cell r="F115" t="str">
            <v>X</v>
          </cell>
          <cell r="G115">
            <v>2</v>
          </cell>
          <cell r="H115">
            <v>2</v>
          </cell>
          <cell r="I115" t="str">
            <v>X</v>
          </cell>
          <cell r="J115" t="str">
            <v>X</v>
          </cell>
          <cell r="K115" t="str">
            <v>X</v>
          </cell>
          <cell r="L115" t="str">
            <v>X</v>
          </cell>
          <cell r="M115" t="str">
            <v>X</v>
          </cell>
          <cell r="N115" t="str">
            <v>X</v>
          </cell>
          <cell r="O115">
            <v>0</v>
          </cell>
          <cell r="P115" t="str">
            <v>RM Cust from Dunf</v>
          </cell>
          <cell r="Q115">
            <v>89</v>
          </cell>
          <cell r="R115">
            <v>0</v>
          </cell>
          <cell r="S115">
            <v>0</v>
          </cell>
          <cell r="T115">
            <v>0</v>
          </cell>
          <cell r="U115">
            <v>9</v>
          </cell>
        </row>
        <row r="116">
          <cell r="D116">
            <v>28699</v>
          </cell>
          <cell r="E116">
            <v>2</v>
          </cell>
          <cell r="F116" t="str">
            <v>X</v>
          </cell>
          <cell r="G116">
            <v>2</v>
          </cell>
          <cell r="H116">
            <v>2</v>
          </cell>
          <cell r="I116" t="str">
            <v>X</v>
          </cell>
          <cell r="J116" t="str">
            <v>X</v>
          </cell>
          <cell r="K116" t="str">
            <v>X</v>
          </cell>
          <cell r="L116" t="str">
            <v>X</v>
          </cell>
          <cell r="M116" t="str">
            <v>X</v>
          </cell>
          <cell r="N116" t="str">
            <v>X</v>
          </cell>
          <cell r="O116">
            <v>0</v>
          </cell>
          <cell r="P116" t="str">
            <v>RM Dunf No Staff</v>
          </cell>
          <cell r="Q116">
            <v>120</v>
          </cell>
          <cell r="R116">
            <v>0</v>
          </cell>
          <cell r="S116">
            <v>0</v>
          </cell>
          <cell r="T116">
            <v>0</v>
          </cell>
          <cell r="U116">
            <v>30</v>
          </cell>
        </row>
        <row r="117">
          <cell r="D117">
            <v>31000</v>
          </cell>
          <cell r="E117">
            <v>21</v>
          </cell>
          <cell r="F117" t="str">
            <v>X</v>
          </cell>
          <cell r="G117">
            <v>0</v>
          </cell>
          <cell r="H117">
            <v>0</v>
          </cell>
          <cell r="I117" t="str">
            <v>X</v>
          </cell>
          <cell r="J117" t="str">
            <v>X</v>
          </cell>
          <cell r="K117" t="str">
            <v>X</v>
          </cell>
          <cell r="L117" t="str">
            <v>X</v>
          </cell>
          <cell r="M117" t="str">
            <v>X</v>
          </cell>
          <cell r="N117" t="str">
            <v>X</v>
          </cell>
          <cell r="O117">
            <v>0</v>
          </cell>
          <cell r="P117" t="str">
            <v>Brdg4 402000</v>
          </cell>
          <cell r="Q117">
            <v>0</v>
          </cell>
          <cell r="R117">
            <v>0</v>
          </cell>
          <cell r="S117">
            <v>21</v>
          </cell>
          <cell r="T117">
            <v>0</v>
          </cell>
          <cell r="U117">
            <v>0</v>
          </cell>
        </row>
        <row r="118">
          <cell r="D118">
            <v>31001</v>
          </cell>
          <cell r="E118">
            <v>657</v>
          </cell>
          <cell r="F118" t="str">
            <v>X</v>
          </cell>
          <cell r="G118">
            <v>0</v>
          </cell>
          <cell r="H118">
            <v>0</v>
          </cell>
          <cell r="I118" t="str">
            <v>X</v>
          </cell>
          <cell r="J118" t="str">
            <v>X</v>
          </cell>
          <cell r="K118" t="str">
            <v>X</v>
          </cell>
          <cell r="L118" t="str">
            <v>X</v>
          </cell>
          <cell r="M118" t="str">
            <v>X</v>
          </cell>
          <cell r="N118" t="str">
            <v>X</v>
          </cell>
          <cell r="O118">
            <v>4</v>
          </cell>
          <cell r="P118" t="str">
            <v>Brdg4 404004</v>
          </cell>
          <cell r="Q118">
            <v>0</v>
          </cell>
          <cell r="R118">
            <v>110</v>
          </cell>
          <cell r="S118">
            <v>646</v>
          </cell>
          <cell r="T118">
            <v>0</v>
          </cell>
          <cell r="U118">
            <v>0</v>
          </cell>
        </row>
        <row r="119">
          <cell r="D119">
            <v>31003</v>
          </cell>
          <cell r="E119">
            <v>7</v>
          </cell>
          <cell r="F119" t="str">
            <v>X</v>
          </cell>
          <cell r="G119">
            <v>0</v>
          </cell>
          <cell r="H119">
            <v>0</v>
          </cell>
          <cell r="I119" t="str">
            <v>X</v>
          </cell>
          <cell r="J119" t="str">
            <v>X</v>
          </cell>
          <cell r="K119" t="str">
            <v>X</v>
          </cell>
          <cell r="L119" t="str">
            <v>X</v>
          </cell>
          <cell r="M119" t="str">
            <v>X</v>
          </cell>
          <cell r="N119" t="str">
            <v>X</v>
          </cell>
          <cell r="O119">
            <v>1</v>
          </cell>
          <cell r="P119" t="str">
            <v>Brdg4 404022</v>
          </cell>
          <cell r="Q119">
            <v>0</v>
          </cell>
          <cell r="R119">
            <v>0</v>
          </cell>
          <cell r="S119">
            <v>6</v>
          </cell>
          <cell r="T119">
            <v>0</v>
          </cell>
          <cell r="U119">
            <v>0</v>
          </cell>
        </row>
        <row r="120">
          <cell r="D120">
            <v>31004</v>
          </cell>
          <cell r="E120">
            <v>62</v>
          </cell>
          <cell r="F120" t="str">
            <v>X</v>
          </cell>
          <cell r="G120">
            <v>0</v>
          </cell>
          <cell r="H120">
            <v>0</v>
          </cell>
          <cell r="I120" t="str">
            <v>X</v>
          </cell>
          <cell r="J120" t="str">
            <v>X</v>
          </cell>
          <cell r="K120" t="str">
            <v>X</v>
          </cell>
          <cell r="L120" t="str">
            <v>X</v>
          </cell>
          <cell r="M120" t="str">
            <v>X</v>
          </cell>
          <cell r="N120" t="str">
            <v>X</v>
          </cell>
          <cell r="O120">
            <v>0</v>
          </cell>
          <cell r="P120" t="str">
            <v>Brdg4 404070</v>
          </cell>
          <cell r="Q120">
            <v>0</v>
          </cell>
          <cell r="R120">
            <v>0</v>
          </cell>
          <cell r="S120">
            <v>62</v>
          </cell>
          <cell r="T120">
            <v>0</v>
          </cell>
          <cell r="U120">
            <v>0</v>
          </cell>
        </row>
        <row r="121">
          <cell r="D121">
            <v>31005</v>
          </cell>
          <cell r="E121">
            <v>63</v>
          </cell>
          <cell r="F121" t="str">
            <v>X</v>
          </cell>
          <cell r="G121">
            <v>0</v>
          </cell>
          <cell r="H121">
            <v>0</v>
          </cell>
          <cell r="I121" t="str">
            <v>X</v>
          </cell>
          <cell r="J121" t="str">
            <v>X</v>
          </cell>
          <cell r="K121" t="str">
            <v>X</v>
          </cell>
          <cell r="L121" t="str">
            <v>X</v>
          </cell>
          <cell r="M121" t="str">
            <v>X</v>
          </cell>
          <cell r="N121" t="str">
            <v>X</v>
          </cell>
          <cell r="O121">
            <v>0</v>
          </cell>
          <cell r="P121">
            <v>31005</v>
          </cell>
          <cell r="Q121">
            <v>0</v>
          </cell>
          <cell r="R121">
            <v>0</v>
          </cell>
          <cell r="S121">
            <v>63</v>
          </cell>
          <cell r="T121">
            <v>0</v>
          </cell>
          <cell r="U121">
            <v>0</v>
          </cell>
        </row>
        <row r="122">
          <cell r="D122">
            <v>31010</v>
          </cell>
          <cell r="E122">
            <v>73</v>
          </cell>
          <cell r="F122" t="str">
            <v>X</v>
          </cell>
          <cell r="G122">
            <v>0</v>
          </cell>
          <cell r="H122">
            <v>0</v>
          </cell>
          <cell r="I122" t="str">
            <v>X</v>
          </cell>
          <cell r="J122" t="str">
            <v>X</v>
          </cell>
          <cell r="K122" t="str">
            <v>X</v>
          </cell>
          <cell r="L122" t="str">
            <v>X</v>
          </cell>
          <cell r="M122" t="str">
            <v>X</v>
          </cell>
          <cell r="N122" t="str">
            <v>X</v>
          </cell>
          <cell r="O122">
            <v>0</v>
          </cell>
          <cell r="P122" t="str">
            <v>Brdg4 060808</v>
          </cell>
          <cell r="Q122">
            <v>0</v>
          </cell>
          <cell r="R122">
            <v>36</v>
          </cell>
          <cell r="S122">
            <v>71</v>
          </cell>
          <cell r="T122">
            <v>0</v>
          </cell>
          <cell r="U122">
            <v>0</v>
          </cell>
        </row>
        <row r="123">
          <cell r="D123">
            <v>31015</v>
          </cell>
          <cell r="E123">
            <v>191</v>
          </cell>
          <cell r="F123" t="str">
            <v>X</v>
          </cell>
          <cell r="G123">
            <v>0</v>
          </cell>
          <cell r="H123">
            <v>0</v>
          </cell>
          <cell r="I123" t="str">
            <v>X</v>
          </cell>
          <cell r="J123" t="str">
            <v>X</v>
          </cell>
          <cell r="K123" t="str">
            <v>X</v>
          </cell>
          <cell r="L123" t="str">
            <v>X</v>
          </cell>
          <cell r="M123" t="str">
            <v>X</v>
          </cell>
          <cell r="N123" t="str">
            <v>X</v>
          </cell>
          <cell r="O123">
            <v>2</v>
          </cell>
          <cell r="P123" t="str">
            <v>Brdg3 334488</v>
          </cell>
          <cell r="Q123">
            <v>0</v>
          </cell>
          <cell r="R123">
            <v>12</v>
          </cell>
          <cell r="S123">
            <v>188</v>
          </cell>
          <cell r="T123">
            <v>0</v>
          </cell>
          <cell r="U123">
            <v>0</v>
          </cell>
        </row>
        <row r="124">
          <cell r="D124">
            <v>31016</v>
          </cell>
          <cell r="E124">
            <v>4</v>
          </cell>
          <cell r="F124" t="str">
            <v>X</v>
          </cell>
          <cell r="G124">
            <v>0</v>
          </cell>
          <cell r="H124">
            <v>0</v>
          </cell>
          <cell r="I124" t="str">
            <v>X</v>
          </cell>
          <cell r="J124" t="str">
            <v>X</v>
          </cell>
          <cell r="K124" t="str">
            <v>X</v>
          </cell>
          <cell r="L124" t="str">
            <v>X</v>
          </cell>
          <cell r="M124" t="str">
            <v>X</v>
          </cell>
          <cell r="N124" t="str">
            <v>X</v>
          </cell>
          <cell r="O124">
            <v>0</v>
          </cell>
          <cell r="P124" t="str">
            <v>Brdg4 414414</v>
          </cell>
          <cell r="Q124">
            <v>0</v>
          </cell>
          <cell r="R124">
            <v>0</v>
          </cell>
          <cell r="S124">
            <v>4</v>
          </cell>
          <cell r="T124">
            <v>0</v>
          </cell>
          <cell r="U124">
            <v>0</v>
          </cell>
        </row>
        <row r="125">
          <cell r="D125">
            <v>31017</v>
          </cell>
          <cell r="E125">
            <v>5</v>
          </cell>
          <cell r="F125" t="str">
            <v>X</v>
          </cell>
          <cell r="G125">
            <v>0</v>
          </cell>
          <cell r="H125">
            <v>0</v>
          </cell>
          <cell r="I125" t="str">
            <v>X</v>
          </cell>
          <cell r="J125" t="str">
            <v>X</v>
          </cell>
          <cell r="K125" t="str">
            <v>X</v>
          </cell>
          <cell r="L125" t="str">
            <v>X</v>
          </cell>
          <cell r="M125" t="str">
            <v>X</v>
          </cell>
          <cell r="N125" t="str">
            <v>X</v>
          </cell>
          <cell r="O125">
            <v>0</v>
          </cell>
          <cell r="P125" t="str">
            <v>Brdg4 660000</v>
          </cell>
          <cell r="Q125">
            <v>0</v>
          </cell>
          <cell r="R125">
            <v>0</v>
          </cell>
          <cell r="S125">
            <v>5</v>
          </cell>
          <cell r="T125">
            <v>0</v>
          </cell>
          <cell r="U125">
            <v>0</v>
          </cell>
        </row>
        <row r="126">
          <cell r="D126">
            <v>31018</v>
          </cell>
          <cell r="E126">
            <v>1</v>
          </cell>
          <cell r="F126" t="str">
            <v>X</v>
          </cell>
          <cell r="G126">
            <v>0</v>
          </cell>
          <cell r="H126">
            <v>0</v>
          </cell>
          <cell r="I126" t="str">
            <v>X</v>
          </cell>
          <cell r="J126" t="str">
            <v>X</v>
          </cell>
          <cell r="K126" t="str">
            <v>X</v>
          </cell>
          <cell r="L126" t="str">
            <v>X</v>
          </cell>
          <cell r="M126" t="str">
            <v>X</v>
          </cell>
          <cell r="N126" t="str">
            <v>X</v>
          </cell>
          <cell r="O126">
            <v>0</v>
          </cell>
          <cell r="P126" t="str">
            <v>Brdg4 001700</v>
          </cell>
          <cell r="Q126">
            <v>0</v>
          </cell>
          <cell r="R126">
            <v>0</v>
          </cell>
          <cell r="S126">
            <v>1</v>
          </cell>
          <cell r="T126">
            <v>0</v>
          </cell>
          <cell r="U126">
            <v>0</v>
          </cell>
        </row>
        <row r="127">
          <cell r="D127">
            <v>31019</v>
          </cell>
          <cell r="E127">
            <v>79</v>
          </cell>
          <cell r="F127" t="str">
            <v>X</v>
          </cell>
          <cell r="G127">
            <v>0</v>
          </cell>
          <cell r="H127">
            <v>0</v>
          </cell>
          <cell r="I127" t="str">
            <v>X</v>
          </cell>
          <cell r="J127" t="str">
            <v>X</v>
          </cell>
          <cell r="K127" t="str">
            <v>X</v>
          </cell>
          <cell r="L127" t="str">
            <v>X</v>
          </cell>
          <cell r="M127" t="str">
            <v>X</v>
          </cell>
          <cell r="N127" t="str">
            <v>X</v>
          </cell>
          <cell r="O127">
            <v>3</v>
          </cell>
          <cell r="P127" t="str">
            <v>Brdg4 663360</v>
          </cell>
          <cell r="Q127">
            <v>0</v>
          </cell>
          <cell r="R127">
            <v>0</v>
          </cell>
          <cell r="S127">
            <v>76</v>
          </cell>
          <cell r="T127">
            <v>0</v>
          </cell>
          <cell r="U127">
            <v>0</v>
          </cell>
        </row>
        <row r="128">
          <cell r="D128">
            <v>31021</v>
          </cell>
          <cell r="E128">
            <v>9</v>
          </cell>
          <cell r="F128" t="str">
            <v>X</v>
          </cell>
          <cell r="G128">
            <v>0</v>
          </cell>
          <cell r="H128">
            <v>0</v>
          </cell>
          <cell r="I128" t="str">
            <v>X</v>
          </cell>
          <cell r="J128" t="str">
            <v>X</v>
          </cell>
          <cell r="K128" t="str">
            <v>X</v>
          </cell>
          <cell r="L128" t="str">
            <v>X</v>
          </cell>
          <cell r="M128" t="str">
            <v>X</v>
          </cell>
          <cell r="N128" t="str">
            <v>X</v>
          </cell>
          <cell r="O128">
            <v>0</v>
          </cell>
          <cell r="P128" t="str">
            <v>Brdg4 800870</v>
          </cell>
          <cell r="Q128">
            <v>0</v>
          </cell>
          <cell r="R128">
            <v>23</v>
          </cell>
          <cell r="S128">
            <v>7</v>
          </cell>
          <cell r="T128">
            <v>0</v>
          </cell>
          <cell r="U128">
            <v>0</v>
          </cell>
        </row>
        <row r="129">
          <cell r="D129">
            <v>31023</v>
          </cell>
          <cell r="E129">
            <v>991</v>
          </cell>
          <cell r="F129" t="str">
            <v>X</v>
          </cell>
          <cell r="G129">
            <v>0</v>
          </cell>
          <cell r="H129">
            <v>0</v>
          </cell>
          <cell r="I129" t="str">
            <v>X</v>
          </cell>
          <cell r="J129" t="str">
            <v>X</v>
          </cell>
          <cell r="K129" t="str">
            <v>X</v>
          </cell>
          <cell r="L129" t="str">
            <v>X</v>
          </cell>
          <cell r="M129" t="str">
            <v>X</v>
          </cell>
          <cell r="N129" t="str">
            <v>X</v>
          </cell>
          <cell r="O129">
            <v>6</v>
          </cell>
          <cell r="P129" t="str">
            <v>Brdg4 800874</v>
          </cell>
          <cell r="Q129">
            <v>0</v>
          </cell>
          <cell r="R129">
            <v>128</v>
          </cell>
          <cell r="S129">
            <v>976</v>
          </cell>
          <cell r="T129">
            <v>0</v>
          </cell>
          <cell r="U129">
            <v>0</v>
          </cell>
        </row>
        <row r="130">
          <cell r="D130">
            <v>31025</v>
          </cell>
          <cell r="E130">
            <v>6</v>
          </cell>
          <cell r="F130" t="str">
            <v>X</v>
          </cell>
          <cell r="G130">
            <v>0</v>
          </cell>
          <cell r="H130">
            <v>0</v>
          </cell>
          <cell r="I130" t="str">
            <v>X</v>
          </cell>
          <cell r="J130" t="str">
            <v>X</v>
          </cell>
          <cell r="K130" t="str">
            <v>X</v>
          </cell>
          <cell r="L130" t="str">
            <v>X</v>
          </cell>
          <cell r="M130" t="str">
            <v>X</v>
          </cell>
          <cell r="N130" t="str">
            <v>X</v>
          </cell>
          <cell r="O130">
            <v>0</v>
          </cell>
          <cell r="P130" t="str">
            <v>Brdg4 800877</v>
          </cell>
          <cell r="Q130">
            <v>0</v>
          </cell>
          <cell r="R130">
            <v>0</v>
          </cell>
          <cell r="S130">
            <v>6</v>
          </cell>
          <cell r="T130">
            <v>0</v>
          </cell>
          <cell r="U130">
            <v>0</v>
          </cell>
        </row>
        <row r="131">
          <cell r="D131">
            <v>31028</v>
          </cell>
          <cell r="E131">
            <v>28</v>
          </cell>
          <cell r="F131" t="str">
            <v>X</v>
          </cell>
          <cell r="G131">
            <v>0</v>
          </cell>
          <cell r="H131">
            <v>0</v>
          </cell>
          <cell r="I131" t="str">
            <v>X</v>
          </cell>
          <cell r="J131" t="str">
            <v>X</v>
          </cell>
          <cell r="K131" t="str">
            <v>X</v>
          </cell>
          <cell r="L131" t="str">
            <v>X</v>
          </cell>
          <cell r="M131" t="str">
            <v>X</v>
          </cell>
          <cell r="N131" t="str">
            <v>X</v>
          </cell>
          <cell r="O131">
            <v>0</v>
          </cell>
          <cell r="P131" t="str">
            <v>Brdg4 979797</v>
          </cell>
          <cell r="Q131">
            <v>0</v>
          </cell>
          <cell r="R131">
            <v>0</v>
          </cell>
          <cell r="S131">
            <v>28</v>
          </cell>
          <cell r="T131">
            <v>0</v>
          </cell>
          <cell r="U131">
            <v>0</v>
          </cell>
        </row>
        <row r="132">
          <cell r="D132">
            <v>31029</v>
          </cell>
          <cell r="E132">
            <v>1</v>
          </cell>
          <cell r="F132" t="str">
            <v>X</v>
          </cell>
          <cell r="G132">
            <v>0</v>
          </cell>
          <cell r="H132">
            <v>0</v>
          </cell>
          <cell r="I132" t="str">
            <v>X</v>
          </cell>
          <cell r="J132" t="str">
            <v>X</v>
          </cell>
          <cell r="K132" t="str">
            <v>X</v>
          </cell>
          <cell r="L132" t="str">
            <v>X</v>
          </cell>
          <cell r="M132" t="str">
            <v>X</v>
          </cell>
          <cell r="N132" t="str">
            <v>X</v>
          </cell>
          <cell r="O132">
            <v>1</v>
          </cell>
          <cell r="P132" t="str">
            <v>Brdg4413333</v>
          </cell>
          <cell r="Q132">
            <v>0</v>
          </cell>
          <cell r="R132">
            <v>0</v>
          </cell>
          <cell r="S132">
            <v>0</v>
          </cell>
          <cell r="T132">
            <v>0</v>
          </cell>
          <cell r="U132">
            <v>0</v>
          </cell>
        </row>
        <row r="133">
          <cell r="D133">
            <v>31030</v>
          </cell>
          <cell r="E133">
            <v>1</v>
          </cell>
          <cell r="F133" t="str">
            <v>X</v>
          </cell>
          <cell r="G133">
            <v>0</v>
          </cell>
          <cell r="H133">
            <v>0</v>
          </cell>
          <cell r="I133" t="str">
            <v>X</v>
          </cell>
          <cell r="J133" t="str">
            <v>X</v>
          </cell>
          <cell r="K133" t="str">
            <v>X</v>
          </cell>
          <cell r="L133" t="str">
            <v>X</v>
          </cell>
          <cell r="M133" t="str">
            <v>X</v>
          </cell>
          <cell r="N133" t="str">
            <v>X</v>
          </cell>
          <cell r="O133">
            <v>0</v>
          </cell>
          <cell r="P133" t="str">
            <v>Brdg4414141</v>
          </cell>
          <cell r="Q133">
            <v>0</v>
          </cell>
          <cell r="R133">
            <v>0</v>
          </cell>
          <cell r="S133">
            <v>1</v>
          </cell>
          <cell r="T133">
            <v>0</v>
          </cell>
          <cell r="U133">
            <v>0</v>
          </cell>
        </row>
        <row r="134">
          <cell r="D134">
            <v>31031</v>
          </cell>
          <cell r="E134">
            <v>49</v>
          </cell>
          <cell r="F134" t="str">
            <v>X</v>
          </cell>
          <cell r="G134">
            <v>0</v>
          </cell>
          <cell r="H134">
            <v>0</v>
          </cell>
          <cell r="I134" t="str">
            <v>X</v>
          </cell>
          <cell r="J134" t="str">
            <v>X</v>
          </cell>
          <cell r="K134" t="str">
            <v>X</v>
          </cell>
          <cell r="L134" t="str">
            <v>X</v>
          </cell>
          <cell r="M134" t="str">
            <v>X</v>
          </cell>
          <cell r="N134" t="str">
            <v>X</v>
          </cell>
          <cell r="O134">
            <v>0</v>
          </cell>
          <cell r="P134" t="str">
            <v>Brdg4 800869</v>
          </cell>
          <cell r="Q134">
            <v>0</v>
          </cell>
          <cell r="R134">
            <v>48</v>
          </cell>
          <cell r="S134">
            <v>46</v>
          </cell>
          <cell r="T134">
            <v>0</v>
          </cell>
          <cell r="U134">
            <v>0</v>
          </cell>
        </row>
        <row r="135">
          <cell r="D135">
            <v>31033</v>
          </cell>
          <cell r="E135">
            <v>12</v>
          </cell>
          <cell r="F135" t="str">
            <v>X</v>
          </cell>
          <cell r="G135">
            <v>0</v>
          </cell>
          <cell r="H135">
            <v>0</v>
          </cell>
          <cell r="I135" t="str">
            <v>X</v>
          </cell>
          <cell r="J135" t="str">
            <v>X</v>
          </cell>
          <cell r="K135" t="str">
            <v>X</v>
          </cell>
          <cell r="L135" t="str">
            <v>X</v>
          </cell>
          <cell r="M135" t="str">
            <v>X</v>
          </cell>
          <cell r="N135" t="str">
            <v>X</v>
          </cell>
          <cell r="O135">
            <v>0</v>
          </cell>
          <cell r="P135" t="str">
            <v>Business Sales DDI 1</v>
          </cell>
          <cell r="Q135">
            <v>0</v>
          </cell>
          <cell r="R135">
            <v>0</v>
          </cell>
          <cell r="S135">
            <v>12</v>
          </cell>
          <cell r="T135">
            <v>0</v>
          </cell>
          <cell r="U135">
            <v>0</v>
          </cell>
        </row>
        <row r="136">
          <cell r="D136">
            <v>31036</v>
          </cell>
          <cell r="E136">
            <v>1139</v>
          </cell>
          <cell r="F136" t="str">
            <v>X</v>
          </cell>
          <cell r="G136">
            <v>0</v>
          </cell>
          <cell r="H136">
            <v>0</v>
          </cell>
          <cell r="I136" t="str">
            <v>X</v>
          </cell>
          <cell r="J136" t="str">
            <v>X</v>
          </cell>
          <cell r="K136" t="str">
            <v>X</v>
          </cell>
          <cell r="L136" t="str">
            <v>X</v>
          </cell>
          <cell r="M136" t="str">
            <v>X</v>
          </cell>
          <cell r="N136" t="str">
            <v>X</v>
          </cell>
          <cell r="O136">
            <v>0</v>
          </cell>
          <cell r="P136" t="str">
            <v>d Cus BRDG4 404040</v>
          </cell>
          <cell r="Q136">
            <v>0</v>
          </cell>
          <cell r="R136">
            <v>0</v>
          </cell>
          <cell r="S136">
            <v>1063</v>
          </cell>
          <cell r="T136">
            <v>0</v>
          </cell>
          <cell r="U136">
            <v>0</v>
          </cell>
        </row>
        <row r="137">
          <cell r="D137">
            <v>31038</v>
          </cell>
          <cell r="E137">
            <v>36</v>
          </cell>
          <cell r="F137" t="str">
            <v>X</v>
          </cell>
          <cell r="G137">
            <v>0</v>
          </cell>
          <cell r="H137">
            <v>0</v>
          </cell>
          <cell r="I137" t="str">
            <v>X</v>
          </cell>
          <cell r="J137" t="str">
            <v>X</v>
          </cell>
          <cell r="K137" t="str">
            <v>X</v>
          </cell>
          <cell r="L137" t="str">
            <v>X</v>
          </cell>
          <cell r="M137" t="str">
            <v>X</v>
          </cell>
          <cell r="N137" t="str">
            <v>X</v>
          </cell>
          <cell r="O137">
            <v>0</v>
          </cell>
          <cell r="P137" t="str">
            <v>Brdg4800876</v>
          </cell>
          <cell r="Q137">
            <v>0</v>
          </cell>
          <cell r="R137">
            <v>29</v>
          </cell>
          <cell r="S137">
            <v>34</v>
          </cell>
          <cell r="T137">
            <v>0</v>
          </cell>
          <cell r="U137">
            <v>0</v>
          </cell>
        </row>
        <row r="138">
          <cell r="D138">
            <v>31039</v>
          </cell>
          <cell r="E138">
            <v>52</v>
          </cell>
          <cell r="F138" t="str">
            <v>X</v>
          </cell>
          <cell r="G138">
            <v>0</v>
          </cell>
          <cell r="H138">
            <v>0</v>
          </cell>
          <cell r="I138" t="str">
            <v>X</v>
          </cell>
          <cell r="J138" t="str">
            <v>X</v>
          </cell>
          <cell r="K138" t="str">
            <v>X</v>
          </cell>
          <cell r="L138" t="str">
            <v>X</v>
          </cell>
          <cell r="M138" t="str">
            <v>X</v>
          </cell>
          <cell r="N138" t="str">
            <v>X</v>
          </cell>
          <cell r="O138">
            <v>0</v>
          </cell>
          <cell r="P138" t="str">
            <v>Brdg4831039</v>
          </cell>
          <cell r="Q138">
            <v>0</v>
          </cell>
          <cell r="R138">
            <v>0</v>
          </cell>
          <cell r="S138">
            <v>52</v>
          </cell>
          <cell r="T138">
            <v>0</v>
          </cell>
          <cell r="U138">
            <v>0</v>
          </cell>
        </row>
        <row r="139">
          <cell r="D139">
            <v>31040</v>
          </cell>
          <cell r="E139">
            <v>227</v>
          </cell>
          <cell r="F139" t="str">
            <v>X</v>
          </cell>
          <cell r="G139">
            <v>0</v>
          </cell>
          <cell r="H139">
            <v>0</v>
          </cell>
          <cell r="I139" t="str">
            <v>X</v>
          </cell>
          <cell r="J139" t="str">
            <v>X</v>
          </cell>
          <cell r="K139" t="str">
            <v>X</v>
          </cell>
          <cell r="L139" t="str">
            <v>X</v>
          </cell>
          <cell r="M139" t="str">
            <v>X</v>
          </cell>
          <cell r="N139" t="str">
            <v>X</v>
          </cell>
          <cell r="O139">
            <v>6</v>
          </cell>
          <cell r="P139" t="str">
            <v>India Xfer IVR</v>
          </cell>
          <cell r="Q139">
            <v>0</v>
          </cell>
          <cell r="R139">
            <v>0</v>
          </cell>
          <cell r="S139">
            <v>221</v>
          </cell>
          <cell r="T139">
            <v>0</v>
          </cell>
          <cell r="U139">
            <v>0</v>
          </cell>
        </row>
        <row r="140">
          <cell r="D140">
            <v>31041</v>
          </cell>
          <cell r="E140">
            <v>480</v>
          </cell>
          <cell r="F140" t="str">
            <v>X</v>
          </cell>
          <cell r="G140">
            <v>0</v>
          </cell>
          <cell r="H140">
            <v>0</v>
          </cell>
          <cell r="I140" t="str">
            <v>X</v>
          </cell>
          <cell r="J140" t="str">
            <v>X</v>
          </cell>
          <cell r="K140" t="str">
            <v>X</v>
          </cell>
          <cell r="L140" t="str">
            <v>X</v>
          </cell>
          <cell r="M140" t="str">
            <v>X</v>
          </cell>
          <cell r="N140" t="str">
            <v>X</v>
          </cell>
          <cell r="O140">
            <v>2</v>
          </cell>
          <cell r="P140" t="str">
            <v>Brdg4 31041</v>
          </cell>
          <cell r="Q140">
            <v>0</v>
          </cell>
          <cell r="R140">
            <v>52</v>
          </cell>
          <cell r="S140">
            <v>474</v>
          </cell>
          <cell r="T140">
            <v>0</v>
          </cell>
          <cell r="U140">
            <v>0</v>
          </cell>
        </row>
        <row r="141">
          <cell r="D141">
            <v>31043</v>
          </cell>
          <cell r="E141">
            <v>458</v>
          </cell>
          <cell r="F141" t="str">
            <v>X</v>
          </cell>
          <cell r="G141">
            <v>0</v>
          </cell>
          <cell r="H141">
            <v>0</v>
          </cell>
          <cell r="I141" t="str">
            <v>X</v>
          </cell>
          <cell r="J141" t="str">
            <v>X</v>
          </cell>
          <cell r="K141" t="str">
            <v>X</v>
          </cell>
          <cell r="L141" t="str">
            <v>X</v>
          </cell>
          <cell r="M141" t="str">
            <v>X</v>
          </cell>
          <cell r="N141" t="str">
            <v>X</v>
          </cell>
          <cell r="O141">
            <v>15</v>
          </cell>
          <cell r="P141" t="str">
            <v>Brdg4 831043</v>
          </cell>
          <cell r="Q141">
            <v>0</v>
          </cell>
          <cell r="R141">
            <v>50</v>
          </cell>
          <cell r="S141">
            <v>440</v>
          </cell>
          <cell r="T141">
            <v>0</v>
          </cell>
          <cell r="U141">
            <v>0</v>
          </cell>
        </row>
        <row r="142">
          <cell r="D142">
            <v>31045</v>
          </cell>
          <cell r="E142">
            <v>224</v>
          </cell>
          <cell r="F142" t="str">
            <v>X</v>
          </cell>
          <cell r="G142">
            <v>0</v>
          </cell>
          <cell r="H142">
            <v>0</v>
          </cell>
          <cell r="I142" t="str">
            <v>X</v>
          </cell>
          <cell r="J142" t="str">
            <v>X</v>
          </cell>
          <cell r="K142" t="str">
            <v>X</v>
          </cell>
          <cell r="L142" t="str">
            <v>X</v>
          </cell>
          <cell r="M142" t="str">
            <v>X</v>
          </cell>
          <cell r="N142" t="str">
            <v>X</v>
          </cell>
          <cell r="O142">
            <v>1</v>
          </cell>
          <cell r="P142" t="str">
            <v>Brdg4 432491</v>
          </cell>
          <cell r="Q142">
            <v>0</v>
          </cell>
          <cell r="R142">
            <v>111</v>
          </cell>
          <cell r="S142">
            <v>216</v>
          </cell>
          <cell r="T142">
            <v>0</v>
          </cell>
          <cell r="U142">
            <v>0</v>
          </cell>
        </row>
        <row r="143">
          <cell r="D143">
            <v>31049</v>
          </cell>
          <cell r="E143">
            <v>14</v>
          </cell>
          <cell r="F143" t="str">
            <v>X</v>
          </cell>
          <cell r="G143">
            <v>0</v>
          </cell>
          <cell r="H143">
            <v>0</v>
          </cell>
          <cell r="I143" t="str">
            <v>X</v>
          </cell>
          <cell r="J143" t="str">
            <v>X</v>
          </cell>
          <cell r="K143" t="str">
            <v>X</v>
          </cell>
          <cell r="L143" t="str">
            <v>X</v>
          </cell>
          <cell r="M143" t="str">
            <v>X</v>
          </cell>
          <cell r="N143" t="str">
            <v>X</v>
          </cell>
          <cell r="O143">
            <v>0</v>
          </cell>
          <cell r="P143" t="str">
            <v>Brdg4 831049</v>
          </cell>
          <cell r="Q143">
            <v>0</v>
          </cell>
          <cell r="R143">
            <v>0</v>
          </cell>
          <cell r="S143">
            <v>14</v>
          </cell>
          <cell r="T143">
            <v>0</v>
          </cell>
          <cell r="U143">
            <v>0</v>
          </cell>
        </row>
        <row r="144">
          <cell r="D144">
            <v>31050</v>
          </cell>
          <cell r="E144">
            <v>3212</v>
          </cell>
          <cell r="F144" t="str">
            <v>X</v>
          </cell>
          <cell r="G144">
            <v>0</v>
          </cell>
          <cell r="H144">
            <v>0</v>
          </cell>
          <cell r="I144" t="str">
            <v>X</v>
          </cell>
          <cell r="J144" t="str">
            <v>X</v>
          </cell>
          <cell r="K144" t="str">
            <v>X</v>
          </cell>
          <cell r="L144" t="str">
            <v>X</v>
          </cell>
          <cell r="M144" t="str">
            <v>X</v>
          </cell>
          <cell r="N144" t="str">
            <v>X</v>
          </cell>
          <cell r="O144">
            <v>0</v>
          </cell>
          <cell r="P144" t="str">
            <v>RHL Xfer IVR</v>
          </cell>
          <cell r="Q144">
            <v>0</v>
          </cell>
          <cell r="R144">
            <v>0</v>
          </cell>
          <cell r="S144">
            <v>3212</v>
          </cell>
          <cell r="T144">
            <v>0</v>
          </cell>
          <cell r="U144">
            <v>0</v>
          </cell>
        </row>
        <row r="145">
          <cell r="D145">
            <v>31056</v>
          </cell>
          <cell r="E145">
            <v>1</v>
          </cell>
          <cell r="F145" t="str">
            <v>X</v>
          </cell>
          <cell r="G145">
            <v>0</v>
          </cell>
          <cell r="H145">
            <v>0</v>
          </cell>
          <cell r="I145" t="str">
            <v>X</v>
          </cell>
          <cell r="J145" t="str">
            <v>X</v>
          </cell>
          <cell r="K145" t="str">
            <v>X</v>
          </cell>
          <cell r="L145" t="str">
            <v>X</v>
          </cell>
          <cell r="M145" t="str">
            <v>X</v>
          </cell>
          <cell r="N145" t="str">
            <v>X</v>
          </cell>
          <cell r="O145">
            <v>0</v>
          </cell>
          <cell r="P145" t="str">
            <v>Brdg4800888</v>
          </cell>
          <cell r="Q145">
            <v>0</v>
          </cell>
          <cell r="R145">
            <v>0</v>
          </cell>
          <cell r="S145">
            <v>1</v>
          </cell>
          <cell r="T145">
            <v>0</v>
          </cell>
          <cell r="U145">
            <v>0</v>
          </cell>
        </row>
        <row r="146">
          <cell r="D146">
            <v>31058</v>
          </cell>
          <cell r="E146">
            <v>12</v>
          </cell>
          <cell r="F146" t="str">
            <v>X</v>
          </cell>
          <cell r="G146">
            <v>0</v>
          </cell>
          <cell r="H146">
            <v>0</v>
          </cell>
          <cell r="I146" t="str">
            <v>X</v>
          </cell>
          <cell r="J146" t="str">
            <v>X</v>
          </cell>
          <cell r="K146" t="str">
            <v>X</v>
          </cell>
          <cell r="L146" t="str">
            <v>X</v>
          </cell>
          <cell r="M146" t="str">
            <v>X</v>
          </cell>
          <cell r="N146" t="str">
            <v>X</v>
          </cell>
          <cell r="O146">
            <v>0</v>
          </cell>
          <cell r="P146" t="str">
            <v>Brdg4432492</v>
          </cell>
          <cell r="Q146">
            <v>0</v>
          </cell>
          <cell r="R146">
            <v>0</v>
          </cell>
          <cell r="S146">
            <v>12</v>
          </cell>
          <cell r="T146">
            <v>0</v>
          </cell>
          <cell r="U146">
            <v>0</v>
          </cell>
        </row>
        <row r="147">
          <cell r="D147">
            <v>31059</v>
          </cell>
          <cell r="E147">
            <v>5</v>
          </cell>
          <cell r="F147" t="str">
            <v>X</v>
          </cell>
          <cell r="G147">
            <v>0</v>
          </cell>
          <cell r="H147">
            <v>0</v>
          </cell>
          <cell r="I147" t="str">
            <v>X</v>
          </cell>
          <cell r="J147" t="str">
            <v>X</v>
          </cell>
          <cell r="K147" t="str">
            <v>X</v>
          </cell>
          <cell r="L147" t="str">
            <v>X</v>
          </cell>
          <cell r="M147" t="str">
            <v>X</v>
          </cell>
          <cell r="N147" t="str">
            <v>X</v>
          </cell>
          <cell r="O147">
            <v>0</v>
          </cell>
          <cell r="P147" t="str">
            <v>Brdg4831059</v>
          </cell>
          <cell r="Q147">
            <v>0</v>
          </cell>
          <cell r="R147">
            <v>0</v>
          </cell>
          <cell r="S147">
            <v>5</v>
          </cell>
          <cell r="T147">
            <v>0</v>
          </cell>
          <cell r="U147">
            <v>0</v>
          </cell>
        </row>
        <row r="148">
          <cell r="D148">
            <v>31061</v>
          </cell>
          <cell r="E148">
            <v>199</v>
          </cell>
          <cell r="F148" t="str">
            <v>X</v>
          </cell>
          <cell r="G148">
            <v>0</v>
          </cell>
          <cell r="H148">
            <v>0</v>
          </cell>
          <cell r="I148" t="str">
            <v>X</v>
          </cell>
          <cell r="J148" t="str">
            <v>X</v>
          </cell>
          <cell r="K148" t="str">
            <v>X</v>
          </cell>
          <cell r="L148" t="str">
            <v>X</v>
          </cell>
          <cell r="M148" t="str">
            <v>X</v>
          </cell>
          <cell r="N148" t="str">
            <v>X</v>
          </cell>
          <cell r="O148">
            <v>0</v>
          </cell>
          <cell r="P148" t="str">
            <v>Brdg4 404151</v>
          </cell>
          <cell r="Q148">
            <v>0</v>
          </cell>
          <cell r="R148">
            <v>29</v>
          </cell>
          <cell r="S148">
            <v>196</v>
          </cell>
          <cell r="T148">
            <v>0</v>
          </cell>
          <cell r="U148">
            <v>0</v>
          </cell>
        </row>
        <row r="149">
          <cell r="D149">
            <v>31068</v>
          </cell>
          <cell r="E149">
            <v>7</v>
          </cell>
          <cell r="F149" t="str">
            <v>X</v>
          </cell>
          <cell r="G149">
            <v>0</v>
          </cell>
          <cell r="H149">
            <v>0</v>
          </cell>
          <cell r="I149" t="str">
            <v>X</v>
          </cell>
          <cell r="J149" t="str">
            <v>X</v>
          </cell>
          <cell r="K149" t="str">
            <v>X</v>
          </cell>
          <cell r="L149" t="str">
            <v>X</v>
          </cell>
          <cell r="M149" t="str">
            <v>X</v>
          </cell>
          <cell r="N149" t="str">
            <v>X</v>
          </cell>
          <cell r="O149">
            <v>1</v>
          </cell>
          <cell r="P149" t="str">
            <v>Brdg4 501601</v>
          </cell>
          <cell r="Q149">
            <v>0</v>
          </cell>
          <cell r="R149">
            <v>0</v>
          </cell>
          <cell r="S149">
            <v>6</v>
          </cell>
          <cell r="T149">
            <v>0</v>
          </cell>
          <cell r="U149">
            <v>0</v>
          </cell>
        </row>
        <row r="150">
          <cell r="D150">
            <v>31071</v>
          </cell>
          <cell r="E150">
            <v>105</v>
          </cell>
          <cell r="F150" t="str">
            <v>X</v>
          </cell>
          <cell r="G150">
            <v>0</v>
          </cell>
          <cell r="H150">
            <v>0</v>
          </cell>
          <cell r="I150" t="str">
            <v>X</v>
          </cell>
          <cell r="J150" t="str">
            <v>X</v>
          </cell>
          <cell r="K150" t="str">
            <v>X</v>
          </cell>
          <cell r="L150" t="str">
            <v>X</v>
          </cell>
          <cell r="M150" t="str">
            <v>X</v>
          </cell>
          <cell r="N150" t="str">
            <v>X</v>
          </cell>
          <cell r="O150">
            <v>1</v>
          </cell>
          <cell r="P150" t="str">
            <v>Brdg4 400208</v>
          </cell>
          <cell r="Q150">
            <v>0</v>
          </cell>
          <cell r="R150">
            <v>0</v>
          </cell>
          <cell r="S150">
            <v>104</v>
          </cell>
          <cell r="T150">
            <v>0</v>
          </cell>
          <cell r="U150">
            <v>0</v>
          </cell>
        </row>
        <row r="151">
          <cell r="D151">
            <v>31073</v>
          </cell>
          <cell r="E151">
            <v>101</v>
          </cell>
          <cell r="F151" t="str">
            <v>X</v>
          </cell>
          <cell r="G151">
            <v>0</v>
          </cell>
          <cell r="H151">
            <v>0</v>
          </cell>
          <cell r="I151" t="str">
            <v>X</v>
          </cell>
          <cell r="J151" t="str">
            <v>X</v>
          </cell>
          <cell r="K151" t="str">
            <v>X</v>
          </cell>
          <cell r="L151" t="str">
            <v>X</v>
          </cell>
          <cell r="M151" t="str">
            <v>X</v>
          </cell>
          <cell r="N151" t="str">
            <v>X</v>
          </cell>
          <cell r="O151">
            <v>1</v>
          </cell>
          <cell r="P151" t="str">
            <v>Brdg4 432494</v>
          </cell>
          <cell r="Q151">
            <v>0</v>
          </cell>
          <cell r="R151">
            <v>21</v>
          </cell>
          <cell r="S151">
            <v>98</v>
          </cell>
          <cell r="T151">
            <v>0</v>
          </cell>
          <cell r="U151">
            <v>0</v>
          </cell>
        </row>
        <row r="152">
          <cell r="D152">
            <v>31074</v>
          </cell>
          <cell r="E152">
            <v>229</v>
          </cell>
          <cell r="F152" t="str">
            <v>X</v>
          </cell>
          <cell r="G152">
            <v>0</v>
          </cell>
          <cell r="H152">
            <v>0</v>
          </cell>
          <cell r="I152" t="str">
            <v>X</v>
          </cell>
          <cell r="J152" t="str">
            <v>X</v>
          </cell>
          <cell r="K152" t="str">
            <v>X</v>
          </cell>
          <cell r="L152" t="str">
            <v>X</v>
          </cell>
          <cell r="M152" t="str">
            <v>X</v>
          </cell>
          <cell r="N152" t="str">
            <v>X</v>
          </cell>
          <cell r="O152">
            <v>4</v>
          </cell>
          <cell r="P152" t="str">
            <v>Brdg431074</v>
          </cell>
          <cell r="Q152">
            <v>0</v>
          </cell>
          <cell r="R152">
            <v>60</v>
          </cell>
          <cell r="S152">
            <v>221</v>
          </cell>
          <cell r="T152">
            <v>0</v>
          </cell>
          <cell r="U152">
            <v>0</v>
          </cell>
        </row>
        <row r="153">
          <cell r="D153">
            <v>31075</v>
          </cell>
          <cell r="E153">
            <v>184</v>
          </cell>
          <cell r="F153" t="str">
            <v>X</v>
          </cell>
          <cell r="G153">
            <v>0</v>
          </cell>
          <cell r="H153">
            <v>0</v>
          </cell>
          <cell r="I153" t="str">
            <v>X</v>
          </cell>
          <cell r="J153" t="str">
            <v>X</v>
          </cell>
          <cell r="K153" t="str">
            <v>X</v>
          </cell>
          <cell r="L153" t="str">
            <v>X</v>
          </cell>
          <cell r="M153" t="str">
            <v>X</v>
          </cell>
          <cell r="N153" t="str">
            <v>X</v>
          </cell>
          <cell r="O153">
            <v>0</v>
          </cell>
          <cell r="P153" t="str">
            <v>Brdg4 432481</v>
          </cell>
          <cell r="Q153">
            <v>0</v>
          </cell>
          <cell r="R153">
            <v>18</v>
          </cell>
          <cell r="S153">
            <v>183</v>
          </cell>
          <cell r="T153">
            <v>0</v>
          </cell>
          <cell r="U153">
            <v>0</v>
          </cell>
        </row>
        <row r="154">
          <cell r="D154">
            <v>31077</v>
          </cell>
          <cell r="E154">
            <v>3</v>
          </cell>
          <cell r="F154" t="str">
            <v>X</v>
          </cell>
          <cell r="G154">
            <v>0</v>
          </cell>
          <cell r="H154">
            <v>0</v>
          </cell>
          <cell r="I154" t="str">
            <v>X</v>
          </cell>
          <cell r="J154" t="str">
            <v>X</v>
          </cell>
          <cell r="K154" t="str">
            <v>X</v>
          </cell>
          <cell r="L154" t="str">
            <v>X</v>
          </cell>
          <cell r="M154" t="str">
            <v>X</v>
          </cell>
          <cell r="N154" t="str">
            <v>X</v>
          </cell>
          <cell r="O154">
            <v>0</v>
          </cell>
          <cell r="P154" t="str">
            <v>Brdg4 432483</v>
          </cell>
          <cell r="Q154">
            <v>0</v>
          </cell>
          <cell r="R154">
            <v>0</v>
          </cell>
          <cell r="S154">
            <v>3</v>
          </cell>
          <cell r="T154">
            <v>0</v>
          </cell>
          <cell r="U154">
            <v>0</v>
          </cell>
        </row>
        <row r="155">
          <cell r="D155">
            <v>31078</v>
          </cell>
          <cell r="E155">
            <v>7</v>
          </cell>
          <cell r="F155" t="str">
            <v>X</v>
          </cell>
          <cell r="G155">
            <v>0</v>
          </cell>
          <cell r="H155">
            <v>0</v>
          </cell>
          <cell r="I155" t="str">
            <v>X</v>
          </cell>
          <cell r="J155" t="str">
            <v>X</v>
          </cell>
          <cell r="K155" t="str">
            <v>X</v>
          </cell>
          <cell r="L155" t="str">
            <v>X</v>
          </cell>
          <cell r="M155" t="str">
            <v>X</v>
          </cell>
          <cell r="N155" t="str">
            <v>X</v>
          </cell>
          <cell r="O155">
            <v>0</v>
          </cell>
          <cell r="P155" t="str">
            <v>Brdg4 432484</v>
          </cell>
          <cell r="Q155">
            <v>0</v>
          </cell>
          <cell r="R155">
            <v>0</v>
          </cell>
          <cell r="S155">
            <v>7</v>
          </cell>
          <cell r="T155">
            <v>0</v>
          </cell>
          <cell r="U155">
            <v>0</v>
          </cell>
        </row>
        <row r="156">
          <cell r="D156">
            <v>31082</v>
          </cell>
          <cell r="E156">
            <v>2</v>
          </cell>
          <cell r="F156" t="str">
            <v>X</v>
          </cell>
          <cell r="G156">
            <v>0</v>
          </cell>
          <cell r="H156">
            <v>0</v>
          </cell>
          <cell r="I156" t="str">
            <v>X</v>
          </cell>
          <cell r="J156" t="str">
            <v>X</v>
          </cell>
          <cell r="K156" t="str">
            <v>X</v>
          </cell>
          <cell r="L156" t="str">
            <v>X</v>
          </cell>
          <cell r="M156" t="str">
            <v>X</v>
          </cell>
          <cell r="N156" t="str">
            <v>X</v>
          </cell>
          <cell r="O156">
            <v>0</v>
          </cell>
          <cell r="P156" t="str">
            <v>Brdg4 719805</v>
          </cell>
          <cell r="Q156">
            <v>0</v>
          </cell>
          <cell r="R156">
            <v>0</v>
          </cell>
          <cell r="S156">
            <v>2</v>
          </cell>
          <cell r="T156">
            <v>0</v>
          </cell>
          <cell r="U156">
            <v>0</v>
          </cell>
        </row>
        <row r="157">
          <cell r="D157">
            <v>31083</v>
          </cell>
          <cell r="E157">
            <v>2</v>
          </cell>
          <cell r="F157" t="str">
            <v>X</v>
          </cell>
          <cell r="G157">
            <v>0</v>
          </cell>
          <cell r="H157">
            <v>0</v>
          </cell>
          <cell r="I157" t="str">
            <v>X</v>
          </cell>
          <cell r="J157" t="str">
            <v>X</v>
          </cell>
          <cell r="K157" t="str">
            <v>X</v>
          </cell>
          <cell r="L157" t="str">
            <v>X</v>
          </cell>
          <cell r="M157" t="str">
            <v>X</v>
          </cell>
          <cell r="N157" t="str">
            <v>X</v>
          </cell>
          <cell r="O157">
            <v>0</v>
          </cell>
          <cell r="P157" t="str">
            <v>Brdg4 719811</v>
          </cell>
          <cell r="Q157">
            <v>0</v>
          </cell>
          <cell r="R157">
            <v>0</v>
          </cell>
          <cell r="S157">
            <v>2</v>
          </cell>
          <cell r="T157">
            <v>0</v>
          </cell>
          <cell r="U157">
            <v>0</v>
          </cell>
        </row>
        <row r="158">
          <cell r="D158">
            <v>31084</v>
          </cell>
          <cell r="E158">
            <v>2</v>
          </cell>
          <cell r="F158" t="str">
            <v>X</v>
          </cell>
          <cell r="G158">
            <v>0</v>
          </cell>
          <cell r="H158">
            <v>0</v>
          </cell>
          <cell r="I158" t="str">
            <v>X</v>
          </cell>
          <cell r="J158" t="str">
            <v>X</v>
          </cell>
          <cell r="K158" t="str">
            <v>X</v>
          </cell>
          <cell r="L158" t="str">
            <v>X</v>
          </cell>
          <cell r="M158" t="str">
            <v>X</v>
          </cell>
          <cell r="N158" t="str">
            <v>X</v>
          </cell>
          <cell r="O158">
            <v>0</v>
          </cell>
          <cell r="P158" t="str">
            <v>Brdg4501602</v>
          </cell>
          <cell r="Q158">
            <v>0</v>
          </cell>
          <cell r="R158">
            <v>0</v>
          </cell>
          <cell r="S158">
            <v>2</v>
          </cell>
          <cell r="T158">
            <v>0</v>
          </cell>
          <cell r="U158">
            <v>0</v>
          </cell>
        </row>
        <row r="159">
          <cell r="D159">
            <v>31085</v>
          </cell>
          <cell r="E159">
            <v>46</v>
          </cell>
          <cell r="F159" t="str">
            <v>X</v>
          </cell>
          <cell r="G159">
            <v>0</v>
          </cell>
          <cell r="H159">
            <v>0</v>
          </cell>
          <cell r="I159" t="str">
            <v>X</v>
          </cell>
          <cell r="J159" t="str">
            <v>X</v>
          </cell>
          <cell r="K159" t="str">
            <v>X</v>
          </cell>
          <cell r="L159" t="str">
            <v>X</v>
          </cell>
          <cell r="M159" t="str">
            <v>X</v>
          </cell>
          <cell r="N159" t="str">
            <v>X</v>
          </cell>
          <cell r="O159">
            <v>0</v>
          </cell>
          <cell r="P159" t="str">
            <v>Brdg4 501603</v>
          </cell>
          <cell r="Q159">
            <v>0</v>
          </cell>
          <cell r="R159">
            <v>15</v>
          </cell>
          <cell r="S159">
            <v>45</v>
          </cell>
          <cell r="T159">
            <v>0</v>
          </cell>
          <cell r="U159">
            <v>0</v>
          </cell>
        </row>
        <row r="160">
          <cell r="D160">
            <v>31086</v>
          </cell>
          <cell r="E160">
            <v>7</v>
          </cell>
          <cell r="F160" t="str">
            <v>X</v>
          </cell>
          <cell r="G160">
            <v>0</v>
          </cell>
          <cell r="H160">
            <v>0</v>
          </cell>
          <cell r="I160" t="str">
            <v>X</v>
          </cell>
          <cell r="J160" t="str">
            <v>X</v>
          </cell>
          <cell r="K160" t="str">
            <v>X</v>
          </cell>
          <cell r="L160" t="str">
            <v>X</v>
          </cell>
          <cell r="M160" t="str">
            <v>X</v>
          </cell>
          <cell r="N160" t="str">
            <v>X</v>
          </cell>
          <cell r="O160">
            <v>0</v>
          </cell>
          <cell r="P160" t="str">
            <v>Brdg4 501604</v>
          </cell>
          <cell r="Q160">
            <v>0</v>
          </cell>
          <cell r="R160">
            <v>0</v>
          </cell>
          <cell r="S160">
            <v>7</v>
          </cell>
          <cell r="T160">
            <v>0</v>
          </cell>
          <cell r="U160">
            <v>0</v>
          </cell>
        </row>
        <row r="161">
          <cell r="D161">
            <v>31087</v>
          </cell>
          <cell r="E161">
            <v>13</v>
          </cell>
          <cell r="F161" t="str">
            <v>X</v>
          </cell>
          <cell r="G161">
            <v>0</v>
          </cell>
          <cell r="H161">
            <v>0</v>
          </cell>
          <cell r="I161" t="str">
            <v>X</v>
          </cell>
          <cell r="J161" t="str">
            <v>X</v>
          </cell>
          <cell r="K161" t="str">
            <v>X</v>
          </cell>
          <cell r="L161" t="str">
            <v>X</v>
          </cell>
          <cell r="M161" t="str">
            <v>X</v>
          </cell>
          <cell r="N161" t="str">
            <v>X</v>
          </cell>
          <cell r="O161">
            <v>1</v>
          </cell>
          <cell r="P161" t="str">
            <v>Brdg4 501605</v>
          </cell>
          <cell r="Q161">
            <v>0</v>
          </cell>
          <cell r="R161">
            <v>0</v>
          </cell>
          <cell r="S161">
            <v>12</v>
          </cell>
          <cell r="T161">
            <v>0</v>
          </cell>
          <cell r="U161">
            <v>0</v>
          </cell>
        </row>
        <row r="162">
          <cell r="D162">
            <v>31088</v>
          </cell>
          <cell r="E162">
            <v>3</v>
          </cell>
          <cell r="F162" t="str">
            <v>X</v>
          </cell>
          <cell r="G162">
            <v>0</v>
          </cell>
          <cell r="H162">
            <v>0</v>
          </cell>
          <cell r="I162" t="str">
            <v>X</v>
          </cell>
          <cell r="J162" t="str">
            <v>X</v>
          </cell>
          <cell r="K162" t="str">
            <v>X</v>
          </cell>
          <cell r="L162" t="str">
            <v>X</v>
          </cell>
          <cell r="M162" t="str">
            <v>X</v>
          </cell>
          <cell r="N162" t="str">
            <v>X</v>
          </cell>
          <cell r="O162">
            <v>0</v>
          </cell>
          <cell r="P162" t="str">
            <v>Brdg4 501606</v>
          </cell>
          <cell r="Q162">
            <v>0</v>
          </cell>
          <cell r="R162">
            <v>0</v>
          </cell>
          <cell r="S162">
            <v>3</v>
          </cell>
          <cell r="T162">
            <v>0</v>
          </cell>
          <cell r="U162">
            <v>0</v>
          </cell>
        </row>
        <row r="163">
          <cell r="D163">
            <v>31089</v>
          </cell>
          <cell r="E163">
            <v>152</v>
          </cell>
          <cell r="F163" t="str">
            <v>X</v>
          </cell>
          <cell r="G163">
            <v>0</v>
          </cell>
          <cell r="H163">
            <v>0</v>
          </cell>
          <cell r="I163" t="str">
            <v>X</v>
          </cell>
          <cell r="J163" t="str">
            <v>X</v>
          </cell>
          <cell r="K163" t="str">
            <v>X</v>
          </cell>
          <cell r="L163" t="str">
            <v>X</v>
          </cell>
          <cell r="M163" t="str">
            <v>X</v>
          </cell>
          <cell r="N163" t="str">
            <v>X</v>
          </cell>
          <cell r="O163">
            <v>0</v>
          </cell>
          <cell r="P163" t="str">
            <v>Brdg4 800876</v>
          </cell>
          <cell r="Q163">
            <v>0</v>
          </cell>
          <cell r="R163">
            <v>44</v>
          </cell>
          <cell r="S163">
            <v>149</v>
          </cell>
          <cell r="T163">
            <v>0</v>
          </cell>
          <cell r="U163">
            <v>0</v>
          </cell>
        </row>
        <row r="164">
          <cell r="D164">
            <v>31092</v>
          </cell>
          <cell r="E164">
            <v>8</v>
          </cell>
          <cell r="F164" t="str">
            <v>X</v>
          </cell>
          <cell r="G164">
            <v>0</v>
          </cell>
          <cell r="H164">
            <v>0</v>
          </cell>
          <cell r="I164" t="str">
            <v>X</v>
          </cell>
          <cell r="J164" t="str">
            <v>X</v>
          </cell>
          <cell r="K164" t="str">
            <v>X</v>
          </cell>
          <cell r="L164" t="str">
            <v>X</v>
          </cell>
          <cell r="M164" t="str">
            <v>X</v>
          </cell>
          <cell r="N164" t="str">
            <v>X</v>
          </cell>
          <cell r="O164">
            <v>0</v>
          </cell>
          <cell r="P164" t="str">
            <v>Brdg4 800872</v>
          </cell>
          <cell r="Q164">
            <v>0</v>
          </cell>
          <cell r="R164">
            <v>0</v>
          </cell>
          <cell r="S164">
            <v>8</v>
          </cell>
          <cell r="T164">
            <v>0</v>
          </cell>
          <cell r="U164">
            <v>0</v>
          </cell>
        </row>
        <row r="165">
          <cell r="D165">
            <v>31093</v>
          </cell>
          <cell r="E165">
            <v>59</v>
          </cell>
          <cell r="F165" t="str">
            <v>X</v>
          </cell>
          <cell r="G165">
            <v>0</v>
          </cell>
          <cell r="H165">
            <v>0</v>
          </cell>
          <cell r="I165" t="str">
            <v>X</v>
          </cell>
          <cell r="J165" t="str">
            <v>X</v>
          </cell>
          <cell r="K165" t="str">
            <v>X</v>
          </cell>
          <cell r="L165" t="str">
            <v>X</v>
          </cell>
          <cell r="M165" t="str">
            <v>X</v>
          </cell>
          <cell r="N165" t="str">
            <v>X</v>
          </cell>
          <cell r="O165">
            <v>1</v>
          </cell>
          <cell r="P165" t="str">
            <v>Brdg4 663366</v>
          </cell>
          <cell r="Q165">
            <v>0</v>
          </cell>
          <cell r="R165">
            <v>18</v>
          </cell>
          <cell r="S165">
            <v>57</v>
          </cell>
          <cell r="T165">
            <v>0</v>
          </cell>
          <cell r="U165">
            <v>0</v>
          </cell>
        </row>
        <row r="166">
          <cell r="D166">
            <v>31094</v>
          </cell>
          <cell r="E166">
            <v>9</v>
          </cell>
          <cell r="F166" t="str">
            <v>X</v>
          </cell>
          <cell r="G166">
            <v>0</v>
          </cell>
          <cell r="H166">
            <v>0</v>
          </cell>
          <cell r="I166" t="str">
            <v>X</v>
          </cell>
          <cell r="J166" t="str">
            <v>X</v>
          </cell>
          <cell r="K166" t="str">
            <v>X</v>
          </cell>
          <cell r="L166" t="str">
            <v>X</v>
          </cell>
          <cell r="M166" t="str">
            <v>X</v>
          </cell>
          <cell r="N166" t="str">
            <v>X</v>
          </cell>
          <cell r="O166">
            <v>0</v>
          </cell>
          <cell r="P166" t="str">
            <v>Brdg4 215215</v>
          </cell>
          <cell r="Q166">
            <v>0</v>
          </cell>
          <cell r="R166">
            <v>18</v>
          </cell>
          <cell r="S166">
            <v>8</v>
          </cell>
          <cell r="T166">
            <v>0</v>
          </cell>
          <cell r="U166">
            <v>0</v>
          </cell>
        </row>
        <row r="167">
          <cell r="D167">
            <v>31095</v>
          </cell>
          <cell r="E167">
            <v>8</v>
          </cell>
          <cell r="F167" t="str">
            <v>X</v>
          </cell>
          <cell r="G167">
            <v>0</v>
          </cell>
          <cell r="H167">
            <v>0</v>
          </cell>
          <cell r="I167" t="str">
            <v>X</v>
          </cell>
          <cell r="J167" t="str">
            <v>X</v>
          </cell>
          <cell r="K167" t="str">
            <v>X</v>
          </cell>
          <cell r="L167" t="str">
            <v>X</v>
          </cell>
          <cell r="M167" t="str">
            <v>X</v>
          </cell>
          <cell r="N167" t="str">
            <v>X</v>
          </cell>
          <cell r="O167">
            <v>0</v>
          </cell>
          <cell r="P167" t="str">
            <v>Brdg4 406940</v>
          </cell>
          <cell r="Q167">
            <v>0</v>
          </cell>
          <cell r="R167">
            <v>0</v>
          </cell>
          <cell r="S167">
            <v>8</v>
          </cell>
          <cell r="T167">
            <v>0</v>
          </cell>
          <cell r="U167">
            <v>0</v>
          </cell>
        </row>
        <row r="168">
          <cell r="D168">
            <v>31096</v>
          </cell>
          <cell r="E168">
            <v>41</v>
          </cell>
          <cell r="F168" t="str">
            <v>X</v>
          </cell>
          <cell r="G168">
            <v>0</v>
          </cell>
          <cell r="H168">
            <v>0</v>
          </cell>
          <cell r="I168" t="str">
            <v>X</v>
          </cell>
          <cell r="J168" t="str">
            <v>X</v>
          </cell>
          <cell r="K168" t="str">
            <v>X</v>
          </cell>
          <cell r="L168" t="str">
            <v>X</v>
          </cell>
          <cell r="M168" t="str">
            <v>X</v>
          </cell>
          <cell r="N168" t="str">
            <v>X</v>
          </cell>
          <cell r="O168">
            <v>0</v>
          </cell>
          <cell r="P168" t="str">
            <v>Brdg4 406941</v>
          </cell>
          <cell r="Q168">
            <v>0</v>
          </cell>
          <cell r="R168">
            <v>0</v>
          </cell>
          <cell r="S168">
            <v>41</v>
          </cell>
          <cell r="T168">
            <v>0</v>
          </cell>
          <cell r="U168">
            <v>0</v>
          </cell>
        </row>
        <row r="169">
          <cell r="D169">
            <v>31106</v>
          </cell>
          <cell r="E169">
            <v>2</v>
          </cell>
          <cell r="F169" t="str">
            <v>X</v>
          </cell>
          <cell r="G169">
            <v>0</v>
          </cell>
          <cell r="H169">
            <v>0</v>
          </cell>
          <cell r="I169" t="str">
            <v>X</v>
          </cell>
          <cell r="J169" t="str">
            <v>X</v>
          </cell>
          <cell r="K169" t="str">
            <v>X</v>
          </cell>
          <cell r="L169" t="str">
            <v>X</v>
          </cell>
          <cell r="M169" t="str">
            <v>X</v>
          </cell>
          <cell r="N169" t="str">
            <v>X</v>
          </cell>
          <cell r="O169">
            <v>0</v>
          </cell>
          <cell r="P169" t="str">
            <v>Brdg4 423254</v>
          </cell>
          <cell r="Q169">
            <v>0</v>
          </cell>
          <cell r="R169">
            <v>0</v>
          </cell>
          <cell r="S169">
            <v>2</v>
          </cell>
          <cell r="T169">
            <v>0</v>
          </cell>
          <cell r="U169">
            <v>0</v>
          </cell>
        </row>
        <row r="170">
          <cell r="D170">
            <v>31107</v>
          </cell>
          <cell r="E170">
            <v>11</v>
          </cell>
          <cell r="F170" t="str">
            <v>X</v>
          </cell>
          <cell r="G170">
            <v>0</v>
          </cell>
          <cell r="H170">
            <v>0</v>
          </cell>
          <cell r="I170" t="str">
            <v>X</v>
          </cell>
          <cell r="J170" t="str">
            <v>X</v>
          </cell>
          <cell r="K170" t="str">
            <v>X</v>
          </cell>
          <cell r="L170" t="str">
            <v>X</v>
          </cell>
          <cell r="M170" t="str">
            <v>X</v>
          </cell>
          <cell r="N170" t="str">
            <v>X</v>
          </cell>
          <cell r="O170">
            <v>0</v>
          </cell>
          <cell r="P170" t="str">
            <v>Brdg4 423256</v>
          </cell>
          <cell r="Q170">
            <v>0</v>
          </cell>
          <cell r="R170">
            <v>202</v>
          </cell>
          <cell r="S170">
            <v>0</v>
          </cell>
          <cell r="T170">
            <v>0</v>
          </cell>
          <cell r="U170">
            <v>0</v>
          </cell>
        </row>
        <row r="171">
          <cell r="D171">
            <v>31108</v>
          </cell>
          <cell r="E171">
            <v>21</v>
          </cell>
          <cell r="F171" t="str">
            <v>X</v>
          </cell>
          <cell r="G171">
            <v>0</v>
          </cell>
          <cell r="H171">
            <v>0</v>
          </cell>
          <cell r="I171" t="str">
            <v>X</v>
          </cell>
          <cell r="J171" t="str">
            <v>X</v>
          </cell>
          <cell r="K171" t="str">
            <v>X</v>
          </cell>
          <cell r="L171" t="str">
            <v>X</v>
          </cell>
          <cell r="M171" t="str">
            <v>X</v>
          </cell>
          <cell r="N171" t="str">
            <v>X</v>
          </cell>
          <cell r="O171">
            <v>0</v>
          </cell>
          <cell r="P171" t="str">
            <v>Brdg4 423257</v>
          </cell>
          <cell r="Q171">
            <v>0</v>
          </cell>
          <cell r="R171">
            <v>13</v>
          </cell>
          <cell r="S171">
            <v>20</v>
          </cell>
          <cell r="T171">
            <v>0</v>
          </cell>
          <cell r="U171">
            <v>0</v>
          </cell>
        </row>
        <row r="172">
          <cell r="D172">
            <v>31117</v>
          </cell>
          <cell r="E172">
            <v>34</v>
          </cell>
          <cell r="F172" t="str">
            <v>X</v>
          </cell>
          <cell r="G172">
            <v>0</v>
          </cell>
          <cell r="H172">
            <v>0</v>
          </cell>
          <cell r="I172" t="str">
            <v>X</v>
          </cell>
          <cell r="J172" t="str">
            <v>X</v>
          </cell>
          <cell r="K172" t="str">
            <v>X</v>
          </cell>
          <cell r="L172" t="str">
            <v>X</v>
          </cell>
          <cell r="M172" t="str">
            <v>X</v>
          </cell>
          <cell r="N172" t="str">
            <v>X</v>
          </cell>
          <cell r="O172">
            <v>1</v>
          </cell>
          <cell r="P172" t="str">
            <v>Brdg4 719833</v>
          </cell>
          <cell r="Q172">
            <v>0</v>
          </cell>
          <cell r="R172">
            <v>0</v>
          </cell>
          <cell r="S172">
            <v>33</v>
          </cell>
          <cell r="T172">
            <v>0</v>
          </cell>
          <cell r="U172">
            <v>0</v>
          </cell>
        </row>
        <row r="173">
          <cell r="D173">
            <v>31118</v>
          </cell>
          <cell r="E173">
            <v>1</v>
          </cell>
          <cell r="F173" t="str">
            <v>X</v>
          </cell>
          <cell r="G173">
            <v>0</v>
          </cell>
          <cell r="H173">
            <v>0</v>
          </cell>
          <cell r="I173" t="str">
            <v>X</v>
          </cell>
          <cell r="J173" t="str">
            <v>X</v>
          </cell>
          <cell r="K173" t="str">
            <v>X</v>
          </cell>
          <cell r="L173" t="str">
            <v>X</v>
          </cell>
          <cell r="M173" t="str">
            <v>X</v>
          </cell>
          <cell r="N173" t="str">
            <v>X</v>
          </cell>
          <cell r="O173">
            <v>0</v>
          </cell>
          <cell r="P173" t="str">
            <v>Brdg4 719834</v>
          </cell>
          <cell r="Q173">
            <v>0</v>
          </cell>
          <cell r="R173">
            <v>0</v>
          </cell>
          <cell r="S173">
            <v>1</v>
          </cell>
          <cell r="T173">
            <v>0</v>
          </cell>
          <cell r="U173">
            <v>0</v>
          </cell>
        </row>
        <row r="174">
          <cell r="D174">
            <v>31120</v>
          </cell>
          <cell r="E174">
            <v>2</v>
          </cell>
          <cell r="F174" t="str">
            <v>X</v>
          </cell>
          <cell r="G174">
            <v>0</v>
          </cell>
          <cell r="H174">
            <v>0</v>
          </cell>
          <cell r="I174" t="str">
            <v>X</v>
          </cell>
          <cell r="J174" t="str">
            <v>X</v>
          </cell>
          <cell r="K174" t="str">
            <v>X</v>
          </cell>
          <cell r="L174" t="str">
            <v>X</v>
          </cell>
          <cell r="M174" t="str">
            <v>X</v>
          </cell>
          <cell r="N174" t="str">
            <v>X</v>
          </cell>
          <cell r="O174">
            <v>0</v>
          </cell>
          <cell r="P174" t="str">
            <v>Brdg4 418111</v>
          </cell>
          <cell r="Q174">
            <v>0</v>
          </cell>
          <cell r="R174">
            <v>0</v>
          </cell>
          <cell r="S174">
            <v>2</v>
          </cell>
          <cell r="T174">
            <v>0</v>
          </cell>
          <cell r="U174">
            <v>0</v>
          </cell>
        </row>
        <row r="175">
          <cell r="D175">
            <v>31139</v>
          </cell>
          <cell r="E175">
            <v>19</v>
          </cell>
          <cell r="F175" t="str">
            <v>X</v>
          </cell>
          <cell r="G175">
            <v>0</v>
          </cell>
          <cell r="H175">
            <v>0</v>
          </cell>
          <cell r="I175" t="str">
            <v>X</v>
          </cell>
          <cell r="J175" t="str">
            <v>X</v>
          </cell>
          <cell r="K175" t="str">
            <v>X</v>
          </cell>
          <cell r="L175" t="str">
            <v>X</v>
          </cell>
          <cell r="M175" t="str">
            <v>X</v>
          </cell>
          <cell r="N175" t="str">
            <v>X</v>
          </cell>
          <cell r="O175">
            <v>0</v>
          </cell>
          <cell r="P175" t="str">
            <v>Brdg4 719851</v>
          </cell>
          <cell r="Q175">
            <v>0</v>
          </cell>
          <cell r="R175">
            <v>0</v>
          </cell>
          <cell r="S175">
            <v>19</v>
          </cell>
          <cell r="T175">
            <v>0</v>
          </cell>
          <cell r="U175">
            <v>0</v>
          </cell>
        </row>
        <row r="176">
          <cell r="D176">
            <v>31140</v>
          </cell>
          <cell r="E176">
            <v>8</v>
          </cell>
          <cell r="F176" t="str">
            <v>X</v>
          </cell>
          <cell r="G176">
            <v>0</v>
          </cell>
          <cell r="H176">
            <v>0</v>
          </cell>
          <cell r="I176" t="str">
            <v>X</v>
          </cell>
          <cell r="J176" t="str">
            <v>X</v>
          </cell>
          <cell r="K176" t="str">
            <v>X</v>
          </cell>
          <cell r="L176" t="str">
            <v>X</v>
          </cell>
          <cell r="M176" t="str">
            <v>X</v>
          </cell>
          <cell r="N176" t="str">
            <v>X</v>
          </cell>
          <cell r="O176">
            <v>1</v>
          </cell>
          <cell r="P176" t="str">
            <v>Brdg4 31140</v>
          </cell>
          <cell r="Q176">
            <v>0</v>
          </cell>
          <cell r="R176">
            <v>0</v>
          </cell>
          <cell r="S176">
            <v>7</v>
          </cell>
          <cell r="T176">
            <v>0</v>
          </cell>
          <cell r="U176">
            <v>0</v>
          </cell>
        </row>
        <row r="177">
          <cell r="D177">
            <v>31141</v>
          </cell>
          <cell r="E177">
            <v>1</v>
          </cell>
          <cell r="F177" t="str">
            <v>X</v>
          </cell>
          <cell r="G177">
            <v>0</v>
          </cell>
          <cell r="H177">
            <v>0</v>
          </cell>
          <cell r="I177" t="str">
            <v>X</v>
          </cell>
          <cell r="J177" t="str">
            <v>X</v>
          </cell>
          <cell r="K177" t="str">
            <v>X</v>
          </cell>
          <cell r="L177" t="str">
            <v>X</v>
          </cell>
          <cell r="M177" t="str">
            <v>X</v>
          </cell>
          <cell r="N177" t="str">
            <v>X</v>
          </cell>
          <cell r="O177">
            <v>0</v>
          </cell>
          <cell r="P177" t="str">
            <v>Brdg4 719853</v>
          </cell>
          <cell r="Q177">
            <v>0</v>
          </cell>
          <cell r="R177">
            <v>0</v>
          </cell>
          <cell r="S177">
            <v>1</v>
          </cell>
          <cell r="T177">
            <v>0</v>
          </cell>
          <cell r="U177">
            <v>0</v>
          </cell>
        </row>
        <row r="178">
          <cell r="D178">
            <v>31147</v>
          </cell>
          <cell r="E178">
            <v>1</v>
          </cell>
          <cell r="F178" t="str">
            <v>X</v>
          </cell>
          <cell r="G178">
            <v>0</v>
          </cell>
          <cell r="H178">
            <v>0</v>
          </cell>
          <cell r="I178" t="str">
            <v>X</v>
          </cell>
          <cell r="J178" t="str">
            <v>X</v>
          </cell>
          <cell r="K178" t="str">
            <v>X</v>
          </cell>
          <cell r="L178" t="str">
            <v>X</v>
          </cell>
          <cell r="M178" t="str">
            <v>X</v>
          </cell>
          <cell r="N178" t="str">
            <v>X</v>
          </cell>
          <cell r="O178">
            <v>0</v>
          </cell>
          <cell r="P178" t="str">
            <v>Brdg4 719894</v>
          </cell>
          <cell r="Q178">
            <v>0</v>
          </cell>
          <cell r="R178">
            <v>0</v>
          </cell>
          <cell r="S178">
            <v>1</v>
          </cell>
          <cell r="T178">
            <v>0</v>
          </cell>
          <cell r="U178">
            <v>0</v>
          </cell>
        </row>
        <row r="179">
          <cell r="D179">
            <v>31148</v>
          </cell>
          <cell r="E179">
            <v>1</v>
          </cell>
          <cell r="F179" t="str">
            <v>X</v>
          </cell>
          <cell r="G179">
            <v>0</v>
          </cell>
          <cell r="H179">
            <v>0</v>
          </cell>
          <cell r="I179" t="str">
            <v>X</v>
          </cell>
          <cell r="J179" t="str">
            <v>X</v>
          </cell>
          <cell r="K179" t="str">
            <v>X</v>
          </cell>
          <cell r="L179" t="str">
            <v>X</v>
          </cell>
          <cell r="M179" t="str">
            <v>X</v>
          </cell>
          <cell r="N179" t="str">
            <v>X</v>
          </cell>
          <cell r="O179">
            <v>0</v>
          </cell>
          <cell r="P179" t="str">
            <v>Brdg4 403240</v>
          </cell>
          <cell r="Q179">
            <v>0</v>
          </cell>
          <cell r="R179">
            <v>0</v>
          </cell>
          <cell r="S179">
            <v>1</v>
          </cell>
          <cell r="T179">
            <v>0</v>
          </cell>
          <cell r="U179">
            <v>0</v>
          </cell>
        </row>
        <row r="180">
          <cell r="D180">
            <v>31169</v>
          </cell>
          <cell r="E180">
            <v>4</v>
          </cell>
          <cell r="F180" t="str">
            <v>X</v>
          </cell>
          <cell r="G180">
            <v>0</v>
          </cell>
          <cell r="H180">
            <v>0</v>
          </cell>
          <cell r="I180" t="str">
            <v>X</v>
          </cell>
          <cell r="J180" t="str">
            <v>X</v>
          </cell>
          <cell r="K180" t="str">
            <v>X</v>
          </cell>
          <cell r="L180" t="str">
            <v>X</v>
          </cell>
          <cell r="M180" t="str">
            <v>X</v>
          </cell>
          <cell r="N180" t="str">
            <v>X</v>
          </cell>
          <cell r="O180">
            <v>0</v>
          </cell>
          <cell r="P180" t="str">
            <v>Brdg4 088088</v>
          </cell>
          <cell r="Q180">
            <v>0</v>
          </cell>
          <cell r="R180">
            <v>0</v>
          </cell>
          <cell r="S180">
            <v>4</v>
          </cell>
          <cell r="T180">
            <v>0</v>
          </cell>
          <cell r="U180">
            <v>0</v>
          </cell>
        </row>
        <row r="181">
          <cell r="D181">
            <v>31172</v>
          </cell>
          <cell r="E181">
            <v>14</v>
          </cell>
          <cell r="F181" t="str">
            <v>X</v>
          </cell>
          <cell r="G181">
            <v>0</v>
          </cell>
          <cell r="H181">
            <v>0</v>
          </cell>
          <cell r="I181" t="str">
            <v>X</v>
          </cell>
          <cell r="J181" t="str">
            <v>X</v>
          </cell>
          <cell r="K181" t="str">
            <v>X</v>
          </cell>
          <cell r="L181" t="str">
            <v>X</v>
          </cell>
          <cell r="M181" t="str">
            <v>X</v>
          </cell>
          <cell r="N181" t="str">
            <v>X</v>
          </cell>
          <cell r="O181">
            <v>0</v>
          </cell>
          <cell r="P181" t="str">
            <v>Brdg4 430850</v>
          </cell>
          <cell r="Q181">
            <v>0</v>
          </cell>
          <cell r="R181">
            <v>32</v>
          </cell>
          <cell r="S181">
            <v>12</v>
          </cell>
          <cell r="T181">
            <v>0</v>
          </cell>
          <cell r="U181">
            <v>0</v>
          </cell>
        </row>
        <row r="182">
          <cell r="D182">
            <v>31173</v>
          </cell>
          <cell r="E182">
            <v>2</v>
          </cell>
          <cell r="F182" t="str">
            <v>X</v>
          </cell>
          <cell r="G182">
            <v>0</v>
          </cell>
          <cell r="H182">
            <v>0</v>
          </cell>
          <cell r="I182" t="str">
            <v>X</v>
          </cell>
          <cell r="J182" t="str">
            <v>X</v>
          </cell>
          <cell r="K182" t="str">
            <v>X</v>
          </cell>
          <cell r="L182" t="str">
            <v>X</v>
          </cell>
          <cell r="M182" t="str">
            <v>X</v>
          </cell>
          <cell r="N182" t="str">
            <v>X</v>
          </cell>
          <cell r="O182">
            <v>0</v>
          </cell>
          <cell r="P182" t="str">
            <v>Brdg4 070430</v>
          </cell>
          <cell r="Q182">
            <v>0</v>
          </cell>
          <cell r="R182">
            <v>0</v>
          </cell>
          <cell r="S182">
            <v>2</v>
          </cell>
          <cell r="T182">
            <v>0</v>
          </cell>
          <cell r="U182">
            <v>0</v>
          </cell>
        </row>
        <row r="183">
          <cell r="D183">
            <v>31174</v>
          </cell>
          <cell r="E183">
            <v>12</v>
          </cell>
          <cell r="F183" t="str">
            <v>X</v>
          </cell>
          <cell r="G183">
            <v>0</v>
          </cell>
          <cell r="H183">
            <v>0</v>
          </cell>
          <cell r="I183" t="str">
            <v>X</v>
          </cell>
          <cell r="J183" t="str">
            <v>X</v>
          </cell>
          <cell r="K183" t="str">
            <v>X</v>
          </cell>
          <cell r="L183" t="str">
            <v>X</v>
          </cell>
          <cell r="M183" t="str">
            <v>X</v>
          </cell>
          <cell r="N183" t="str">
            <v>X</v>
          </cell>
          <cell r="O183">
            <v>0</v>
          </cell>
          <cell r="P183" t="str">
            <v>Brdg4 090340</v>
          </cell>
          <cell r="Q183">
            <v>0</v>
          </cell>
          <cell r="R183">
            <v>0</v>
          </cell>
          <cell r="S183">
            <v>12</v>
          </cell>
          <cell r="T183">
            <v>0</v>
          </cell>
          <cell r="U183">
            <v>0</v>
          </cell>
        </row>
        <row r="184">
          <cell r="D184">
            <v>31175</v>
          </cell>
          <cell r="E184">
            <v>2</v>
          </cell>
          <cell r="F184" t="str">
            <v>X</v>
          </cell>
          <cell r="G184">
            <v>0</v>
          </cell>
          <cell r="H184">
            <v>0</v>
          </cell>
          <cell r="I184" t="str">
            <v>X</v>
          </cell>
          <cell r="J184" t="str">
            <v>X</v>
          </cell>
          <cell r="K184" t="str">
            <v>X</v>
          </cell>
          <cell r="L184" t="str">
            <v>X</v>
          </cell>
          <cell r="M184" t="str">
            <v>X</v>
          </cell>
          <cell r="N184" t="str">
            <v>X</v>
          </cell>
          <cell r="O184">
            <v>0</v>
          </cell>
          <cell r="P184" t="str">
            <v>Brdg4 427155</v>
          </cell>
          <cell r="Q184">
            <v>0</v>
          </cell>
          <cell r="R184">
            <v>0</v>
          </cell>
          <cell r="S184">
            <v>2</v>
          </cell>
          <cell r="T184">
            <v>0</v>
          </cell>
          <cell r="U184">
            <v>0</v>
          </cell>
        </row>
        <row r="185">
          <cell r="D185">
            <v>31178</v>
          </cell>
          <cell r="E185">
            <v>6</v>
          </cell>
          <cell r="F185" t="str">
            <v>X</v>
          </cell>
          <cell r="G185">
            <v>0</v>
          </cell>
          <cell r="H185">
            <v>0</v>
          </cell>
          <cell r="I185" t="str">
            <v>X</v>
          </cell>
          <cell r="J185" t="str">
            <v>X</v>
          </cell>
          <cell r="K185" t="str">
            <v>X</v>
          </cell>
          <cell r="L185" t="str">
            <v>X</v>
          </cell>
          <cell r="M185" t="str">
            <v>X</v>
          </cell>
          <cell r="N185" t="str">
            <v>X</v>
          </cell>
          <cell r="O185">
            <v>0</v>
          </cell>
          <cell r="P185" t="str">
            <v>Brdg4 500318</v>
          </cell>
          <cell r="Q185">
            <v>0</v>
          </cell>
          <cell r="R185">
            <v>0</v>
          </cell>
          <cell r="S185">
            <v>6</v>
          </cell>
          <cell r="T185">
            <v>0</v>
          </cell>
          <cell r="U185">
            <v>0</v>
          </cell>
        </row>
        <row r="186">
          <cell r="D186">
            <v>31188</v>
          </cell>
          <cell r="E186">
            <v>1</v>
          </cell>
          <cell r="F186" t="str">
            <v>X</v>
          </cell>
          <cell r="G186">
            <v>0</v>
          </cell>
          <cell r="H186">
            <v>0</v>
          </cell>
          <cell r="I186" t="str">
            <v>X</v>
          </cell>
          <cell r="J186" t="str">
            <v>X</v>
          </cell>
          <cell r="K186" t="str">
            <v>X</v>
          </cell>
          <cell r="L186" t="str">
            <v>X</v>
          </cell>
          <cell r="M186" t="str">
            <v>X</v>
          </cell>
          <cell r="N186" t="str">
            <v>X</v>
          </cell>
          <cell r="O186">
            <v>0</v>
          </cell>
          <cell r="P186" t="str">
            <v>Brdg4 719800</v>
          </cell>
          <cell r="Q186">
            <v>0</v>
          </cell>
          <cell r="R186">
            <v>0</v>
          </cell>
          <cell r="S186">
            <v>1</v>
          </cell>
          <cell r="T186">
            <v>0</v>
          </cell>
          <cell r="U186">
            <v>0</v>
          </cell>
        </row>
        <row r="187">
          <cell r="D187">
            <v>31192</v>
          </cell>
          <cell r="E187">
            <v>1</v>
          </cell>
          <cell r="F187" t="str">
            <v>X</v>
          </cell>
          <cell r="G187">
            <v>0</v>
          </cell>
          <cell r="H187">
            <v>0</v>
          </cell>
          <cell r="I187" t="str">
            <v>X</v>
          </cell>
          <cell r="J187" t="str">
            <v>X</v>
          </cell>
          <cell r="K187" t="str">
            <v>X</v>
          </cell>
          <cell r="L187" t="str">
            <v>X</v>
          </cell>
          <cell r="M187" t="str">
            <v>X</v>
          </cell>
          <cell r="N187" t="str">
            <v>X</v>
          </cell>
          <cell r="O187">
            <v>0</v>
          </cell>
          <cell r="P187" t="str">
            <v>Brdg4 418837</v>
          </cell>
          <cell r="Q187">
            <v>0</v>
          </cell>
          <cell r="R187">
            <v>0</v>
          </cell>
          <cell r="S187">
            <v>1</v>
          </cell>
          <cell r="T187">
            <v>0</v>
          </cell>
          <cell r="U187">
            <v>0</v>
          </cell>
        </row>
        <row r="188">
          <cell r="D188">
            <v>31202</v>
          </cell>
          <cell r="E188">
            <v>1</v>
          </cell>
          <cell r="F188" t="str">
            <v>X</v>
          </cell>
          <cell r="G188">
            <v>0</v>
          </cell>
          <cell r="H188">
            <v>0</v>
          </cell>
          <cell r="I188" t="str">
            <v>X</v>
          </cell>
          <cell r="J188" t="str">
            <v>X</v>
          </cell>
          <cell r="K188" t="str">
            <v>X</v>
          </cell>
          <cell r="L188" t="str">
            <v>X</v>
          </cell>
          <cell r="M188" t="str">
            <v>X</v>
          </cell>
          <cell r="N188" t="str">
            <v>X</v>
          </cell>
          <cell r="O188">
            <v>0</v>
          </cell>
          <cell r="P188" t="str">
            <v>Brdg4 001530</v>
          </cell>
          <cell r="Q188">
            <v>0</v>
          </cell>
          <cell r="R188">
            <v>0</v>
          </cell>
          <cell r="S188">
            <v>1</v>
          </cell>
          <cell r="T188">
            <v>0</v>
          </cell>
          <cell r="U188">
            <v>0</v>
          </cell>
        </row>
        <row r="189">
          <cell r="D189">
            <v>31219</v>
          </cell>
          <cell r="E189">
            <v>18</v>
          </cell>
          <cell r="F189" t="str">
            <v>X</v>
          </cell>
          <cell r="G189">
            <v>0</v>
          </cell>
          <cell r="H189">
            <v>0</v>
          </cell>
          <cell r="I189" t="str">
            <v>X</v>
          </cell>
          <cell r="J189" t="str">
            <v>X</v>
          </cell>
          <cell r="K189" t="str">
            <v>X</v>
          </cell>
          <cell r="L189" t="str">
            <v>X</v>
          </cell>
          <cell r="M189" t="str">
            <v>X</v>
          </cell>
          <cell r="N189" t="str">
            <v>X</v>
          </cell>
          <cell r="O189">
            <v>1</v>
          </cell>
          <cell r="P189" t="str">
            <v>Livs4 719827</v>
          </cell>
          <cell r="Q189">
            <v>0</v>
          </cell>
          <cell r="R189">
            <v>14</v>
          </cell>
          <cell r="S189">
            <v>16</v>
          </cell>
          <cell r="T189">
            <v>0</v>
          </cell>
          <cell r="U189">
            <v>0</v>
          </cell>
        </row>
        <row r="190">
          <cell r="D190">
            <v>31231</v>
          </cell>
          <cell r="E190">
            <v>2</v>
          </cell>
          <cell r="F190" t="str">
            <v>X</v>
          </cell>
          <cell r="G190">
            <v>0</v>
          </cell>
          <cell r="H190">
            <v>0</v>
          </cell>
          <cell r="I190" t="str">
            <v>X</v>
          </cell>
          <cell r="J190" t="str">
            <v>X</v>
          </cell>
          <cell r="K190" t="str">
            <v>X</v>
          </cell>
          <cell r="L190" t="str">
            <v>X</v>
          </cell>
          <cell r="M190" t="str">
            <v>X</v>
          </cell>
          <cell r="N190" t="str">
            <v>X</v>
          </cell>
          <cell r="O190">
            <v>0</v>
          </cell>
          <cell r="P190" t="str">
            <v>Bridge4 719871</v>
          </cell>
          <cell r="Q190">
            <v>0</v>
          </cell>
          <cell r="R190">
            <v>0</v>
          </cell>
          <cell r="S190">
            <v>2</v>
          </cell>
          <cell r="T190">
            <v>0</v>
          </cell>
          <cell r="U190">
            <v>0</v>
          </cell>
        </row>
        <row r="191">
          <cell r="D191">
            <v>31305</v>
          </cell>
          <cell r="E191">
            <v>42</v>
          </cell>
          <cell r="F191" t="str">
            <v>X</v>
          </cell>
          <cell r="G191">
            <v>0</v>
          </cell>
          <cell r="H191">
            <v>0</v>
          </cell>
          <cell r="I191" t="str">
            <v>X</v>
          </cell>
          <cell r="J191" t="str">
            <v>X</v>
          </cell>
          <cell r="K191" t="str">
            <v>X</v>
          </cell>
          <cell r="L191" t="str">
            <v>X</v>
          </cell>
          <cell r="M191" t="str">
            <v>X</v>
          </cell>
          <cell r="N191" t="str">
            <v>X</v>
          </cell>
          <cell r="O191">
            <v>0</v>
          </cell>
          <cell r="P191" t="str">
            <v>Brdg1 077900</v>
          </cell>
          <cell r="Q191">
            <v>0</v>
          </cell>
          <cell r="R191">
            <v>0</v>
          </cell>
          <cell r="S191">
            <v>42</v>
          </cell>
          <cell r="T191">
            <v>0</v>
          </cell>
          <cell r="U191">
            <v>0</v>
          </cell>
        </row>
        <row r="192">
          <cell r="D192">
            <v>31306</v>
          </cell>
          <cell r="E192">
            <v>197</v>
          </cell>
          <cell r="F192" t="str">
            <v>X</v>
          </cell>
          <cell r="G192">
            <v>0</v>
          </cell>
          <cell r="H192">
            <v>0</v>
          </cell>
          <cell r="I192" t="str">
            <v>X</v>
          </cell>
          <cell r="J192" t="str">
            <v>X</v>
          </cell>
          <cell r="K192" t="str">
            <v>X</v>
          </cell>
          <cell r="L192" t="str">
            <v>X</v>
          </cell>
          <cell r="M192" t="str">
            <v>X</v>
          </cell>
          <cell r="N192" t="str">
            <v>X</v>
          </cell>
          <cell r="O192">
            <v>0</v>
          </cell>
          <cell r="P192" t="str">
            <v>Brdg1 616616</v>
          </cell>
          <cell r="Q192">
            <v>0</v>
          </cell>
          <cell r="R192">
            <v>0</v>
          </cell>
          <cell r="S192">
            <v>197</v>
          </cell>
          <cell r="T192">
            <v>0</v>
          </cell>
          <cell r="U192">
            <v>0</v>
          </cell>
        </row>
        <row r="193">
          <cell r="D193">
            <v>31308</v>
          </cell>
          <cell r="E193">
            <v>397</v>
          </cell>
          <cell r="F193" t="str">
            <v>X</v>
          </cell>
          <cell r="G193">
            <v>0</v>
          </cell>
          <cell r="H193">
            <v>0</v>
          </cell>
          <cell r="I193" t="str">
            <v>X</v>
          </cell>
          <cell r="J193" t="str">
            <v>X</v>
          </cell>
          <cell r="K193" t="str">
            <v>X</v>
          </cell>
          <cell r="L193" t="str">
            <v>X</v>
          </cell>
          <cell r="M193" t="str">
            <v>X</v>
          </cell>
          <cell r="N193" t="str">
            <v>X</v>
          </cell>
          <cell r="O193">
            <v>0</v>
          </cell>
          <cell r="P193" t="str">
            <v>Brdg1 800822</v>
          </cell>
          <cell r="Q193">
            <v>0</v>
          </cell>
          <cell r="R193">
            <v>13</v>
          </cell>
          <cell r="S193">
            <v>396</v>
          </cell>
          <cell r="T193">
            <v>0</v>
          </cell>
          <cell r="U193">
            <v>0</v>
          </cell>
        </row>
        <row r="194">
          <cell r="D194">
            <v>31309</v>
          </cell>
          <cell r="E194">
            <v>121</v>
          </cell>
          <cell r="F194" t="str">
            <v>X</v>
          </cell>
          <cell r="G194">
            <v>0</v>
          </cell>
          <cell r="H194">
            <v>0</v>
          </cell>
          <cell r="I194" t="str">
            <v>X</v>
          </cell>
          <cell r="J194" t="str">
            <v>X</v>
          </cell>
          <cell r="K194" t="str">
            <v>X</v>
          </cell>
          <cell r="L194" t="str">
            <v>X</v>
          </cell>
          <cell r="M194" t="str">
            <v>X</v>
          </cell>
          <cell r="N194" t="str">
            <v>X</v>
          </cell>
          <cell r="O194">
            <v>1</v>
          </cell>
          <cell r="P194" t="str">
            <v>Brdg1822922</v>
          </cell>
          <cell r="Q194">
            <v>0</v>
          </cell>
          <cell r="R194">
            <v>7</v>
          </cell>
          <cell r="S194">
            <v>119</v>
          </cell>
          <cell r="T194">
            <v>0</v>
          </cell>
          <cell r="U194">
            <v>0</v>
          </cell>
        </row>
        <row r="195">
          <cell r="D195">
            <v>31310</v>
          </cell>
          <cell r="E195">
            <v>13</v>
          </cell>
          <cell r="F195" t="str">
            <v>X</v>
          </cell>
          <cell r="G195">
            <v>0</v>
          </cell>
          <cell r="H195">
            <v>0</v>
          </cell>
          <cell r="I195" t="str">
            <v>X</v>
          </cell>
          <cell r="J195" t="str">
            <v>X</v>
          </cell>
          <cell r="K195" t="str">
            <v>X</v>
          </cell>
          <cell r="L195" t="str">
            <v>X</v>
          </cell>
          <cell r="M195" t="str">
            <v>X</v>
          </cell>
          <cell r="N195" t="str">
            <v>X</v>
          </cell>
          <cell r="O195">
            <v>0</v>
          </cell>
          <cell r="P195" t="str">
            <v>Brdg1 719888</v>
          </cell>
          <cell r="Q195">
            <v>0</v>
          </cell>
          <cell r="R195">
            <v>16</v>
          </cell>
          <cell r="S195">
            <v>12</v>
          </cell>
          <cell r="T195">
            <v>0</v>
          </cell>
          <cell r="U195">
            <v>0</v>
          </cell>
        </row>
        <row r="196">
          <cell r="D196">
            <v>31312</v>
          </cell>
          <cell r="E196">
            <v>3</v>
          </cell>
          <cell r="F196" t="str">
            <v>X</v>
          </cell>
          <cell r="G196">
            <v>0</v>
          </cell>
          <cell r="H196">
            <v>0</v>
          </cell>
          <cell r="I196" t="str">
            <v>X</v>
          </cell>
          <cell r="J196" t="str">
            <v>X</v>
          </cell>
          <cell r="K196" t="str">
            <v>X</v>
          </cell>
          <cell r="L196" t="str">
            <v>X</v>
          </cell>
          <cell r="M196" t="str">
            <v>X</v>
          </cell>
          <cell r="N196" t="str">
            <v>X</v>
          </cell>
          <cell r="O196">
            <v>0</v>
          </cell>
          <cell r="P196" t="str">
            <v>Brdg1 1002000</v>
          </cell>
          <cell r="Q196">
            <v>0</v>
          </cell>
          <cell r="R196">
            <v>0</v>
          </cell>
          <cell r="S196">
            <v>3</v>
          </cell>
          <cell r="T196">
            <v>0</v>
          </cell>
          <cell r="U196">
            <v>0</v>
          </cell>
        </row>
        <row r="197">
          <cell r="D197">
            <v>31326</v>
          </cell>
          <cell r="E197">
            <v>17</v>
          </cell>
          <cell r="F197" t="str">
            <v>X</v>
          </cell>
          <cell r="G197">
            <v>0</v>
          </cell>
          <cell r="H197">
            <v>0</v>
          </cell>
          <cell r="I197" t="str">
            <v>X</v>
          </cell>
          <cell r="J197" t="str">
            <v>X</v>
          </cell>
          <cell r="K197" t="str">
            <v>X</v>
          </cell>
          <cell r="L197" t="str">
            <v>X</v>
          </cell>
          <cell r="M197" t="str">
            <v>X</v>
          </cell>
          <cell r="N197" t="str">
            <v>X</v>
          </cell>
          <cell r="O197">
            <v>0</v>
          </cell>
          <cell r="P197" t="str">
            <v>c Tech Brg1 404040</v>
          </cell>
          <cell r="Q197">
            <v>0</v>
          </cell>
          <cell r="R197">
            <v>0</v>
          </cell>
          <cell r="S197">
            <v>17</v>
          </cell>
          <cell r="T197">
            <v>0</v>
          </cell>
          <cell r="U197">
            <v>0</v>
          </cell>
        </row>
        <row r="198">
          <cell r="D198">
            <v>31359</v>
          </cell>
          <cell r="E198">
            <v>4740</v>
          </cell>
          <cell r="F198" t="str">
            <v>X</v>
          </cell>
          <cell r="G198">
            <v>0</v>
          </cell>
          <cell r="H198">
            <v>0</v>
          </cell>
          <cell r="I198" t="str">
            <v>X</v>
          </cell>
          <cell r="J198" t="str">
            <v>X</v>
          </cell>
          <cell r="K198" t="str">
            <v>X</v>
          </cell>
          <cell r="L198" t="str">
            <v>X</v>
          </cell>
          <cell r="M198" t="str">
            <v>X</v>
          </cell>
          <cell r="N198" t="str">
            <v>X</v>
          </cell>
          <cell r="O198">
            <v>18</v>
          </cell>
          <cell r="P198" t="str">
            <v>Brdg1001999</v>
          </cell>
          <cell r="Q198">
            <v>0</v>
          </cell>
          <cell r="R198">
            <v>0</v>
          </cell>
          <cell r="S198">
            <v>4722</v>
          </cell>
          <cell r="T198">
            <v>0</v>
          </cell>
          <cell r="U198">
            <v>0</v>
          </cell>
        </row>
        <row r="199">
          <cell r="D199">
            <v>31378</v>
          </cell>
          <cell r="E199">
            <v>1</v>
          </cell>
          <cell r="F199" t="str">
            <v>X</v>
          </cell>
          <cell r="G199">
            <v>0</v>
          </cell>
          <cell r="H199">
            <v>0</v>
          </cell>
          <cell r="I199" t="str">
            <v>X</v>
          </cell>
          <cell r="J199" t="str">
            <v>X</v>
          </cell>
          <cell r="K199" t="str">
            <v>X</v>
          </cell>
          <cell r="L199" t="str">
            <v>X</v>
          </cell>
          <cell r="M199" t="str">
            <v>X</v>
          </cell>
          <cell r="N199" t="str">
            <v>X</v>
          </cell>
          <cell r="O199">
            <v>0</v>
          </cell>
          <cell r="P199">
            <v>31378</v>
          </cell>
          <cell r="Q199">
            <v>0</v>
          </cell>
          <cell r="R199">
            <v>0</v>
          </cell>
          <cell r="S199">
            <v>1</v>
          </cell>
          <cell r="T199">
            <v>0</v>
          </cell>
          <cell r="U199">
            <v>0</v>
          </cell>
        </row>
        <row r="200">
          <cell r="D200">
            <v>31429</v>
          </cell>
          <cell r="E200">
            <v>16</v>
          </cell>
          <cell r="F200" t="str">
            <v>X</v>
          </cell>
          <cell r="G200">
            <v>0</v>
          </cell>
          <cell r="H200">
            <v>0</v>
          </cell>
          <cell r="I200" t="str">
            <v>X</v>
          </cell>
          <cell r="J200" t="str">
            <v>X</v>
          </cell>
          <cell r="K200" t="str">
            <v>X</v>
          </cell>
          <cell r="L200" t="str">
            <v>X</v>
          </cell>
          <cell r="M200" t="str">
            <v>X</v>
          </cell>
          <cell r="N200" t="str">
            <v>X</v>
          </cell>
          <cell r="O200">
            <v>0</v>
          </cell>
          <cell r="P200" t="str">
            <v>Brdg1 719829</v>
          </cell>
          <cell r="Q200">
            <v>0</v>
          </cell>
          <cell r="R200">
            <v>0</v>
          </cell>
          <cell r="S200">
            <v>16</v>
          </cell>
          <cell r="T200">
            <v>0</v>
          </cell>
          <cell r="U200">
            <v>0</v>
          </cell>
        </row>
        <row r="201">
          <cell r="D201">
            <v>31500</v>
          </cell>
          <cell r="E201">
            <v>97</v>
          </cell>
          <cell r="F201" t="str">
            <v>X</v>
          </cell>
          <cell r="G201">
            <v>0</v>
          </cell>
          <cell r="H201">
            <v>0</v>
          </cell>
          <cell r="I201" t="str">
            <v>X</v>
          </cell>
          <cell r="J201" t="str">
            <v>X</v>
          </cell>
          <cell r="K201" t="str">
            <v>X</v>
          </cell>
          <cell r="L201" t="str">
            <v>X</v>
          </cell>
          <cell r="M201" t="str">
            <v>X</v>
          </cell>
          <cell r="N201" t="str">
            <v>X</v>
          </cell>
          <cell r="O201">
            <v>0</v>
          </cell>
          <cell r="P201" t="str">
            <v>Brdg2400000</v>
          </cell>
          <cell r="Q201">
            <v>0</v>
          </cell>
          <cell r="R201">
            <v>13</v>
          </cell>
          <cell r="S201">
            <v>95</v>
          </cell>
          <cell r="T201">
            <v>0</v>
          </cell>
          <cell r="U201">
            <v>0</v>
          </cell>
        </row>
        <row r="202">
          <cell r="D202">
            <v>31502</v>
          </cell>
          <cell r="E202">
            <v>43</v>
          </cell>
          <cell r="F202" t="str">
            <v>X</v>
          </cell>
          <cell r="G202">
            <v>0</v>
          </cell>
          <cell r="H202">
            <v>0</v>
          </cell>
          <cell r="I202" t="str">
            <v>X</v>
          </cell>
          <cell r="J202" t="str">
            <v>X</v>
          </cell>
          <cell r="K202" t="str">
            <v>X</v>
          </cell>
          <cell r="L202" t="str">
            <v>X</v>
          </cell>
          <cell r="M202" t="str">
            <v>X</v>
          </cell>
          <cell r="N202" t="str">
            <v>X</v>
          </cell>
          <cell r="O202">
            <v>10</v>
          </cell>
          <cell r="P202" t="str">
            <v>Brdg2404044</v>
          </cell>
          <cell r="Q202">
            <v>0</v>
          </cell>
          <cell r="R202">
            <v>292</v>
          </cell>
          <cell r="S202">
            <v>0</v>
          </cell>
          <cell r="T202">
            <v>0</v>
          </cell>
          <cell r="U202">
            <v>0</v>
          </cell>
        </row>
        <row r="203">
          <cell r="D203">
            <v>31505</v>
          </cell>
          <cell r="E203">
            <v>591</v>
          </cell>
          <cell r="F203" t="str">
            <v>X</v>
          </cell>
          <cell r="G203">
            <v>0</v>
          </cell>
          <cell r="H203">
            <v>0</v>
          </cell>
          <cell r="I203" t="str">
            <v>X</v>
          </cell>
          <cell r="J203" t="str">
            <v>X</v>
          </cell>
          <cell r="K203" t="str">
            <v>X</v>
          </cell>
          <cell r="L203" t="str">
            <v>X</v>
          </cell>
          <cell r="M203" t="str">
            <v>X</v>
          </cell>
          <cell r="N203" t="str">
            <v>X</v>
          </cell>
          <cell r="O203">
            <v>3</v>
          </cell>
          <cell r="P203" t="str">
            <v>Brdg2434343</v>
          </cell>
          <cell r="Q203">
            <v>0</v>
          </cell>
          <cell r="R203">
            <v>7</v>
          </cell>
          <cell r="S203">
            <v>587</v>
          </cell>
          <cell r="T203">
            <v>0</v>
          </cell>
          <cell r="U203">
            <v>0</v>
          </cell>
        </row>
        <row r="204">
          <cell r="D204">
            <v>31511</v>
          </cell>
          <cell r="E204">
            <v>91</v>
          </cell>
          <cell r="F204" t="str">
            <v>X</v>
          </cell>
          <cell r="G204">
            <v>0</v>
          </cell>
          <cell r="H204">
            <v>0</v>
          </cell>
          <cell r="I204" t="str">
            <v>X</v>
          </cell>
          <cell r="J204" t="str">
            <v>X</v>
          </cell>
          <cell r="K204" t="str">
            <v>X</v>
          </cell>
          <cell r="L204" t="str">
            <v>X</v>
          </cell>
          <cell r="M204" t="str">
            <v>X</v>
          </cell>
          <cell r="N204" t="str">
            <v>X</v>
          </cell>
          <cell r="O204">
            <v>0</v>
          </cell>
          <cell r="P204" t="str">
            <v>Brdg2 488485</v>
          </cell>
          <cell r="Q204">
            <v>0</v>
          </cell>
          <cell r="R204">
            <v>13</v>
          </cell>
          <cell r="S204">
            <v>90</v>
          </cell>
          <cell r="T204">
            <v>0</v>
          </cell>
          <cell r="U204">
            <v>0</v>
          </cell>
        </row>
        <row r="205">
          <cell r="D205">
            <v>31512</v>
          </cell>
          <cell r="E205">
            <v>19</v>
          </cell>
          <cell r="F205" t="str">
            <v>X</v>
          </cell>
          <cell r="G205">
            <v>0</v>
          </cell>
          <cell r="H205">
            <v>0</v>
          </cell>
          <cell r="I205" t="str">
            <v>X</v>
          </cell>
          <cell r="J205" t="str">
            <v>X</v>
          </cell>
          <cell r="K205" t="str">
            <v>X</v>
          </cell>
          <cell r="L205" t="str">
            <v>X</v>
          </cell>
          <cell r="M205" t="str">
            <v>X</v>
          </cell>
          <cell r="N205" t="str">
            <v>X</v>
          </cell>
          <cell r="O205">
            <v>0</v>
          </cell>
          <cell r="P205" t="str">
            <v>Brdg2 557799</v>
          </cell>
          <cell r="Q205">
            <v>0</v>
          </cell>
          <cell r="R205">
            <v>0</v>
          </cell>
          <cell r="S205">
            <v>19</v>
          </cell>
          <cell r="T205">
            <v>0</v>
          </cell>
          <cell r="U205">
            <v>0</v>
          </cell>
        </row>
        <row r="206">
          <cell r="D206">
            <v>31517</v>
          </cell>
          <cell r="E206">
            <v>3808</v>
          </cell>
          <cell r="F206" t="str">
            <v>X</v>
          </cell>
          <cell r="G206">
            <v>0</v>
          </cell>
          <cell r="H206">
            <v>0</v>
          </cell>
          <cell r="I206" t="str">
            <v>X</v>
          </cell>
          <cell r="J206" t="str">
            <v>X</v>
          </cell>
          <cell r="K206" t="str">
            <v>X</v>
          </cell>
          <cell r="L206" t="str">
            <v>X</v>
          </cell>
          <cell r="M206" t="str">
            <v>X</v>
          </cell>
          <cell r="N206" t="str">
            <v>X</v>
          </cell>
          <cell r="O206">
            <v>0</v>
          </cell>
          <cell r="P206" t="str">
            <v>Brdg2 800822</v>
          </cell>
          <cell r="Q206">
            <v>0</v>
          </cell>
          <cell r="R206">
            <v>83</v>
          </cell>
          <cell r="S206">
            <v>3800</v>
          </cell>
          <cell r="T206">
            <v>0</v>
          </cell>
          <cell r="U206">
            <v>0</v>
          </cell>
        </row>
        <row r="207">
          <cell r="D207">
            <v>31521</v>
          </cell>
          <cell r="E207">
            <v>1</v>
          </cell>
          <cell r="F207" t="str">
            <v>X</v>
          </cell>
          <cell r="G207">
            <v>0</v>
          </cell>
          <cell r="H207">
            <v>0</v>
          </cell>
          <cell r="I207" t="str">
            <v>X</v>
          </cell>
          <cell r="J207" t="str">
            <v>X</v>
          </cell>
          <cell r="K207" t="str">
            <v>X</v>
          </cell>
          <cell r="L207" t="str">
            <v>X</v>
          </cell>
          <cell r="M207" t="str">
            <v>X</v>
          </cell>
          <cell r="N207" t="str">
            <v>X</v>
          </cell>
          <cell r="O207">
            <v>0</v>
          </cell>
          <cell r="P207" t="str">
            <v>Brdg2330333</v>
          </cell>
          <cell r="Q207">
            <v>0</v>
          </cell>
          <cell r="R207">
            <v>0</v>
          </cell>
          <cell r="S207">
            <v>1</v>
          </cell>
          <cell r="T207">
            <v>0</v>
          </cell>
          <cell r="U207">
            <v>0</v>
          </cell>
        </row>
        <row r="208">
          <cell r="D208">
            <v>31523</v>
          </cell>
          <cell r="E208">
            <v>38</v>
          </cell>
          <cell r="F208" t="str">
            <v>X</v>
          </cell>
          <cell r="G208">
            <v>0</v>
          </cell>
          <cell r="H208">
            <v>0</v>
          </cell>
          <cell r="I208" t="str">
            <v>X</v>
          </cell>
          <cell r="J208" t="str">
            <v>X</v>
          </cell>
          <cell r="K208" t="str">
            <v>X</v>
          </cell>
          <cell r="L208" t="str">
            <v>X</v>
          </cell>
          <cell r="M208" t="str">
            <v>X</v>
          </cell>
          <cell r="N208" t="str">
            <v>X</v>
          </cell>
          <cell r="O208">
            <v>0</v>
          </cell>
          <cell r="P208" t="str">
            <v>Brdg2 409059</v>
          </cell>
          <cell r="Q208">
            <v>0</v>
          </cell>
          <cell r="R208">
            <v>0</v>
          </cell>
          <cell r="S208">
            <v>38</v>
          </cell>
          <cell r="T208">
            <v>0</v>
          </cell>
          <cell r="U208">
            <v>0</v>
          </cell>
        </row>
        <row r="209">
          <cell r="D209">
            <v>31525</v>
          </cell>
          <cell r="E209">
            <v>291</v>
          </cell>
          <cell r="F209" t="str">
            <v>X</v>
          </cell>
          <cell r="G209">
            <v>0</v>
          </cell>
          <cell r="H209">
            <v>0</v>
          </cell>
          <cell r="I209" t="str">
            <v>X</v>
          </cell>
          <cell r="J209" t="str">
            <v>X</v>
          </cell>
          <cell r="K209" t="str">
            <v>X</v>
          </cell>
          <cell r="L209" t="str">
            <v>X</v>
          </cell>
          <cell r="M209" t="str">
            <v>X</v>
          </cell>
          <cell r="N209" t="str">
            <v>X</v>
          </cell>
          <cell r="O209">
            <v>0</v>
          </cell>
          <cell r="P209" t="str">
            <v>Brdg2 509015</v>
          </cell>
          <cell r="Q209">
            <v>0</v>
          </cell>
          <cell r="R209">
            <v>42</v>
          </cell>
          <cell r="S209">
            <v>288</v>
          </cell>
          <cell r="T209">
            <v>0</v>
          </cell>
          <cell r="U209">
            <v>0</v>
          </cell>
        </row>
        <row r="210">
          <cell r="D210">
            <v>31527</v>
          </cell>
          <cell r="E210">
            <v>7</v>
          </cell>
          <cell r="F210" t="str">
            <v>X</v>
          </cell>
          <cell r="G210">
            <v>0</v>
          </cell>
          <cell r="H210">
            <v>0</v>
          </cell>
          <cell r="I210" t="str">
            <v>X</v>
          </cell>
          <cell r="J210" t="str">
            <v>X</v>
          </cell>
          <cell r="K210" t="str">
            <v>X</v>
          </cell>
          <cell r="L210" t="str">
            <v>X</v>
          </cell>
          <cell r="M210" t="str">
            <v>X</v>
          </cell>
          <cell r="N210" t="str">
            <v>X</v>
          </cell>
          <cell r="O210">
            <v>0</v>
          </cell>
          <cell r="P210" t="str">
            <v>Brdg2143464</v>
          </cell>
          <cell r="Q210">
            <v>0</v>
          </cell>
          <cell r="R210">
            <v>0</v>
          </cell>
          <cell r="S210">
            <v>7</v>
          </cell>
          <cell r="T210">
            <v>0</v>
          </cell>
          <cell r="U210">
            <v>0</v>
          </cell>
        </row>
        <row r="211">
          <cell r="D211">
            <v>31563</v>
          </cell>
          <cell r="E211">
            <v>3</v>
          </cell>
          <cell r="F211" t="str">
            <v>X</v>
          </cell>
          <cell r="G211">
            <v>0</v>
          </cell>
          <cell r="H211">
            <v>0</v>
          </cell>
          <cell r="I211" t="str">
            <v>X</v>
          </cell>
          <cell r="J211" t="str">
            <v>X</v>
          </cell>
          <cell r="K211" t="str">
            <v>X</v>
          </cell>
          <cell r="L211" t="str">
            <v>X</v>
          </cell>
          <cell r="M211" t="str">
            <v>X</v>
          </cell>
          <cell r="N211" t="str">
            <v>X</v>
          </cell>
          <cell r="O211">
            <v>0</v>
          </cell>
          <cell r="P211" t="str">
            <v>Brdg231563</v>
          </cell>
          <cell r="Q211">
            <v>0</v>
          </cell>
          <cell r="R211">
            <v>0</v>
          </cell>
          <cell r="S211">
            <v>3</v>
          </cell>
          <cell r="T211">
            <v>0</v>
          </cell>
          <cell r="U211">
            <v>0</v>
          </cell>
        </row>
        <row r="212">
          <cell r="D212">
            <v>31625</v>
          </cell>
          <cell r="E212">
            <v>96</v>
          </cell>
          <cell r="F212" t="str">
            <v>X</v>
          </cell>
          <cell r="G212">
            <v>0</v>
          </cell>
          <cell r="H212">
            <v>0</v>
          </cell>
          <cell r="I212" t="str">
            <v>X</v>
          </cell>
          <cell r="J212" t="str">
            <v>X</v>
          </cell>
          <cell r="K212" t="str">
            <v>X</v>
          </cell>
          <cell r="L212" t="str">
            <v>X</v>
          </cell>
          <cell r="M212" t="str">
            <v>X</v>
          </cell>
          <cell r="N212" t="str">
            <v>X</v>
          </cell>
          <cell r="O212">
            <v>0</v>
          </cell>
          <cell r="P212" t="str">
            <v>Brdg2090940</v>
          </cell>
          <cell r="Q212">
            <v>0</v>
          </cell>
          <cell r="R212">
            <v>4021</v>
          </cell>
          <cell r="S212">
            <v>0</v>
          </cell>
          <cell r="T212">
            <v>0</v>
          </cell>
          <cell r="U212">
            <v>0</v>
          </cell>
        </row>
        <row r="213">
          <cell r="D213">
            <v>31628</v>
          </cell>
          <cell r="E213">
            <v>7</v>
          </cell>
          <cell r="F213" t="str">
            <v>X</v>
          </cell>
          <cell r="G213">
            <v>0</v>
          </cell>
          <cell r="H213">
            <v>0</v>
          </cell>
          <cell r="I213" t="str">
            <v>X</v>
          </cell>
          <cell r="J213" t="str">
            <v>X</v>
          </cell>
          <cell r="K213" t="str">
            <v>X</v>
          </cell>
          <cell r="L213" t="str">
            <v>X</v>
          </cell>
          <cell r="M213" t="str">
            <v>X</v>
          </cell>
          <cell r="N213" t="str">
            <v>X</v>
          </cell>
          <cell r="O213">
            <v>0</v>
          </cell>
          <cell r="P213">
            <v>31628</v>
          </cell>
          <cell r="Q213">
            <v>0</v>
          </cell>
          <cell r="R213">
            <v>293</v>
          </cell>
          <cell r="S213">
            <v>0</v>
          </cell>
          <cell r="T213">
            <v>0</v>
          </cell>
          <cell r="U213">
            <v>0</v>
          </cell>
        </row>
        <row r="214">
          <cell r="D214">
            <v>31704</v>
          </cell>
          <cell r="E214">
            <v>3618</v>
          </cell>
          <cell r="F214" t="str">
            <v>X</v>
          </cell>
          <cell r="G214">
            <v>0</v>
          </cell>
          <cell r="H214">
            <v>0</v>
          </cell>
          <cell r="I214" t="str">
            <v>X</v>
          </cell>
          <cell r="J214" t="str">
            <v>X</v>
          </cell>
          <cell r="K214" t="str">
            <v>X</v>
          </cell>
          <cell r="L214" t="str">
            <v>X</v>
          </cell>
          <cell r="M214" t="str">
            <v>X</v>
          </cell>
          <cell r="N214" t="str">
            <v>X</v>
          </cell>
          <cell r="O214">
            <v>17</v>
          </cell>
          <cell r="P214" t="str">
            <v>a Brdg3 435000</v>
          </cell>
          <cell r="Q214">
            <v>0</v>
          </cell>
          <cell r="R214">
            <v>101</v>
          </cell>
          <cell r="S214">
            <v>3595</v>
          </cell>
          <cell r="T214">
            <v>0</v>
          </cell>
          <cell r="U214">
            <v>0</v>
          </cell>
        </row>
        <row r="215">
          <cell r="D215">
            <v>31705</v>
          </cell>
          <cell r="E215">
            <v>2614</v>
          </cell>
          <cell r="F215" t="str">
            <v>X</v>
          </cell>
          <cell r="G215">
            <v>0</v>
          </cell>
          <cell r="H215">
            <v>0</v>
          </cell>
          <cell r="I215" t="str">
            <v>X</v>
          </cell>
          <cell r="J215" t="str">
            <v>X</v>
          </cell>
          <cell r="K215" t="str">
            <v>X</v>
          </cell>
          <cell r="L215" t="str">
            <v>X</v>
          </cell>
          <cell r="M215" t="str">
            <v>X</v>
          </cell>
          <cell r="N215" t="str">
            <v>X</v>
          </cell>
          <cell r="O215">
            <v>0</v>
          </cell>
          <cell r="P215" t="str">
            <v>Brdg3959595</v>
          </cell>
          <cell r="Q215">
            <v>0</v>
          </cell>
          <cell r="R215">
            <v>0</v>
          </cell>
          <cell r="S215">
            <v>2614</v>
          </cell>
          <cell r="T215">
            <v>0</v>
          </cell>
          <cell r="U215">
            <v>0</v>
          </cell>
        </row>
        <row r="216">
          <cell r="D216">
            <v>31734</v>
          </cell>
          <cell r="E216">
            <v>2040</v>
          </cell>
          <cell r="F216" t="str">
            <v>X</v>
          </cell>
          <cell r="G216">
            <v>0</v>
          </cell>
          <cell r="H216">
            <v>0</v>
          </cell>
          <cell r="I216" t="str">
            <v>X</v>
          </cell>
          <cell r="J216" t="str">
            <v>X</v>
          </cell>
          <cell r="K216" t="str">
            <v>X</v>
          </cell>
          <cell r="L216" t="str">
            <v>X</v>
          </cell>
          <cell r="M216" t="str">
            <v>X</v>
          </cell>
          <cell r="N216" t="str">
            <v>X</v>
          </cell>
          <cell r="O216">
            <v>17</v>
          </cell>
          <cell r="P216" t="str">
            <v>Brdg3 800800</v>
          </cell>
          <cell r="Q216">
            <v>0</v>
          </cell>
          <cell r="R216">
            <v>1084</v>
          </cell>
          <cell r="S216">
            <v>1951</v>
          </cell>
          <cell r="T216">
            <v>0</v>
          </cell>
          <cell r="U216">
            <v>0</v>
          </cell>
        </row>
        <row r="217">
          <cell r="D217">
            <v>31735</v>
          </cell>
          <cell r="E217">
            <v>1</v>
          </cell>
          <cell r="F217" t="str">
            <v>X</v>
          </cell>
          <cell r="G217">
            <v>0</v>
          </cell>
          <cell r="H217">
            <v>0</v>
          </cell>
          <cell r="I217" t="str">
            <v>X</v>
          </cell>
          <cell r="J217" t="str">
            <v>X</v>
          </cell>
          <cell r="K217" t="str">
            <v>X</v>
          </cell>
          <cell r="L217" t="str">
            <v>X</v>
          </cell>
          <cell r="M217" t="str">
            <v>X</v>
          </cell>
          <cell r="N217" t="str">
            <v>X</v>
          </cell>
          <cell r="O217">
            <v>0</v>
          </cell>
          <cell r="P217" t="str">
            <v>Brdg3673318</v>
          </cell>
          <cell r="Q217">
            <v>0</v>
          </cell>
          <cell r="R217">
            <v>0</v>
          </cell>
          <cell r="S217">
            <v>1</v>
          </cell>
          <cell r="T217">
            <v>0</v>
          </cell>
          <cell r="U217">
            <v>0</v>
          </cell>
        </row>
        <row r="218">
          <cell r="D218">
            <v>31737</v>
          </cell>
          <cell r="E218">
            <v>24</v>
          </cell>
          <cell r="F218" t="str">
            <v>X</v>
          </cell>
          <cell r="G218">
            <v>0</v>
          </cell>
          <cell r="H218">
            <v>0</v>
          </cell>
          <cell r="I218" t="str">
            <v>X</v>
          </cell>
          <cell r="J218" t="str">
            <v>X</v>
          </cell>
          <cell r="K218" t="str">
            <v>X</v>
          </cell>
          <cell r="L218" t="str">
            <v>X</v>
          </cell>
          <cell r="M218" t="str">
            <v>X</v>
          </cell>
          <cell r="N218" t="str">
            <v>X</v>
          </cell>
          <cell r="O218">
            <v>0</v>
          </cell>
          <cell r="P218" t="str">
            <v>Brdg3DomesticGen</v>
          </cell>
          <cell r="Q218">
            <v>0</v>
          </cell>
          <cell r="R218">
            <v>0</v>
          </cell>
          <cell r="S218">
            <v>24</v>
          </cell>
          <cell r="T218">
            <v>0</v>
          </cell>
          <cell r="U218">
            <v>0</v>
          </cell>
        </row>
        <row r="219">
          <cell r="D219">
            <v>31745</v>
          </cell>
          <cell r="E219">
            <v>7</v>
          </cell>
          <cell r="F219" t="str">
            <v>X</v>
          </cell>
          <cell r="G219">
            <v>0</v>
          </cell>
          <cell r="H219">
            <v>0</v>
          </cell>
          <cell r="I219" t="str">
            <v>X</v>
          </cell>
          <cell r="J219" t="str">
            <v>X</v>
          </cell>
          <cell r="K219" t="str">
            <v>X</v>
          </cell>
          <cell r="L219" t="str">
            <v>X</v>
          </cell>
          <cell r="M219" t="str">
            <v>X</v>
          </cell>
          <cell r="N219" t="str">
            <v>X</v>
          </cell>
          <cell r="O219">
            <v>0</v>
          </cell>
          <cell r="P219" t="str">
            <v>Brdg3 719894</v>
          </cell>
          <cell r="Q219">
            <v>0</v>
          </cell>
          <cell r="R219">
            <v>0</v>
          </cell>
          <cell r="S219">
            <v>7</v>
          </cell>
          <cell r="T219">
            <v>0</v>
          </cell>
          <cell r="U219">
            <v>0</v>
          </cell>
        </row>
        <row r="220">
          <cell r="D220">
            <v>31746</v>
          </cell>
          <cell r="E220">
            <v>31</v>
          </cell>
          <cell r="F220" t="str">
            <v>X</v>
          </cell>
          <cell r="G220">
            <v>0</v>
          </cell>
          <cell r="H220">
            <v>0</v>
          </cell>
          <cell r="I220" t="str">
            <v>X</v>
          </cell>
          <cell r="J220" t="str">
            <v>X</v>
          </cell>
          <cell r="K220" t="str">
            <v>X</v>
          </cell>
          <cell r="L220" t="str">
            <v>X</v>
          </cell>
          <cell r="M220" t="str">
            <v>X</v>
          </cell>
          <cell r="N220" t="str">
            <v>X</v>
          </cell>
          <cell r="O220">
            <v>0</v>
          </cell>
          <cell r="P220" t="str">
            <v>Brdg3 31746</v>
          </cell>
          <cell r="Q220">
            <v>0</v>
          </cell>
          <cell r="R220">
            <v>0</v>
          </cell>
          <cell r="S220">
            <v>31</v>
          </cell>
          <cell r="T220">
            <v>0</v>
          </cell>
          <cell r="U220">
            <v>0</v>
          </cell>
        </row>
        <row r="221">
          <cell r="D221">
            <v>34000</v>
          </cell>
          <cell r="E221">
            <v>1</v>
          </cell>
          <cell r="F221" t="str">
            <v>x</v>
          </cell>
          <cell r="G221">
            <v>0</v>
          </cell>
          <cell r="H221">
            <v>0</v>
          </cell>
          <cell r="I221" t="str">
            <v>x</v>
          </cell>
          <cell r="J221" t="str">
            <v>x</v>
          </cell>
          <cell r="K221" t="str">
            <v>x</v>
          </cell>
          <cell r="L221" t="str">
            <v>x</v>
          </cell>
          <cell r="M221" t="str">
            <v>x</v>
          </cell>
          <cell r="N221" t="str">
            <v>x</v>
          </cell>
          <cell r="O221">
            <v>0</v>
          </cell>
          <cell r="P221" t="str">
            <v>Invg4400000</v>
          </cell>
          <cell r="Q221">
            <v>0</v>
          </cell>
          <cell r="R221">
            <v>0</v>
          </cell>
          <cell r="S221">
            <v>1</v>
          </cell>
          <cell r="T221">
            <v>0</v>
          </cell>
          <cell r="U221">
            <v>0</v>
          </cell>
        </row>
        <row r="222">
          <cell r="D222">
            <v>34002</v>
          </cell>
          <cell r="E222">
            <v>344</v>
          </cell>
          <cell r="F222" t="str">
            <v>x</v>
          </cell>
          <cell r="G222">
            <v>0</v>
          </cell>
          <cell r="H222">
            <v>0</v>
          </cell>
          <cell r="I222" t="str">
            <v>x</v>
          </cell>
          <cell r="J222" t="str">
            <v>x</v>
          </cell>
          <cell r="K222" t="str">
            <v>x</v>
          </cell>
          <cell r="L222" t="str">
            <v>x</v>
          </cell>
          <cell r="M222" t="str">
            <v>x</v>
          </cell>
          <cell r="N222" t="str">
            <v>x</v>
          </cell>
          <cell r="O222">
            <v>1</v>
          </cell>
          <cell r="P222" t="str">
            <v>Invg4 404004</v>
          </cell>
          <cell r="Q222">
            <v>0</v>
          </cell>
          <cell r="R222">
            <v>0</v>
          </cell>
          <cell r="S222">
            <v>343</v>
          </cell>
          <cell r="T222">
            <v>0</v>
          </cell>
          <cell r="U222">
            <v>0</v>
          </cell>
        </row>
        <row r="223">
          <cell r="D223">
            <v>34005</v>
          </cell>
          <cell r="E223">
            <v>3</v>
          </cell>
          <cell r="F223" t="str">
            <v>x</v>
          </cell>
          <cell r="G223">
            <v>0</v>
          </cell>
          <cell r="H223">
            <v>0</v>
          </cell>
          <cell r="I223" t="str">
            <v>x</v>
          </cell>
          <cell r="J223" t="str">
            <v>x</v>
          </cell>
          <cell r="K223" t="str">
            <v>x</v>
          </cell>
          <cell r="L223" t="str">
            <v>x</v>
          </cell>
          <cell r="M223" t="str">
            <v>x</v>
          </cell>
          <cell r="N223" t="str">
            <v>x</v>
          </cell>
          <cell r="O223">
            <v>1</v>
          </cell>
          <cell r="P223" t="str">
            <v>Invg4404040</v>
          </cell>
          <cell r="Q223">
            <v>0</v>
          </cell>
          <cell r="R223">
            <v>0</v>
          </cell>
          <cell r="S223">
            <v>2</v>
          </cell>
          <cell r="T223">
            <v>0</v>
          </cell>
          <cell r="U223">
            <v>0</v>
          </cell>
        </row>
        <row r="224">
          <cell r="D224">
            <v>34008</v>
          </cell>
          <cell r="E224">
            <v>9</v>
          </cell>
          <cell r="F224" t="str">
            <v>x</v>
          </cell>
          <cell r="G224">
            <v>0</v>
          </cell>
          <cell r="H224">
            <v>0</v>
          </cell>
          <cell r="I224" t="str">
            <v>x</v>
          </cell>
          <cell r="J224" t="str">
            <v>x</v>
          </cell>
          <cell r="K224" t="str">
            <v>x</v>
          </cell>
          <cell r="L224" t="str">
            <v>x</v>
          </cell>
          <cell r="M224" t="str">
            <v>x</v>
          </cell>
          <cell r="N224" t="str">
            <v>x</v>
          </cell>
          <cell r="O224">
            <v>0</v>
          </cell>
          <cell r="P224" t="str">
            <v>Invg4415555</v>
          </cell>
          <cell r="Q224">
            <v>0</v>
          </cell>
          <cell r="R224">
            <v>0</v>
          </cell>
          <cell r="S224">
            <v>9</v>
          </cell>
          <cell r="T224">
            <v>0</v>
          </cell>
          <cell r="U224">
            <v>0</v>
          </cell>
        </row>
        <row r="225">
          <cell r="D225">
            <v>34009</v>
          </cell>
          <cell r="E225">
            <v>29</v>
          </cell>
          <cell r="F225" t="str">
            <v>x</v>
          </cell>
          <cell r="G225">
            <v>0</v>
          </cell>
          <cell r="H225">
            <v>0</v>
          </cell>
          <cell r="I225" t="str">
            <v>x</v>
          </cell>
          <cell r="J225" t="str">
            <v>x</v>
          </cell>
          <cell r="K225" t="str">
            <v>x</v>
          </cell>
          <cell r="L225" t="str">
            <v>x</v>
          </cell>
          <cell r="M225" t="str">
            <v>x</v>
          </cell>
          <cell r="N225" t="str">
            <v>x</v>
          </cell>
          <cell r="O225">
            <v>0</v>
          </cell>
          <cell r="P225" t="str">
            <v>Invg4416666</v>
          </cell>
          <cell r="Q225">
            <v>0</v>
          </cell>
          <cell r="R225">
            <v>0</v>
          </cell>
          <cell r="S225">
            <v>29</v>
          </cell>
          <cell r="T225">
            <v>0</v>
          </cell>
          <cell r="U225">
            <v>0</v>
          </cell>
        </row>
        <row r="226">
          <cell r="D226">
            <v>34010</v>
          </cell>
          <cell r="E226">
            <v>1</v>
          </cell>
          <cell r="F226" t="str">
            <v>x</v>
          </cell>
          <cell r="G226">
            <v>0</v>
          </cell>
          <cell r="H226">
            <v>0</v>
          </cell>
          <cell r="I226" t="str">
            <v>x</v>
          </cell>
          <cell r="J226" t="str">
            <v>x</v>
          </cell>
          <cell r="K226" t="str">
            <v>x</v>
          </cell>
          <cell r="L226" t="str">
            <v>x</v>
          </cell>
          <cell r="M226" t="str">
            <v>x</v>
          </cell>
          <cell r="N226" t="str">
            <v>x</v>
          </cell>
          <cell r="O226">
            <v>0</v>
          </cell>
          <cell r="P226" t="str">
            <v>Invg4 424200</v>
          </cell>
          <cell r="Q226">
            <v>0</v>
          </cell>
          <cell r="R226">
            <v>0</v>
          </cell>
          <cell r="S226">
            <v>0</v>
          </cell>
          <cell r="T226">
            <v>0</v>
          </cell>
          <cell r="U226">
            <v>0</v>
          </cell>
        </row>
        <row r="227">
          <cell r="D227">
            <v>34011</v>
          </cell>
          <cell r="E227">
            <v>21</v>
          </cell>
          <cell r="F227" t="str">
            <v>x</v>
          </cell>
          <cell r="G227">
            <v>0</v>
          </cell>
          <cell r="H227">
            <v>0</v>
          </cell>
          <cell r="I227" t="str">
            <v>x</v>
          </cell>
          <cell r="J227" t="str">
            <v>x</v>
          </cell>
          <cell r="K227" t="str">
            <v>x</v>
          </cell>
          <cell r="L227" t="str">
            <v>x</v>
          </cell>
          <cell r="M227" t="str">
            <v>x</v>
          </cell>
          <cell r="N227" t="str">
            <v>x</v>
          </cell>
          <cell r="O227">
            <v>0</v>
          </cell>
          <cell r="P227" t="str">
            <v>Invg4 424242</v>
          </cell>
          <cell r="Q227">
            <v>0</v>
          </cell>
          <cell r="R227">
            <v>0</v>
          </cell>
          <cell r="S227">
            <v>1</v>
          </cell>
          <cell r="T227">
            <v>0</v>
          </cell>
          <cell r="U227">
            <v>0</v>
          </cell>
        </row>
        <row r="228">
          <cell r="D228">
            <v>34015</v>
          </cell>
          <cell r="E228">
            <v>4</v>
          </cell>
          <cell r="F228" t="str">
            <v>x</v>
          </cell>
          <cell r="G228">
            <v>0</v>
          </cell>
          <cell r="H228">
            <v>0</v>
          </cell>
          <cell r="I228" t="str">
            <v>x</v>
          </cell>
          <cell r="J228" t="str">
            <v>x</v>
          </cell>
          <cell r="K228" t="str">
            <v>x</v>
          </cell>
          <cell r="L228" t="str">
            <v>x</v>
          </cell>
          <cell r="M228" t="str">
            <v>x</v>
          </cell>
          <cell r="N228" t="str">
            <v>x</v>
          </cell>
          <cell r="O228">
            <v>0</v>
          </cell>
          <cell r="P228" t="str">
            <v>b Invg4 435000</v>
          </cell>
          <cell r="Q228">
            <v>0</v>
          </cell>
          <cell r="R228">
            <v>0</v>
          </cell>
          <cell r="S228">
            <v>4</v>
          </cell>
          <cell r="T228">
            <v>0</v>
          </cell>
          <cell r="U228">
            <v>0</v>
          </cell>
        </row>
        <row r="229">
          <cell r="D229">
            <v>34021</v>
          </cell>
          <cell r="E229">
            <v>4</v>
          </cell>
          <cell r="F229" t="str">
            <v>x</v>
          </cell>
          <cell r="G229">
            <v>0</v>
          </cell>
          <cell r="H229">
            <v>0</v>
          </cell>
          <cell r="I229" t="str">
            <v>x</v>
          </cell>
          <cell r="J229" t="str">
            <v>x</v>
          </cell>
          <cell r="K229" t="str">
            <v>x</v>
          </cell>
          <cell r="L229" t="str">
            <v>x</v>
          </cell>
          <cell r="M229" t="str">
            <v>x</v>
          </cell>
          <cell r="N229" t="str">
            <v>x</v>
          </cell>
          <cell r="O229">
            <v>0</v>
          </cell>
          <cell r="P229" t="str">
            <v>Invg4 060808</v>
          </cell>
          <cell r="Q229">
            <v>0</v>
          </cell>
          <cell r="R229">
            <v>0</v>
          </cell>
          <cell r="S229">
            <v>0</v>
          </cell>
          <cell r="T229">
            <v>0</v>
          </cell>
          <cell r="U229">
            <v>0</v>
          </cell>
        </row>
        <row r="230">
          <cell r="D230">
            <v>34023</v>
          </cell>
          <cell r="E230">
            <v>1</v>
          </cell>
          <cell r="F230" t="str">
            <v>x</v>
          </cell>
          <cell r="G230">
            <v>0</v>
          </cell>
          <cell r="H230">
            <v>0</v>
          </cell>
          <cell r="I230" t="str">
            <v>x</v>
          </cell>
          <cell r="J230" t="str">
            <v>x</v>
          </cell>
          <cell r="K230" t="str">
            <v>x</v>
          </cell>
          <cell r="L230" t="str">
            <v>x</v>
          </cell>
          <cell r="M230" t="str">
            <v>x</v>
          </cell>
          <cell r="N230" t="str">
            <v>x</v>
          </cell>
          <cell r="O230">
            <v>0</v>
          </cell>
          <cell r="P230" t="str">
            <v>Invg4 064499</v>
          </cell>
          <cell r="Q230">
            <v>0</v>
          </cell>
          <cell r="R230">
            <v>0</v>
          </cell>
          <cell r="S230">
            <v>0</v>
          </cell>
          <cell r="T230">
            <v>0</v>
          </cell>
          <cell r="U230">
            <v>0</v>
          </cell>
        </row>
        <row r="231">
          <cell r="D231">
            <v>34031</v>
          </cell>
          <cell r="E231">
            <v>2</v>
          </cell>
          <cell r="F231" t="str">
            <v>x</v>
          </cell>
          <cell r="G231">
            <v>0</v>
          </cell>
          <cell r="H231">
            <v>0</v>
          </cell>
          <cell r="I231" t="str">
            <v>x</v>
          </cell>
          <cell r="J231" t="str">
            <v>x</v>
          </cell>
          <cell r="K231" t="str">
            <v>x</v>
          </cell>
          <cell r="L231" t="str">
            <v>x</v>
          </cell>
          <cell r="M231" t="str">
            <v>x</v>
          </cell>
          <cell r="N231" t="str">
            <v>x</v>
          </cell>
          <cell r="O231">
            <v>0</v>
          </cell>
          <cell r="P231" t="str">
            <v>Invg4 660000</v>
          </cell>
          <cell r="Q231">
            <v>0</v>
          </cell>
          <cell r="R231">
            <v>0</v>
          </cell>
          <cell r="S231">
            <v>0</v>
          </cell>
          <cell r="T231">
            <v>0</v>
          </cell>
          <cell r="U231">
            <v>0</v>
          </cell>
        </row>
        <row r="232">
          <cell r="D232">
            <v>34032</v>
          </cell>
          <cell r="E232">
            <v>1</v>
          </cell>
          <cell r="F232" t="str">
            <v>x</v>
          </cell>
          <cell r="G232">
            <v>0</v>
          </cell>
          <cell r="H232">
            <v>0</v>
          </cell>
          <cell r="I232" t="str">
            <v>x</v>
          </cell>
          <cell r="J232" t="str">
            <v>x</v>
          </cell>
          <cell r="K232" t="str">
            <v>x</v>
          </cell>
          <cell r="L232" t="str">
            <v>x</v>
          </cell>
          <cell r="M232" t="str">
            <v>x</v>
          </cell>
          <cell r="N232" t="str">
            <v>x</v>
          </cell>
          <cell r="O232">
            <v>0</v>
          </cell>
          <cell r="P232" t="str">
            <v>Invg4 663360</v>
          </cell>
          <cell r="Q232">
            <v>0</v>
          </cell>
          <cell r="R232">
            <v>0</v>
          </cell>
          <cell r="S232">
            <v>0</v>
          </cell>
          <cell r="T232">
            <v>0</v>
          </cell>
          <cell r="U232">
            <v>0</v>
          </cell>
        </row>
        <row r="233">
          <cell r="D233">
            <v>34034</v>
          </cell>
          <cell r="E233">
            <v>4</v>
          </cell>
          <cell r="F233" t="str">
            <v>x</v>
          </cell>
          <cell r="G233">
            <v>0</v>
          </cell>
          <cell r="H233">
            <v>0</v>
          </cell>
          <cell r="I233" t="str">
            <v>x</v>
          </cell>
          <cell r="J233" t="str">
            <v>x</v>
          </cell>
          <cell r="K233" t="str">
            <v>x</v>
          </cell>
          <cell r="L233" t="str">
            <v>x</v>
          </cell>
          <cell r="M233" t="str">
            <v>x</v>
          </cell>
          <cell r="N233" t="str">
            <v>x</v>
          </cell>
          <cell r="O233">
            <v>0</v>
          </cell>
          <cell r="P233" t="str">
            <v>Invg4 663366</v>
          </cell>
          <cell r="Q233">
            <v>0</v>
          </cell>
          <cell r="R233">
            <v>0</v>
          </cell>
          <cell r="S233">
            <v>1</v>
          </cell>
          <cell r="T233">
            <v>0</v>
          </cell>
          <cell r="U233">
            <v>0</v>
          </cell>
        </row>
        <row r="234">
          <cell r="D234">
            <v>34035</v>
          </cell>
          <cell r="E234">
            <v>20</v>
          </cell>
          <cell r="F234" t="str">
            <v>x</v>
          </cell>
          <cell r="G234">
            <v>0</v>
          </cell>
          <cell r="H234">
            <v>0</v>
          </cell>
          <cell r="I234" t="str">
            <v>x</v>
          </cell>
          <cell r="J234" t="str">
            <v>x</v>
          </cell>
          <cell r="K234" t="str">
            <v>x</v>
          </cell>
          <cell r="L234" t="str">
            <v>x</v>
          </cell>
          <cell r="M234" t="str">
            <v>x</v>
          </cell>
          <cell r="N234" t="str">
            <v>x</v>
          </cell>
          <cell r="O234">
            <v>0</v>
          </cell>
          <cell r="P234" t="str">
            <v>Invg4 800833</v>
          </cell>
          <cell r="Q234">
            <v>0</v>
          </cell>
          <cell r="R234">
            <v>20</v>
          </cell>
          <cell r="S234">
            <v>0</v>
          </cell>
          <cell r="T234">
            <v>0</v>
          </cell>
          <cell r="U234">
            <v>0</v>
          </cell>
        </row>
        <row r="235">
          <cell r="D235">
            <v>34043</v>
          </cell>
          <cell r="E235">
            <v>6</v>
          </cell>
          <cell r="F235" t="str">
            <v>x</v>
          </cell>
          <cell r="G235">
            <v>0</v>
          </cell>
          <cell r="H235">
            <v>0</v>
          </cell>
          <cell r="I235" t="str">
            <v>x</v>
          </cell>
          <cell r="J235" t="str">
            <v>x</v>
          </cell>
          <cell r="K235" t="str">
            <v>x</v>
          </cell>
          <cell r="L235" t="str">
            <v>x</v>
          </cell>
          <cell r="M235" t="str">
            <v>x</v>
          </cell>
          <cell r="N235" t="str">
            <v>x</v>
          </cell>
          <cell r="O235">
            <v>0</v>
          </cell>
          <cell r="P235" t="str">
            <v>Invg4800879</v>
          </cell>
          <cell r="Q235">
            <v>0</v>
          </cell>
          <cell r="R235">
            <v>0</v>
          </cell>
          <cell r="S235">
            <v>6</v>
          </cell>
          <cell r="T235">
            <v>0</v>
          </cell>
          <cell r="U235">
            <v>0</v>
          </cell>
        </row>
        <row r="236">
          <cell r="D236">
            <v>34045</v>
          </cell>
          <cell r="E236">
            <v>1</v>
          </cell>
          <cell r="F236" t="str">
            <v>x</v>
          </cell>
          <cell r="G236">
            <v>0</v>
          </cell>
          <cell r="H236">
            <v>0</v>
          </cell>
          <cell r="I236" t="str">
            <v>x</v>
          </cell>
          <cell r="J236" t="str">
            <v>x</v>
          </cell>
          <cell r="K236" t="str">
            <v>x</v>
          </cell>
          <cell r="L236" t="str">
            <v>x</v>
          </cell>
          <cell r="M236" t="str">
            <v>x</v>
          </cell>
          <cell r="N236" t="str">
            <v>x</v>
          </cell>
          <cell r="O236">
            <v>0</v>
          </cell>
          <cell r="P236" t="str">
            <v>Invg4 979797</v>
          </cell>
          <cell r="Q236">
            <v>0</v>
          </cell>
          <cell r="R236">
            <v>0</v>
          </cell>
          <cell r="S236">
            <v>0</v>
          </cell>
          <cell r="T236">
            <v>0</v>
          </cell>
          <cell r="U236">
            <v>0</v>
          </cell>
        </row>
        <row r="237">
          <cell r="D237">
            <v>34046</v>
          </cell>
          <cell r="E237">
            <v>1</v>
          </cell>
          <cell r="F237" t="str">
            <v>x</v>
          </cell>
          <cell r="G237">
            <v>0</v>
          </cell>
          <cell r="H237">
            <v>0</v>
          </cell>
          <cell r="I237" t="str">
            <v>x</v>
          </cell>
          <cell r="J237" t="str">
            <v>x</v>
          </cell>
          <cell r="K237" t="str">
            <v>x</v>
          </cell>
          <cell r="L237" t="str">
            <v>x</v>
          </cell>
          <cell r="M237" t="str">
            <v>x</v>
          </cell>
          <cell r="N237" t="str">
            <v>x</v>
          </cell>
          <cell r="O237">
            <v>0</v>
          </cell>
          <cell r="P237" t="str">
            <v>c Invg4800888</v>
          </cell>
          <cell r="Q237">
            <v>0</v>
          </cell>
          <cell r="R237">
            <v>0</v>
          </cell>
          <cell r="S237">
            <v>1</v>
          </cell>
          <cell r="T237">
            <v>0</v>
          </cell>
          <cell r="U237">
            <v>0</v>
          </cell>
        </row>
        <row r="238">
          <cell r="D238">
            <v>34054</v>
          </cell>
          <cell r="E238">
            <v>11</v>
          </cell>
          <cell r="F238" t="str">
            <v>x</v>
          </cell>
          <cell r="G238">
            <v>10</v>
          </cell>
          <cell r="H238">
            <v>10</v>
          </cell>
          <cell r="I238" t="str">
            <v>x</v>
          </cell>
          <cell r="J238" t="str">
            <v>x</v>
          </cell>
          <cell r="K238" t="str">
            <v>x</v>
          </cell>
          <cell r="L238" t="str">
            <v>x</v>
          </cell>
          <cell r="M238" t="str">
            <v>x</v>
          </cell>
          <cell r="N238" t="str">
            <v>x</v>
          </cell>
          <cell r="O238">
            <v>1</v>
          </cell>
          <cell r="P238" t="str">
            <v>Video Lounge 800873.</v>
          </cell>
          <cell r="Q238">
            <v>1462</v>
          </cell>
          <cell r="R238">
            <v>0</v>
          </cell>
          <cell r="S238">
            <v>0</v>
          </cell>
          <cell r="T238">
            <v>0</v>
          </cell>
          <cell r="U238">
            <v>22</v>
          </cell>
        </row>
        <row r="239">
          <cell r="D239">
            <v>34061</v>
          </cell>
          <cell r="E239">
            <v>6</v>
          </cell>
          <cell r="F239" t="str">
            <v>x</v>
          </cell>
          <cell r="G239">
            <v>0</v>
          </cell>
          <cell r="H239">
            <v>0</v>
          </cell>
          <cell r="I239" t="str">
            <v>x</v>
          </cell>
          <cell r="J239" t="str">
            <v>x</v>
          </cell>
          <cell r="K239" t="str">
            <v>x</v>
          </cell>
          <cell r="L239" t="str">
            <v>x</v>
          </cell>
          <cell r="M239" t="str">
            <v>x</v>
          </cell>
          <cell r="N239" t="str">
            <v>x</v>
          </cell>
          <cell r="O239">
            <v>0</v>
          </cell>
          <cell r="P239" t="str">
            <v>Invg4 404151</v>
          </cell>
          <cell r="Q239">
            <v>0</v>
          </cell>
          <cell r="R239">
            <v>0</v>
          </cell>
          <cell r="S239">
            <v>0</v>
          </cell>
          <cell r="T239">
            <v>0</v>
          </cell>
          <cell r="U239">
            <v>0</v>
          </cell>
        </row>
        <row r="240">
          <cell r="D240">
            <v>34068</v>
          </cell>
          <cell r="E240">
            <v>7</v>
          </cell>
          <cell r="F240" t="str">
            <v>x</v>
          </cell>
          <cell r="G240">
            <v>0</v>
          </cell>
          <cell r="H240">
            <v>0</v>
          </cell>
          <cell r="I240" t="str">
            <v>x</v>
          </cell>
          <cell r="J240" t="str">
            <v>x</v>
          </cell>
          <cell r="K240" t="str">
            <v>x</v>
          </cell>
          <cell r="L240" t="str">
            <v>x</v>
          </cell>
          <cell r="M240" t="str">
            <v>x</v>
          </cell>
          <cell r="N240" t="str">
            <v>x</v>
          </cell>
          <cell r="O240">
            <v>0</v>
          </cell>
          <cell r="P240" t="str">
            <v>Invg4 400208</v>
          </cell>
          <cell r="Q240">
            <v>0</v>
          </cell>
          <cell r="R240">
            <v>0</v>
          </cell>
          <cell r="S240">
            <v>0</v>
          </cell>
          <cell r="T240">
            <v>0</v>
          </cell>
          <cell r="U240">
            <v>0</v>
          </cell>
        </row>
        <row r="241">
          <cell r="D241">
            <v>34071</v>
          </cell>
          <cell r="E241">
            <v>9</v>
          </cell>
          <cell r="F241" t="str">
            <v>x</v>
          </cell>
          <cell r="G241">
            <v>0</v>
          </cell>
          <cell r="H241">
            <v>0</v>
          </cell>
          <cell r="I241" t="str">
            <v>x</v>
          </cell>
          <cell r="J241" t="str">
            <v>x</v>
          </cell>
          <cell r="K241" t="str">
            <v>x</v>
          </cell>
          <cell r="L241" t="str">
            <v>x</v>
          </cell>
          <cell r="M241" t="str">
            <v>x</v>
          </cell>
          <cell r="N241" t="str">
            <v>x</v>
          </cell>
          <cell r="O241">
            <v>0</v>
          </cell>
          <cell r="P241" t="str">
            <v>Invg4 334488</v>
          </cell>
          <cell r="Q241">
            <v>0</v>
          </cell>
          <cell r="R241">
            <v>0</v>
          </cell>
          <cell r="S241">
            <v>0</v>
          </cell>
          <cell r="T241">
            <v>0</v>
          </cell>
          <cell r="U241">
            <v>0</v>
          </cell>
        </row>
        <row r="242">
          <cell r="D242">
            <v>34080</v>
          </cell>
          <cell r="E242">
            <v>966</v>
          </cell>
          <cell r="F242" t="str">
            <v>x</v>
          </cell>
          <cell r="G242">
            <v>0</v>
          </cell>
          <cell r="H242">
            <v>0</v>
          </cell>
          <cell r="I242" t="str">
            <v>x</v>
          </cell>
          <cell r="J242" t="str">
            <v>x</v>
          </cell>
          <cell r="K242" t="str">
            <v>x</v>
          </cell>
          <cell r="L242" t="str">
            <v>x</v>
          </cell>
          <cell r="M242" t="str">
            <v>x</v>
          </cell>
          <cell r="N242" t="str">
            <v>x</v>
          </cell>
          <cell r="O242">
            <v>6</v>
          </cell>
          <cell r="P242" t="str">
            <v>c Cus INVG4 404040</v>
          </cell>
          <cell r="Q242">
            <v>0</v>
          </cell>
          <cell r="R242">
            <v>0</v>
          </cell>
          <cell r="S242">
            <v>960</v>
          </cell>
          <cell r="T242">
            <v>0</v>
          </cell>
          <cell r="U242">
            <v>0</v>
          </cell>
        </row>
        <row r="243">
          <cell r="D243">
            <v>34082</v>
          </cell>
          <cell r="E243">
            <v>2014</v>
          </cell>
          <cell r="F243" t="str">
            <v>x</v>
          </cell>
          <cell r="G243">
            <v>0</v>
          </cell>
          <cell r="H243">
            <v>0</v>
          </cell>
          <cell r="I243" t="str">
            <v>x</v>
          </cell>
          <cell r="J243" t="str">
            <v>x</v>
          </cell>
          <cell r="K243" t="str">
            <v>x</v>
          </cell>
          <cell r="L243" t="str">
            <v>x</v>
          </cell>
          <cell r="M243" t="str">
            <v>x</v>
          </cell>
          <cell r="N243" t="str">
            <v>x</v>
          </cell>
          <cell r="O243">
            <v>0</v>
          </cell>
          <cell r="P243" t="str">
            <v>a Tech Inv4 404040</v>
          </cell>
          <cell r="Q243">
            <v>0</v>
          </cell>
          <cell r="R243">
            <v>0</v>
          </cell>
          <cell r="S243">
            <v>1621</v>
          </cell>
          <cell r="T243">
            <v>0</v>
          </cell>
          <cell r="U243">
            <v>0</v>
          </cell>
        </row>
        <row r="244">
          <cell r="D244">
            <v>34086</v>
          </cell>
          <cell r="E244">
            <v>3</v>
          </cell>
          <cell r="F244" t="str">
            <v>x</v>
          </cell>
          <cell r="G244">
            <v>0</v>
          </cell>
          <cell r="H244">
            <v>0</v>
          </cell>
          <cell r="I244" t="str">
            <v>x</v>
          </cell>
          <cell r="J244" t="str">
            <v>x</v>
          </cell>
          <cell r="K244" t="str">
            <v>x</v>
          </cell>
          <cell r="L244" t="str">
            <v>x</v>
          </cell>
          <cell r="M244" t="str">
            <v>x</v>
          </cell>
          <cell r="N244" t="str">
            <v>x</v>
          </cell>
          <cell r="O244">
            <v>0</v>
          </cell>
          <cell r="P244" t="str">
            <v>Invg4 800777</v>
          </cell>
          <cell r="Q244">
            <v>0</v>
          </cell>
          <cell r="R244">
            <v>0</v>
          </cell>
          <cell r="S244">
            <v>0</v>
          </cell>
          <cell r="T244">
            <v>0</v>
          </cell>
          <cell r="U244">
            <v>0</v>
          </cell>
        </row>
        <row r="245">
          <cell r="D245">
            <v>34166</v>
          </cell>
          <cell r="E245">
            <v>82</v>
          </cell>
          <cell r="F245" t="str">
            <v>x</v>
          </cell>
          <cell r="G245">
            <v>0</v>
          </cell>
          <cell r="H245">
            <v>0</v>
          </cell>
          <cell r="I245" t="str">
            <v>x</v>
          </cell>
          <cell r="J245" t="str">
            <v>x</v>
          </cell>
          <cell r="K245" t="str">
            <v>x</v>
          </cell>
          <cell r="L245" t="str">
            <v>x</v>
          </cell>
          <cell r="M245" t="str">
            <v>x</v>
          </cell>
          <cell r="N245" t="str">
            <v>x</v>
          </cell>
          <cell r="O245">
            <v>0</v>
          </cell>
          <cell r="P245" t="str">
            <v>Invg4 420520</v>
          </cell>
          <cell r="Q245">
            <v>0</v>
          </cell>
          <cell r="R245">
            <v>0</v>
          </cell>
          <cell r="S245">
            <v>0</v>
          </cell>
          <cell r="T245">
            <v>0</v>
          </cell>
          <cell r="U245">
            <v>0</v>
          </cell>
        </row>
        <row r="246">
          <cell r="D246">
            <v>34170</v>
          </cell>
          <cell r="E246">
            <v>5</v>
          </cell>
          <cell r="F246" t="str">
            <v>x</v>
          </cell>
          <cell r="G246">
            <v>0</v>
          </cell>
          <cell r="H246">
            <v>0</v>
          </cell>
          <cell r="I246" t="str">
            <v>x</v>
          </cell>
          <cell r="J246" t="str">
            <v>x</v>
          </cell>
          <cell r="K246" t="str">
            <v>x</v>
          </cell>
          <cell r="L246" t="str">
            <v>x</v>
          </cell>
          <cell r="M246" t="str">
            <v>x</v>
          </cell>
          <cell r="N246" t="str">
            <v>x</v>
          </cell>
          <cell r="O246">
            <v>0</v>
          </cell>
          <cell r="P246" t="str">
            <v>Invg4430604</v>
          </cell>
          <cell r="Q246">
            <v>0</v>
          </cell>
          <cell r="R246">
            <v>5</v>
          </cell>
          <cell r="S246">
            <v>0</v>
          </cell>
          <cell r="T246">
            <v>0</v>
          </cell>
          <cell r="U246">
            <v>0</v>
          </cell>
        </row>
        <row r="247">
          <cell r="D247">
            <v>34189</v>
          </cell>
          <cell r="E247">
            <v>1</v>
          </cell>
          <cell r="F247" t="str">
            <v>x</v>
          </cell>
          <cell r="G247">
            <v>0</v>
          </cell>
          <cell r="H247">
            <v>0</v>
          </cell>
          <cell r="I247" t="str">
            <v>x</v>
          </cell>
          <cell r="J247" t="str">
            <v>x</v>
          </cell>
          <cell r="K247" t="str">
            <v>x</v>
          </cell>
          <cell r="L247" t="str">
            <v>x</v>
          </cell>
          <cell r="M247" t="str">
            <v>x</v>
          </cell>
          <cell r="N247" t="str">
            <v>x</v>
          </cell>
          <cell r="O247">
            <v>0</v>
          </cell>
          <cell r="P247" t="str">
            <v>Invg4 34189</v>
          </cell>
          <cell r="Q247">
            <v>0</v>
          </cell>
          <cell r="R247">
            <v>0</v>
          </cell>
          <cell r="S247">
            <v>0</v>
          </cell>
          <cell r="T247">
            <v>0</v>
          </cell>
          <cell r="U247">
            <v>0</v>
          </cell>
        </row>
        <row r="248">
          <cell r="D248">
            <v>34205</v>
          </cell>
          <cell r="E248">
            <v>4</v>
          </cell>
          <cell r="F248" t="str">
            <v>x</v>
          </cell>
          <cell r="G248">
            <v>0</v>
          </cell>
          <cell r="H248">
            <v>0</v>
          </cell>
          <cell r="I248" t="str">
            <v>x</v>
          </cell>
          <cell r="J248" t="str">
            <v>x</v>
          </cell>
          <cell r="K248" t="str">
            <v>x</v>
          </cell>
          <cell r="L248" t="str">
            <v>x</v>
          </cell>
          <cell r="M248" t="str">
            <v>x</v>
          </cell>
          <cell r="N248" t="str">
            <v>x</v>
          </cell>
          <cell r="O248">
            <v>0</v>
          </cell>
          <cell r="P248" t="str">
            <v>Invg4 432494</v>
          </cell>
          <cell r="Q248">
            <v>0</v>
          </cell>
          <cell r="R248">
            <v>0</v>
          </cell>
          <cell r="S248">
            <v>0</v>
          </cell>
          <cell r="T248">
            <v>0</v>
          </cell>
          <cell r="U248">
            <v>0</v>
          </cell>
        </row>
        <row r="249">
          <cell r="D249">
            <v>34503</v>
          </cell>
          <cell r="E249">
            <v>65</v>
          </cell>
          <cell r="F249" t="str">
            <v>x</v>
          </cell>
          <cell r="G249">
            <v>0</v>
          </cell>
          <cell r="H249">
            <v>0</v>
          </cell>
          <cell r="I249" t="str">
            <v>x</v>
          </cell>
          <cell r="J249" t="str">
            <v>x</v>
          </cell>
          <cell r="K249" t="str">
            <v>x</v>
          </cell>
          <cell r="L249" t="str">
            <v>x</v>
          </cell>
          <cell r="M249" t="str">
            <v>x</v>
          </cell>
          <cell r="N249" t="str">
            <v>x</v>
          </cell>
          <cell r="O249">
            <v>0</v>
          </cell>
          <cell r="P249" t="str">
            <v>Invg5430000</v>
          </cell>
          <cell r="Q249">
            <v>0</v>
          </cell>
          <cell r="R249">
            <v>0</v>
          </cell>
          <cell r="S249">
            <v>65</v>
          </cell>
          <cell r="T249">
            <v>0</v>
          </cell>
          <cell r="U249">
            <v>0</v>
          </cell>
        </row>
        <row r="250">
          <cell r="D250">
            <v>34507</v>
          </cell>
          <cell r="E250">
            <v>419</v>
          </cell>
          <cell r="F250" t="str">
            <v>x</v>
          </cell>
          <cell r="G250">
            <v>0</v>
          </cell>
          <cell r="H250">
            <v>0</v>
          </cell>
          <cell r="I250" t="str">
            <v>x</v>
          </cell>
          <cell r="J250" t="str">
            <v>x</v>
          </cell>
          <cell r="K250" t="str">
            <v>x</v>
          </cell>
          <cell r="L250" t="str">
            <v>x</v>
          </cell>
          <cell r="M250" t="str">
            <v>x</v>
          </cell>
          <cell r="N250" t="str">
            <v>x</v>
          </cell>
          <cell r="O250">
            <v>3</v>
          </cell>
          <cell r="P250" t="str">
            <v>Invg5 436000</v>
          </cell>
          <cell r="Q250">
            <v>0</v>
          </cell>
          <cell r="R250">
            <v>0</v>
          </cell>
          <cell r="S250">
            <v>416</v>
          </cell>
          <cell r="T250">
            <v>0</v>
          </cell>
          <cell r="U250">
            <v>0</v>
          </cell>
        </row>
        <row r="251">
          <cell r="D251">
            <v>34508</v>
          </cell>
          <cell r="E251">
            <v>1</v>
          </cell>
          <cell r="F251" t="str">
            <v>x</v>
          </cell>
          <cell r="G251">
            <v>0</v>
          </cell>
          <cell r="H251">
            <v>0</v>
          </cell>
          <cell r="I251" t="str">
            <v>x</v>
          </cell>
          <cell r="J251" t="str">
            <v>x</v>
          </cell>
          <cell r="K251" t="str">
            <v>x</v>
          </cell>
          <cell r="L251" t="str">
            <v>x</v>
          </cell>
          <cell r="M251" t="str">
            <v>x</v>
          </cell>
          <cell r="N251" t="str">
            <v>x</v>
          </cell>
          <cell r="O251">
            <v>0</v>
          </cell>
          <cell r="P251" t="str">
            <v>Invg5 437000</v>
          </cell>
          <cell r="Q251">
            <v>0</v>
          </cell>
          <cell r="R251">
            <v>0</v>
          </cell>
          <cell r="S251">
            <v>1</v>
          </cell>
          <cell r="T251">
            <v>0</v>
          </cell>
          <cell r="U251">
            <v>0</v>
          </cell>
        </row>
        <row r="252">
          <cell r="D252">
            <v>34526</v>
          </cell>
          <cell r="E252">
            <v>28</v>
          </cell>
          <cell r="F252" t="str">
            <v>x</v>
          </cell>
          <cell r="G252">
            <v>0</v>
          </cell>
          <cell r="H252">
            <v>0</v>
          </cell>
          <cell r="I252" t="str">
            <v>x</v>
          </cell>
          <cell r="J252" t="str">
            <v>x</v>
          </cell>
          <cell r="K252" t="str">
            <v>x</v>
          </cell>
          <cell r="L252" t="str">
            <v>x</v>
          </cell>
          <cell r="M252" t="str">
            <v>x</v>
          </cell>
          <cell r="N252" t="str">
            <v>x</v>
          </cell>
          <cell r="O252">
            <v>1</v>
          </cell>
          <cell r="P252" t="str">
            <v>a Invg5 800888</v>
          </cell>
          <cell r="Q252">
            <v>0</v>
          </cell>
          <cell r="R252">
            <v>0</v>
          </cell>
          <cell r="S252">
            <v>27</v>
          </cell>
          <cell r="T252">
            <v>0</v>
          </cell>
          <cell r="U252">
            <v>0</v>
          </cell>
        </row>
        <row r="253">
          <cell r="D253">
            <v>34553</v>
          </cell>
          <cell r="E253">
            <v>3083</v>
          </cell>
          <cell r="F253" t="str">
            <v>x</v>
          </cell>
          <cell r="G253">
            <v>0</v>
          </cell>
          <cell r="H253">
            <v>0</v>
          </cell>
          <cell r="I253" t="str">
            <v>x</v>
          </cell>
          <cell r="J253" t="str">
            <v>x</v>
          </cell>
          <cell r="K253" t="str">
            <v>x</v>
          </cell>
          <cell r="L253" t="str">
            <v>x</v>
          </cell>
          <cell r="M253" t="str">
            <v>x</v>
          </cell>
          <cell r="N253" t="str">
            <v>x</v>
          </cell>
          <cell r="O253">
            <v>7</v>
          </cell>
          <cell r="P253" t="str">
            <v>a Cus INVG5 404040</v>
          </cell>
          <cell r="Q253">
            <v>0</v>
          </cell>
          <cell r="R253">
            <v>0</v>
          </cell>
          <cell r="S253">
            <v>3076</v>
          </cell>
          <cell r="T253">
            <v>0</v>
          </cell>
          <cell r="U253">
            <v>0</v>
          </cell>
        </row>
        <row r="254">
          <cell r="D254">
            <v>34588</v>
          </cell>
          <cell r="E254">
            <v>3069</v>
          </cell>
          <cell r="F254" t="str">
            <v>x</v>
          </cell>
          <cell r="G254">
            <v>0</v>
          </cell>
          <cell r="H254">
            <v>0</v>
          </cell>
          <cell r="I254" t="str">
            <v>x</v>
          </cell>
          <cell r="J254" t="str">
            <v>x</v>
          </cell>
          <cell r="K254" t="str">
            <v>x</v>
          </cell>
          <cell r="L254" t="str">
            <v>x</v>
          </cell>
          <cell r="M254" t="str">
            <v>x</v>
          </cell>
          <cell r="N254" t="str">
            <v>x</v>
          </cell>
          <cell r="O254">
            <v>16</v>
          </cell>
          <cell r="P254" t="str">
            <v>a Invg5 404020</v>
          </cell>
          <cell r="Q254">
            <v>0</v>
          </cell>
          <cell r="R254">
            <v>0</v>
          </cell>
          <cell r="S254">
            <v>3053</v>
          </cell>
          <cell r="T254">
            <v>0</v>
          </cell>
          <cell r="U254">
            <v>0</v>
          </cell>
        </row>
        <row r="255">
          <cell r="D255">
            <v>34637</v>
          </cell>
          <cell r="E255">
            <v>1</v>
          </cell>
          <cell r="F255" t="str">
            <v>x</v>
          </cell>
          <cell r="G255">
            <v>0</v>
          </cell>
          <cell r="H255">
            <v>0</v>
          </cell>
          <cell r="I255" t="str">
            <v>x</v>
          </cell>
          <cell r="J255" t="str">
            <v>x</v>
          </cell>
          <cell r="K255" t="str">
            <v>x</v>
          </cell>
          <cell r="L255" t="str">
            <v>x</v>
          </cell>
          <cell r="M255" t="str">
            <v>x</v>
          </cell>
          <cell r="N255" t="str">
            <v>x</v>
          </cell>
          <cell r="O255">
            <v>0</v>
          </cell>
          <cell r="P255">
            <v>34637</v>
          </cell>
          <cell r="Q255">
            <v>0</v>
          </cell>
          <cell r="R255">
            <v>0</v>
          </cell>
          <cell r="S255">
            <v>0</v>
          </cell>
          <cell r="T255">
            <v>0</v>
          </cell>
          <cell r="U255">
            <v>0</v>
          </cell>
        </row>
        <row r="256">
          <cell r="D256">
            <v>34664</v>
          </cell>
          <cell r="E256">
            <v>4335</v>
          </cell>
          <cell r="F256" t="str">
            <v>x</v>
          </cell>
          <cell r="G256">
            <v>0</v>
          </cell>
          <cell r="H256">
            <v>0</v>
          </cell>
          <cell r="I256" t="str">
            <v>x</v>
          </cell>
          <cell r="J256" t="str">
            <v>x</v>
          </cell>
          <cell r="K256" t="str">
            <v>x</v>
          </cell>
          <cell r="L256" t="str">
            <v>x</v>
          </cell>
          <cell r="M256" t="str">
            <v>x</v>
          </cell>
          <cell r="N256" t="str">
            <v>x</v>
          </cell>
          <cell r="O256">
            <v>2</v>
          </cell>
          <cell r="P256" t="str">
            <v>b PAT INVG5 404040</v>
          </cell>
          <cell r="Q256">
            <v>0</v>
          </cell>
          <cell r="R256">
            <v>0</v>
          </cell>
          <cell r="S256">
            <v>4333</v>
          </cell>
          <cell r="T256">
            <v>0</v>
          </cell>
          <cell r="U256">
            <v>0</v>
          </cell>
        </row>
        <row r="257">
          <cell r="D257">
            <v>34708</v>
          </cell>
          <cell r="E257">
            <v>1</v>
          </cell>
          <cell r="F257" t="str">
            <v>x</v>
          </cell>
          <cell r="G257">
            <v>0</v>
          </cell>
          <cell r="H257">
            <v>0</v>
          </cell>
          <cell r="I257" t="str">
            <v>x</v>
          </cell>
          <cell r="J257" t="str">
            <v>x</v>
          </cell>
          <cell r="K257" t="str">
            <v>x</v>
          </cell>
          <cell r="L257" t="str">
            <v>x</v>
          </cell>
          <cell r="M257" t="str">
            <v>x</v>
          </cell>
          <cell r="N257" t="str">
            <v>x</v>
          </cell>
          <cell r="O257">
            <v>0</v>
          </cell>
          <cell r="P257">
            <v>34708</v>
          </cell>
          <cell r="Q257">
            <v>0</v>
          </cell>
          <cell r="R257">
            <v>0</v>
          </cell>
          <cell r="S257">
            <v>1</v>
          </cell>
          <cell r="T257">
            <v>0</v>
          </cell>
          <cell r="U257">
            <v>0</v>
          </cell>
        </row>
        <row r="258">
          <cell r="D258">
            <v>44001</v>
          </cell>
          <cell r="E258">
            <v>10</v>
          </cell>
          <cell r="F258" t="str">
            <v>x</v>
          </cell>
          <cell r="G258">
            <v>0</v>
          </cell>
          <cell r="H258">
            <v>0</v>
          </cell>
          <cell r="I258" t="str">
            <v>x</v>
          </cell>
          <cell r="J258" t="str">
            <v>x</v>
          </cell>
          <cell r="K258" t="str">
            <v>x</v>
          </cell>
          <cell r="L258" t="str">
            <v>x</v>
          </cell>
          <cell r="M258" t="str">
            <v>x</v>
          </cell>
          <cell r="N258" t="str">
            <v>x</v>
          </cell>
          <cell r="O258">
            <v>1</v>
          </cell>
          <cell r="P258" t="str">
            <v>Dunf4 402000</v>
          </cell>
          <cell r="Q258">
            <v>0</v>
          </cell>
          <cell r="R258">
            <v>0</v>
          </cell>
          <cell r="S258">
            <v>9</v>
          </cell>
          <cell r="T258">
            <v>0</v>
          </cell>
          <cell r="U258">
            <v>0</v>
          </cell>
        </row>
        <row r="259">
          <cell r="D259">
            <v>44007</v>
          </cell>
          <cell r="E259">
            <v>2</v>
          </cell>
          <cell r="F259" t="str">
            <v>x</v>
          </cell>
          <cell r="G259">
            <v>0</v>
          </cell>
          <cell r="H259">
            <v>0</v>
          </cell>
          <cell r="I259" t="str">
            <v>x</v>
          </cell>
          <cell r="J259" t="str">
            <v>x</v>
          </cell>
          <cell r="K259" t="str">
            <v>x</v>
          </cell>
          <cell r="L259" t="str">
            <v>x</v>
          </cell>
          <cell r="M259" t="str">
            <v>x</v>
          </cell>
          <cell r="N259" t="str">
            <v>x</v>
          </cell>
          <cell r="O259">
            <v>2</v>
          </cell>
          <cell r="P259" t="str">
            <v>Dunf4 404080</v>
          </cell>
          <cell r="Q259">
            <v>0</v>
          </cell>
          <cell r="R259">
            <v>0</v>
          </cell>
          <cell r="S259">
            <v>0</v>
          </cell>
          <cell r="T259">
            <v>0</v>
          </cell>
          <cell r="U259">
            <v>0</v>
          </cell>
        </row>
        <row r="260">
          <cell r="D260">
            <v>44008</v>
          </cell>
          <cell r="E260">
            <v>10</v>
          </cell>
          <cell r="F260" t="str">
            <v>x</v>
          </cell>
          <cell r="G260">
            <v>0</v>
          </cell>
          <cell r="H260">
            <v>0</v>
          </cell>
          <cell r="I260" t="str">
            <v>x</v>
          </cell>
          <cell r="J260" t="str">
            <v>x</v>
          </cell>
          <cell r="K260" t="str">
            <v>x</v>
          </cell>
          <cell r="L260" t="str">
            <v>x</v>
          </cell>
          <cell r="M260" t="str">
            <v>x</v>
          </cell>
          <cell r="N260" t="str">
            <v>x</v>
          </cell>
          <cell r="O260">
            <v>0</v>
          </cell>
          <cell r="P260" t="str">
            <v>Dunf4415555</v>
          </cell>
          <cell r="Q260">
            <v>0</v>
          </cell>
          <cell r="R260">
            <v>0</v>
          </cell>
          <cell r="S260">
            <v>10</v>
          </cell>
          <cell r="T260">
            <v>0</v>
          </cell>
          <cell r="U260">
            <v>0</v>
          </cell>
        </row>
        <row r="261">
          <cell r="D261">
            <v>44009</v>
          </cell>
          <cell r="E261">
            <v>459</v>
          </cell>
          <cell r="F261" t="str">
            <v>x</v>
          </cell>
          <cell r="G261">
            <v>0</v>
          </cell>
          <cell r="H261">
            <v>0</v>
          </cell>
          <cell r="I261" t="str">
            <v>x</v>
          </cell>
          <cell r="J261" t="str">
            <v>x</v>
          </cell>
          <cell r="K261" t="str">
            <v>x</v>
          </cell>
          <cell r="L261" t="str">
            <v>x</v>
          </cell>
          <cell r="M261" t="str">
            <v>x</v>
          </cell>
          <cell r="N261" t="str">
            <v>x</v>
          </cell>
          <cell r="O261">
            <v>6</v>
          </cell>
          <cell r="P261" t="str">
            <v>Dunf4416666</v>
          </cell>
          <cell r="Q261">
            <v>0</v>
          </cell>
          <cell r="R261">
            <v>0</v>
          </cell>
          <cell r="S261">
            <v>453</v>
          </cell>
          <cell r="T261">
            <v>0</v>
          </cell>
          <cell r="U261">
            <v>0</v>
          </cell>
        </row>
        <row r="262">
          <cell r="D262">
            <v>44010</v>
          </cell>
          <cell r="E262">
            <v>16</v>
          </cell>
          <cell r="F262" t="str">
            <v>x</v>
          </cell>
          <cell r="G262">
            <v>0</v>
          </cell>
          <cell r="H262">
            <v>0</v>
          </cell>
          <cell r="I262" t="str">
            <v>x</v>
          </cell>
          <cell r="J262" t="str">
            <v>x</v>
          </cell>
          <cell r="K262" t="str">
            <v>x</v>
          </cell>
          <cell r="L262" t="str">
            <v>x</v>
          </cell>
          <cell r="M262" t="str">
            <v>x</v>
          </cell>
          <cell r="N262" t="str">
            <v>x</v>
          </cell>
          <cell r="O262">
            <v>0</v>
          </cell>
          <cell r="P262" t="str">
            <v>Dunf4 424200</v>
          </cell>
          <cell r="Q262">
            <v>0</v>
          </cell>
          <cell r="R262">
            <v>0</v>
          </cell>
          <cell r="S262">
            <v>15</v>
          </cell>
          <cell r="T262">
            <v>0</v>
          </cell>
          <cell r="U262">
            <v>0</v>
          </cell>
        </row>
        <row r="263">
          <cell r="D263">
            <v>44011</v>
          </cell>
          <cell r="E263">
            <v>226</v>
          </cell>
          <cell r="F263" t="str">
            <v>x</v>
          </cell>
          <cell r="G263">
            <v>0</v>
          </cell>
          <cell r="H263">
            <v>0</v>
          </cell>
          <cell r="I263" t="str">
            <v>x</v>
          </cell>
          <cell r="J263" t="str">
            <v>x</v>
          </cell>
          <cell r="K263" t="str">
            <v>x</v>
          </cell>
          <cell r="L263" t="str">
            <v>x</v>
          </cell>
          <cell r="M263" t="str">
            <v>x</v>
          </cell>
          <cell r="N263" t="str">
            <v>x</v>
          </cell>
          <cell r="O263">
            <v>1</v>
          </cell>
          <cell r="P263" t="str">
            <v>Dunf4 424242</v>
          </cell>
          <cell r="Q263">
            <v>0</v>
          </cell>
          <cell r="R263">
            <v>0</v>
          </cell>
          <cell r="S263">
            <v>203</v>
          </cell>
          <cell r="T263">
            <v>0</v>
          </cell>
          <cell r="U263">
            <v>0</v>
          </cell>
        </row>
        <row r="264">
          <cell r="D264">
            <v>44012</v>
          </cell>
          <cell r="E264">
            <v>325</v>
          </cell>
          <cell r="F264" t="str">
            <v>x</v>
          </cell>
          <cell r="G264">
            <v>0</v>
          </cell>
          <cell r="H264">
            <v>0</v>
          </cell>
          <cell r="I264" t="str">
            <v>x</v>
          </cell>
          <cell r="J264" t="str">
            <v>x</v>
          </cell>
          <cell r="K264" t="str">
            <v>x</v>
          </cell>
          <cell r="L264" t="str">
            <v>x</v>
          </cell>
          <cell r="M264" t="str">
            <v>x</v>
          </cell>
          <cell r="N264" t="str">
            <v>x</v>
          </cell>
          <cell r="O264">
            <v>1</v>
          </cell>
          <cell r="P264" t="str">
            <v>c PAT DUNF4 404040</v>
          </cell>
          <cell r="Q264">
            <v>0</v>
          </cell>
          <cell r="R264">
            <v>0</v>
          </cell>
          <cell r="S264">
            <v>324</v>
          </cell>
          <cell r="T264">
            <v>0</v>
          </cell>
          <cell r="U264">
            <v>0</v>
          </cell>
        </row>
        <row r="265">
          <cell r="D265">
            <v>44013</v>
          </cell>
          <cell r="E265">
            <v>4</v>
          </cell>
          <cell r="F265" t="str">
            <v>x</v>
          </cell>
          <cell r="G265">
            <v>3</v>
          </cell>
          <cell r="H265">
            <v>3</v>
          </cell>
          <cell r="I265" t="str">
            <v>x</v>
          </cell>
          <cell r="J265" t="str">
            <v>x</v>
          </cell>
          <cell r="K265" t="str">
            <v>x</v>
          </cell>
          <cell r="L265" t="str">
            <v>x</v>
          </cell>
          <cell r="M265" t="str">
            <v>x</v>
          </cell>
          <cell r="N265" t="str">
            <v>x</v>
          </cell>
          <cell r="O265">
            <v>1</v>
          </cell>
          <cell r="P265" t="str">
            <v>Dunf4433000</v>
          </cell>
          <cell r="Q265">
            <v>567</v>
          </cell>
          <cell r="R265">
            <v>0</v>
          </cell>
          <cell r="S265">
            <v>0</v>
          </cell>
          <cell r="T265">
            <v>0</v>
          </cell>
          <cell r="U265">
            <v>8</v>
          </cell>
        </row>
        <row r="266">
          <cell r="D266">
            <v>44014</v>
          </cell>
          <cell r="E266">
            <v>6</v>
          </cell>
          <cell r="F266" t="str">
            <v>x</v>
          </cell>
          <cell r="G266">
            <v>0</v>
          </cell>
          <cell r="H266">
            <v>0</v>
          </cell>
          <cell r="I266" t="str">
            <v>x</v>
          </cell>
          <cell r="J266" t="str">
            <v>x</v>
          </cell>
          <cell r="K266" t="str">
            <v>x</v>
          </cell>
          <cell r="L266" t="str">
            <v>x</v>
          </cell>
          <cell r="M266" t="str">
            <v>x</v>
          </cell>
          <cell r="N266" t="str">
            <v>x</v>
          </cell>
          <cell r="O266">
            <v>0</v>
          </cell>
          <cell r="P266" t="str">
            <v>Dunf4434000</v>
          </cell>
          <cell r="Q266">
            <v>0</v>
          </cell>
          <cell r="R266">
            <v>0</v>
          </cell>
          <cell r="S266">
            <v>6</v>
          </cell>
          <cell r="T266">
            <v>0</v>
          </cell>
          <cell r="U266">
            <v>0</v>
          </cell>
        </row>
        <row r="267">
          <cell r="D267">
            <v>44015</v>
          </cell>
          <cell r="E267">
            <v>51</v>
          </cell>
          <cell r="F267" t="str">
            <v>x</v>
          </cell>
          <cell r="G267">
            <v>0</v>
          </cell>
          <cell r="H267">
            <v>0</v>
          </cell>
          <cell r="I267" t="str">
            <v>x</v>
          </cell>
          <cell r="J267" t="str">
            <v>x</v>
          </cell>
          <cell r="K267" t="str">
            <v>x</v>
          </cell>
          <cell r="L267" t="str">
            <v>x</v>
          </cell>
          <cell r="M267" t="str">
            <v>x</v>
          </cell>
          <cell r="N267" t="str">
            <v>x</v>
          </cell>
          <cell r="O267">
            <v>0</v>
          </cell>
          <cell r="P267" t="str">
            <v>a Dunf4 435000</v>
          </cell>
          <cell r="Q267">
            <v>0</v>
          </cell>
          <cell r="R267">
            <v>0</v>
          </cell>
          <cell r="S267">
            <v>51</v>
          </cell>
          <cell r="T267">
            <v>0</v>
          </cell>
          <cell r="U267">
            <v>0</v>
          </cell>
        </row>
        <row r="268">
          <cell r="D268">
            <v>44020</v>
          </cell>
          <cell r="E268">
            <v>4</v>
          </cell>
          <cell r="F268" t="str">
            <v>x</v>
          </cell>
          <cell r="G268">
            <v>4</v>
          </cell>
          <cell r="H268">
            <v>4</v>
          </cell>
          <cell r="I268" t="str">
            <v>x</v>
          </cell>
          <cell r="J268" t="str">
            <v>x</v>
          </cell>
          <cell r="K268" t="str">
            <v>x</v>
          </cell>
          <cell r="L268" t="str">
            <v>x</v>
          </cell>
          <cell r="M268" t="str">
            <v>x</v>
          </cell>
          <cell r="N268" t="str">
            <v>x</v>
          </cell>
          <cell r="O268">
            <v>0</v>
          </cell>
          <cell r="P268" t="str">
            <v>Dunf4 060604</v>
          </cell>
          <cell r="Q268">
            <v>86</v>
          </cell>
          <cell r="R268">
            <v>0</v>
          </cell>
          <cell r="S268">
            <v>0</v>
          </cell>
          <cell r="T268">
            <v>0</v>
          </cell>
          <cell r="U268">
            <v>9</v>
          </cell>
        </row>
        <row r="269">
          <cell r="D269">
            <v>44021</v>
          </cell>
          <cell r="E269">
            <v>29</v>
          </cell>
          <cell r="F269" t="str">
            <v>x</v>
          </cell>
          <cell r="G269">
            <v>0</v>
          </cell>
          <cell r="H269">
            <v>0</v>
          </cell>
          <cell r="I269" t="str">
            <v>x</v>
          </cell>
          <cell r="J269" t="str">
            <v>x</v>
          </cell>
          <cell r="K269" t="str">
            <v>x</v>
          </cell>
          <cell r="L269" t="str">
            <v>x</v>
          </cell>
          <cell r="M269" t="str">
            <v>x</v>
          </cell>
          <cell r="N269" t="str">
            <v>x</v>
          </cell>
          <cell r="O269">
            <v>0</v>
          </cell>
          <cell r="P269" t="str">
            <v>Dunf4 060808</v>
          </cell>
          <cell r="Q269">
            <v>0</v>
          </cell>
          <cell r="R269">
            <v>0</v>
          </cell>
          <cell r="S269">
            <v>25</v>
          </cell>
          <cell r="T269">
            <v>0</v>
          </cell>
          <cell r="U269">
            <v>0</v>
          </cell>
        </row>
        <row r="270">
          <cell r="D270">
            <v>44023</v>
          </cell>
          <cell r="E270">
            <v>10</v>
          </cell>
          <cell r="F270" t="str">
            <v>x</v>
          </cell>
          <cell r="G270">
            <v>0</v>
          </cell>
          <cell r="H270">
            <v>0</v>
          </cell>
          <cell r="I270" t="str">
            <v>x</v>
          </cell>
          <cell r="J270" t="str">
            <v>x</v>
          </cell>
          <cell r="K270" t="str">
            <v>x</v>
          </cell>
          <cell r="L270" t="str">
            <v>x</v>
          </cell>
          <cell r="M270" t="str">
            <v>x</v>
          </cell>
          <cell r="N270" t="str">
            <v>x</v>
          </cell>
          <cell r="O270">
            <v>0</v>
          </cell>
          <cell r="P270" t="str">
            <v>Dunf4 064499</v>
          </cell>
          <cell r="Q270">
            <v>0</v>
          </cell>
          <cell r="R270">
            <v>0</v>
          </cell>
          <cell r="S270">
            <v>9</v>
          </cell>
          <cell r="T270">
            <v>0</v>
          </cell>
          <cell r="U270">
            <v>0</v>
          </cell>
        </row>
        <row r="271">
          <cell r="D271">
            <v>44027</v>
          </cell>
          <cell r="E271">
            <v>402</v>
          </cell>
          <cell r="F271" t="str">
            <v>x</v>
          </cell>
          <cell r="G271">
            <v>0</v>
          </cell>
          <cell r="H271">
            <v>0</v>
          </cell>
          <cell r="I271" t="str">
            <v>x</v>
          </cell>
          <cell r="J271" t="str">
            <v>x</v>
          </cell>
          <cell r="K271" t="str">
            <v>x</v>
          </cell>
          <cell r="L271" t="str">
            <v>x</v>
          </cell>
          <cell r="M271" t="str">
            <v>x</v>
          </cell>
          <cell r="N271" t="str">
            <v>x</v>
          </cell>
          <cell r="O271">
            <v>8</v>
          </cell>
          <cell r="P271" t="str">
            <v>Dunf4220220</v>
          </cell>
          <cell r="Q271">
            <v>0</v>
          </cell>
          <cell r="R271">
            <v>0</v>
          </cell>
          <cell r="S271">
            <v>394</v>
          </cell>
          <cell r="T271">
            <v>0</v>
          </cell>
          <cell r="U271">
            <v>0</v>
          </cell>
        </row>
        <row r="272">
          <cell r="D272">
            <v>44028</v>
          </cell>
          <cell r="E272">
            <v>1</v>
          </cell>
          <cell r="F272" t="str">
            <v>x</v>
          </cell>
          <cell r="G272">
            <v>0</v>
          </cell>
          <cell r="H272">
            <v>0</v>
          </cell>
          <cell r="I272" t="str">
            <v>x</v>
          </cell>
          <cell r="J272" t="str">
            <v>x</v>
          </cell>
          <cell r="K272" t="str">
            <v>x</v>
          </cell>
          <cell r="L272" t="str">
            <v>x</v>
          </cell>
          <cell r="M272" t="str">
            <v>x</v>
          </cell>
          <cell r="N272" t="str">
            <v>x</v>
          </cell>
          <cell r="O272">
            <v>0</v>
          </cell>
          <cell r="P272" t="str">
            <v>Dunf4 414414</v>
          </cell>
          <cell r="Q272">
            <v>0</v>
          </cell>
          <cell r="R272">
            <v>0</v>
          </cell>
          <cell r="S272">
            <v>1</v>
          </cell>
          <cell r="T272">
            <v>0</v>
          </cell>
          <cell r="U272">
            <v>0</v>
          </cell>
        </row>
        <row r="273">
          <cell r="D273">
            <v>44029</v>
          </cell>
          <cell r="E273">
            <v>1</v>
          </cell>
          <cell r="F273" t="str">
            <v>x</v>
          </cell>
          <cell r="G273">
            <v>0</v>
          </cell>
          <cell r="H273">
            <v>0</v>
          </cell>
          <cell r="I273" t="str">
            <v>x</v>
          </cell>
          <cell r="J273" t="str">
            <v>x</v>
          </cell>
          <cell r="K273" t="str">
            <v>x</v>
          </cell>
          <cell r="L273" t="str">
            <v>x</v>
          </cell>
          <cell r="M273" t="str">
            <v>x</v>
          </cell>
          <cell r="N273" t="str">
            <v>x</v>
          </cell>
          <cell r="O273">
            <v>0</v>
          </cell>
          <cell r="P273" t="str">
            <v>Dunf4515515</v>
          </cell>
          <cell r="Q273">
            <v>0</v>
          </cell>
          <cell r="R273">
            <v>1</v>
          </cell>
          <cell r="S273">
            <v>0</v>
          </cell>
          <cell r="T273">
            <v>0</v>
          </cell>
          <cell r="U273">
            <v>0</v>
          </cell>
        </row>
        <row r="274">
          <cell r="D274">
            <v>44031</v>
          </cell>
          <cell r="E274">
            <v>3</v>
          </cell>
          <cell r="F274" t="str">
            <v>x</v>
          </cell>
          <cell r="G274">
            <v>0</v>
          </cell>
          <cell r="H274">
            <v>0</v>
          </cell>
          <cell r="I274" t="str">
            <v>x</v>
          </cell>
          <cell r="J274" t="str">
            <v>x</v>
          </cell>
          <cell r="K274" t="str">
            <v>x</v>
          </cell>
          <cell r="L274" t="str">
            <v>x</v>
          </cell>
          <cell r="M274" t="str">
            <v>x</v>
          </cell>
          <cell r="N274" t="str">
            <v>x</v>
          </cell>
          <cell r="O274">
            <v>0</v>
          </cell>
          <cell r="P274" t="str">
            <v>Dunf4 660000</v>
          </cell>
          <cell r="Q274">
            <v>0</v>
          </cell>
          <cell r="R274">
            <v>0</v>
          </cell>
          <cell r="S274">
            <v>1</v>
          </cell>
          <cell r="T274">
            <v>0</v>
          </cell>
          <cell r="U274">
            <v>0</v>
          </cell>
        </row>
        <row r="275">
          <cell r="D275">
            <v>44032</v>
          </cell>
          <cell r="E275">
            <v>32</v>
          </cell>
          <cell r="F275" t="str">
            <v>x</v>
          </cell>
          <cell r="G275">
            <v>0</v>
          </cell>
          <cell r="H275">
            <v>0</v>
          </cell>
          <cell r="I275" t="str">
            <v>x</v>
          </cell>
          <cell r="J275" t="str">
            <v>x</v>
          </cell>
          <cell r="K275" t="str">
            <v>x</v>
          </cell>
          <cell r="L275" t="str">
            <v>x</v>
          </cell>
          <cell r="M275" t="str">
            <v>x</v>
          </cell>
          <cell r="N275" t="str">
            <v>x</v>
          </cell>
          <cell r="O275">
            <v>0</v>
          </cell>
          <cell r="P275" t="str">
            <v>Dunf4 663360</v>
          </cell>
          <cell r="Q275">
            <v>0</v>
          </cell>
          <cell r="R275">
            <v>0</v>
          </cell>
          <cell r="S275">
            <v>31</v>
          </cell>
          <cell r="T275">
            <v>0</v>
          </cell>
          <cell r="U275">
            <v>0</v>
          </cell>
        </row>
        <row r="276">
          <cell r="D276">
            <v>44034</v>
          </cell>
          <cell r="E276">
            <v>26</v>
          </cell>
          <cell r="F276" t="str">
            <v>x</v>
          </cell>
          <cell r="G276">
            <v>0</v>
          </cell>
          <cell r="H276">
            <v>0</v>
          </cell>
          <cell r="I276" t="str">
            <v>x</v>
          </cell>
          <cell r="J276" t="str">
            <v>x</v>
          </cell>
          <cell r="K276" t="str">
            <v>x</v>
          </cell>
          <cell r="L276" t="str">
            <v>x</v>
          </cell>
          <cell r="M276" t="str">
            <v>x</v>
          </cell>
          <cell r="N276" t="str">
            <v>x</v>
          </cell>
          <cell r="O276">
            <v>0</v>
          </cell>
          <cell r="P276" t="str">
            <v>Dunf4 663366</v>
          </cell>
          <cell r="Q276">
            <v>0</v>
          </cell>
          <cell r="R276">
            <v>0</v>
          </cell>
          <cell r="S276">
            <v>22</v>
          </cell>
          <cell r="T276">
            <v>0</v>
          </cell>
          <cell r="U276">
            <v>0</v>
          </cell>
        </row>
        <row r="277">
          <cell r="D277">
            <v>44038</v>
          </cell>
          <cell r="E277">
            <v>4</v>
          </cell>
          <cell r="F277" t="str">
            <v>x</v>
          </cell>
          <cell r="G277">
            <v>0</v>
          </cell>
          <cell r="H277">
            <v>0</v>
          </cell>
          <cell r="I277" t="str">
            <v>x</v>
          </cell>
          <cell r="J277" t="str">
            <v>x</v>
          </cell>
          <cell r="K277" t="str">
            <v>x</v>
          </cell>
          <cell r="L277" t="str">
            <v>x</v>
          </cell>
          <cell r="M277" t="str">
            <v>x</v>
          </cell>
          <cell r="N277" t="str">
            <v>x</v>
          </cell>
          <cell r="O277">
            <v>0</v>
          </cell>
          <cell r="P277" t="str">
            <v>Dunf4 800872</v>
          </cell>
          <cell r="Q277">
            <v>0</v>
          </cell>
          <cell r="R277">
            <v>0</v>
          </cell>
          <cell r="S277">
            <v>4</v>
          </cell>
          <cell r="T277">
            <v>0</v>
          </cell>
          <cell r="U277">
            <v>0</v>
          </cell>
        </row>
        <row r="278">
          <cell r="D278">
            <v>44041</v>
          </cell>
          <cell r="E278">
            <v>3</v>
          </cell>
          <cell r="F278" t="str">
            <v>x</v>
          </cell>
          <cell r="G278">
            <v>0</v>
          </cell>
          <cell r="H278">
            <v>0</v>
          </cell>
          <cell r="I278" t="str">
            <v>x</v>
          </cell>
          <cell r="J278" t="str">
            <v>x</v>
          </cell>
          <cell r="K278" t="str">
            <v>x</v>
          </cell>
          <cell r="L278" t="str">
            <v>x</v>
          </cell>
          <cell r="M278" t="str">
            <v>x</v>
          </cell>
          <cell r="N278" t="str">
            <v>x</v>
          </cell>
          <cell r="O278">
            <v>0</v>
          </cell>
          <cell r="P278" t="str">
            <v>Dunf4 800877</v>
          </cell>
          <cell r="Q278">
            <v>0</v>
          </cell>
          <cell r="R278">
            <v>0</v>
          </cell>
          <cell r="S278">
            <v>3</v>
          </cell>
          <cell r="T278">
            <v>0</v>
          </cell>
          <cell r="U278">
            <v>0</v>
          </cell>
        </row>
        <row r="279">
          <cell r="D279">
            <v>44043</v>
          </cell>
          <cell r="E279">
            <v>17</v>
          </cell>
          <cell r="F279" t="str">
            <v>x</v>
          </cell>
          <cell r="G279">
            <v>0</v>
          </cell>
          <cell r="H279">
            <v>0</v>
          </cell>
          <cell r="I279" t="str">
            <v>x</v>
          </cell>
          <cell r="J279" t="str">
            <v>x</v>
          </cell>
          <cell r="K279" t="str">
            <v>x</v>
          </cell>
          <cell r="L279" t="str">
            <v>x</v>
          </cell>
          <cell r="M279" t="str">
            <v>x</v>
          </cell>
          <cell r="N279" t="str">
            <v>x</v>
          </cell>
          <cell r="O279">
            <v>1</v>
          </cell>
          <cell r="P279" t="str">
            <v>Dunf4800879</v>
          </cell>
          <cell r="Q279">
            <v>0</v>
          </cell>
          <cell r="R279">
            <v>0</v>
          </cell>
          <cell r="S279">
            <v>16</v>
          </cell>
          <cell r="T279">
            <v>0</v>
          </cell>
          <cell r="U279">
            <v>0</v>
          </cell>
        </row>
        <row r="280">
          <cell r="D280">
            <v>44045</v>
          </cell>
          <cell r="E280">
            <v>15</v>
          </cell>
          <cell r="F280" t="str">
            <v>x</v>
          </cell>
          <cell r="G280">
            <v>0</v>
          </cell>
          <cell r="H280">
            <v>0</v>
          </cell>
          <cell r="I280" t="str">
            <v>x</v>
          </cell>
          <cell r="J280" t="str">
            <v>x</v>
          </cell>
          <cell r="K280" t="str">
            <v>x</v>
          </cell>
          <cell r="L280" t="str">
            <v>x</v>
          </cell>
          <cell r="M280" t="str">
            <v>x</v>
          </cell>
          <cell r="N280" t="str">
            <v>x</v>
          </cell>
          <cell r="O280">
            <v>0</v>
          </cell>
          <cell r="P280" t="str">
            <v>Dunf4 979797</v>
          </cell>
          <cell r="Q280">
            <v>0</v>
          </cell>
          <cell r="R280">
            <v>0</v>
          </cell>
          <cell r="S280">
            <v>14</v>
          </cell>
          <cell r="T280">
            <v>0</v>
          </cell>
          <cell r="U280">
            <v>0</v>
          </cell>
        </row>
        <row r="281">
          <cell r="D281">
            <v>44047</v>
          </cell>
          <cell r="E281">
            <v>110</v>
          </cell>
          <cell r="F281" t="str">
            <v>x</v>
          </cell>
          <cell r="G281">
            <v>0</v>
          </cell>
          <cell r="H281">
            <v>0</v>
          </cell>
          <cell r="I281" t="str">
            <v>x</v>
          </cell>
          <cell r="J281" t="str">
            <v>x</v>
          </cell>
          <cell r="K281" t="str">
            <v>x</v>
          </cell>
          <cell r="L281" t="str">
            <v>x</v>
          </cell>
          <cell r="M281" t="str">
            <v>x</v>
          </cell>
          <cell r="N281" t="str">
            <v>x</v>
          </cell>
          <cell r="O281">
            <v>2</v>
          </cell>
          <cell r="P281" t="str">
            <v>Dunf4414141</v>
          </cell>
          <cell r="Q281">
            <v>0</v>
          </cell>
          <cell r="R281">
            <v>0</v>
          </cell>
          <cell r="S281">
            <v>108</v>
          </cell>
          <cell r="T281">
            <v>0</v>
          </cell>
          <cell r="U281">
            <v>0</v>
          </cell>
        </row>
        <row r="282">
          <cell r="D282">
            <v>44051</v>
          </cell>
          <cell r="E282">
            <v>26</v>
          </cell>
          <cell r="F282" t="str">
            <v>x</v>
          </cell>
          <cell r="G282">
            <v>0</v>
          </cell>
          <cell r="H282">
            <v>0</v>
          </cell>
          <cell r="I282" t="str">
            <v>x</v>
          </cell>
          <cell r="J282" t="str">
            <v>x</v>
          </cell>
          <cell r="K282" t="str">
            <v>x</v>
          </cell>
          <cell r="L282" t="str">
            <v>x</v>
          </cell>
          <cell r="M282" t="str">
            <v>x</v>
          </cell>
          <cell r="N282" t="str">
            <v>x</v>
          </cell>
          <cell r="O282">
            <v>1</v>
          </cell>
          <cell r="P282" t="str">
            <v>Dunf4404042</v>
          </cell>
          <cell r="Q282">
            <v>0</v>
          </cell>
          <cell r="R282">
            <v>0</v>
          </cell>
          <cell r="S282">
            <v>25</v>
          </cell>
          <cell r="T282">
            <v>0</v>
          </cell>
          <cell r="U282">
            <v>0</v>
          </cell>
        </row>
        <row r="283">
          <cell r="D283">
            <v>44054</v>
          </cell>
          <cell r="E283">
            <v>12</v>
          </cell>
          <cell r="F283" t="str">
            <v>x</v>
          </cell>
          <cell r="G283">
            <v>12</v>
          </cell>
          <cell r="H283">
            <v>10</v>
          </cell>
          <cell r="I283" t="str">
            <v>x</v>
          </cell>
          <cell r="J283" t="str">
            <v>x</v>
          </cell>
          <cell r="K283" t="str">
            <v>x</v>
          </cell>
          <cell r="L283" t="str">
            <v>x</v>
          </cell>
          <cell r="M283" t="str">
            <v>x</v>
          </cell>
          <cell r="N283" t="str">
            <v>x</v>
          </cell>
          <cell r="O283">
            <v>0</v>
          </cell>
          <cell r="P283" t="str">
            <v>Video Lounge 800873</v>
          </cell>
          <cell r="Q283">
            <v>3413</v>
          </cell>
          <cell r="R283">
            <v>0</v>
          </cell>
          <cell r="S283">
            <v>0</v>
          </cell>
          <cell r="T283">
            <v>0</v>
          </cell>
          <cell r="U283">
            <v>407</v>
          </cell>
        </row>
        <row r="284">
          <cell r="D284">
            <v>44055</v>
          </cell>
          <cell r="E284">
            <v>79</v>
          </cell>
          <cell r="F284" t="str">
            <v>x</v>
          </cell>
          <cell r="G284">
            <v>74</v>
          </cell>
          <cell r="H284">
            <v>66</v>
          </cell>
          <cell r="I284" t="str">
            <v>x</v>
          </cell>
          <cell r="J284" t="str">
            <v>x</v>
          </cell>
          <cell r="K284" t="str">
            <v>x</v>
          </cell>
          <cell r="L284" t="str">
            <v>x</v>
          </cell>
          <cell r="M284" t="str">
            <v>x</v>
          </cell>
          <cell r="N284" t="str">
            <v>x</v>
          </cell>
          <cell r="O284">
            <v>3</v>
          </cell>
          <cell r="P284" t="str">
            <v>Dunf4123123</v>
          </cell>
          <cell r="Q284">
            <v>8712</v>
          </cell>
          <cell r="R284">
            <v>2</v>
          </cell>
          <cell r="S284">
            <v>0</v>
          </cell>
          <cell r="T284">
            <v>0</v>
          </cell>
          <cell r="U284">
            <v>751</v>
          </cell>
        </row>
        <row r="285">
          <cell r="D285">
            <v>44056</v>
          </cell>
          <cell r="E285">
            <v>8</v>
          </cell>
          <cell r="F285" t="str">
            <v>x</v>
          </cell>
          <cell r="G285">
            <v>0</v>
          </cell>
          <cell r="H285">
            <v>0</v>
          </cell>
          <cell r="I285" t="str">
            <v>x</v>
          </cell>
          <cell r="J285" t="str">
            <v>x</v>
          </cell>
          <cell r="K285" t="str">
            <v>x</v>
          </cell>
          <cell r="L285" t="str">
            <v>x</v>
          </cell>
          <cell r="M285" t="str">
            <v>x</v>
          </cell>
          <cell r="N285" t="str">
            <v>x</v>
          </cell>
          <cell r="O285">
            <v>0</v>
          </cell>
          <cell r="P285" t="str">
            <v>Dunf4 215215</v>
          </cell>
          <cell r="Q285">
            <v>0</v>
          </cell>
          <cell r="R285">
            <v>0</v>
          </cell>
          <cell r="S285">
            <v>8</v>
          </cell>
          <cell r="T285">
            <v>0</v>
          </cell>
          <cell r="U285">
            <v>0</v>
          </cell>
        </row>
        <row r="286">
          <cell r="D286">
            <v>44061</v>
          </cell>
          <cell r="E286">
            <v>102</v>
          </cell>
          <cell r="F286" t="str">
            <v>x</v>
          </cell>
          <cell r="G286">
            <v>0</v>
          </cell>
          <cell r="H286">
            <v>0</v>
          </cell>
          <cell r="I286" t="str">
            <v>x</v>
          </cell>
          <cell r="J286" t="str">
            <v>x</v>
          </cell>
          <cell r="K286" t="str">
            <v>x</v>
          </cell>
          <cell r="L286" t="str">
            <v>x</v>
          </cell>
          <cell r="M286" t="str">
            <v>x</v>
          </cell>
          <cell r="N286" t="str">
            <v>x</v>
          </cell>
          <cell r="O286">
            <v>0</v>
          </cell>
          <cell r="P286" t="str">
            <v>Dunf4 404151</v>
          </cell>
          <cell r="Q286">
            <v>0</v>
          </cell>
          <cell r="R286">
            <v>0</v>
          </cell>
          <cell r="S286">
            <v>96</v>
          </cell>
          <cell r="T286">
            <v>0</v>
          </cell>
          <cell r="U286">
            <v>0</v>
          </cell>
        </row>
        <row r="287">
          <cell r="D287">
            <v>44064</v>
          </cell>
          <cell r="E287">
            <v>5</v>
          </cell>
          <cell r="F287" t="str">
            <v>x</v>
          </cell>
          <cell r="G287">
            <v>0</v>
          </cell>
          <cell r="H287">
            <v>0</v>
          </cell>
          <cell r="I287" t="str">
            <v>x</v>
          </cell>
          <cell r="J287" t="str">
            <v>x</v>
          </cell>
          <cell r="K287" t="str">
            <v>x</v>
          </cell>
          <cell r="L287" t="str">
            <v>x</v>
          </cell>
          <cell r="M287" t="str">
            <v>x</v>
          </cell>
          <cell r="N287" t="str">
            <v>x</v>
          </cell>
          <cell r="O287">
            <v>0</v>
          </cell>
          <cell r="P287" t="str">
            <v>a Dunf4 160160</v>
          </cell>
          <cell r="Q287">
            <v>0</v>
          </cell>
          <cell r="R287">
            <v>0</v>
          </cell>
          <cell r="S287">
            <v>5</v>
          </cell>
          <cell r="T287">
            <v>0</v>
          </cell>
          <cell r="U287">
            <v>0</v>
          </cell>
        </row>
        <row r="288">
          <cell r="D288">
            <v>44068</v>
          </cell>
          <cell r="E288">
            <v>38</v>
          </cell>
          <cell r="F288" t="str">
            <v>x</v>
          </cell>
          <cell r="G288">
            <v>0</v>
          </cell>
          <cell r="H288">
            <v>0</v>
          </cell>
          <cell r="I288" t="str">
            <v>x</v>
          </cell>
          <cell r="J288" t="str">
            <v>x</v>
          </cell>
          <cell r="K288" t="str">
            <v>x</v>
          </cell>
          <cell r="L288" t="str">
            <v>x</v>
          </cell>
          <cell r="M288" t="str">
            <v>x</v>
          </cell>
          <cell r="N288" t="str">
            <v>x</v>
          </cell>
          <cell r="O288">
            <v>0</v>
          </cell>
          <cell r="P288" t="str">
            <v>Dunf4 400208</v>
          </cell>
          <cell r="Q288">
            <v>0</v>
          </cell>
          <cell r="R288">
            <v>0</v>
          </cell>
          <cell r="S288">
            <v>31</v>
          </cell>
          <cell r="T288">
            <v>0</v>
          </cell>
          <cell r="U288">
            <v>0</v>
          </cell>
        </row>
        <row r="289">
          <cell r="D289">
            <v>44069</v>
          </cell>
          <cell r="E289">
            <v>2</v>
          </cell>
          <cell r="F289" t="str">
            <v>x</v>
          </cell>
          <cell r="G289">
            <v>2</v>
          </cell>
          <cell r="H289">
            <v>2</v>
          </cell>
          <cell r="I289" t="str">
            <v>x</v>
          </cell>
          <cell r="J289" t="str">
            <v>x</v>
          </cell>
          <cell r="K289" t="str">
            <v>x</v>
          </cell>
          <cell r="L289" t="str">
            <v>x</v>
          </cell>
          <cell r="M289" t="str">
            <v>x</v>
          </cell>
          <cell r="N289" t="str">
            <v>x</v>
          </cell>
          <cell r="O289">
            <v>0</v>
          </cell>
          <cell r="P289" t="str">
            <v>Dunf4413333</v>
          </cell>
          <cell r="Q289">
            <v>47</v>
          </cell>
          <cell r="R289">
            <v>0</v>
          </cell>
          <cell r="S289">
            <v>0</v>
          </cell>
          <cell r="T289">
            <v>0</v>
          </cell>
          <cell r="U289">
            <v>4</v>
          </cell>
        </row>
        <row r="290">
          <cell r="D290">
            <v>44071</v>
          </cell>
          <cell r="E290">
            <v>107</v>
          </cell>
          <cell r="F290" t="str">
            <v>x</v>
          </cell>
          <cell r="G290">
            <v>0</v>
          </cell>
          <cell r="H290">
            <v>0</v>
          </cell>
          <cell r="I290" t="str">
            <v>x</v>
          </cell>
          <cell r="J290" t="str">
            <v>x</v>
          </cell>
          <cell r="K290" t="str">
            <v>x</v>
          </cell>
          <cell r="L290" t="str">
            <v>x</v>
          </cell>
          <cell r="M290" t="str">
            <v>x</v>
          </cell>
          <cell r="N290" t="str">
            <v>x</v>
          </cell>
          <cell r="O290">
            <v>2</v>
          </cell>
          <cell r="P290" t="str">
            <v>Dunf4 334488</v>
          </cell>
          <cell r="Q290">
            <v>0</v>
          </cell>
          <cell r="R290">
            <v>0</v>
          </cell>
          <cell r="S290">
            <v>96</v>
          </cell>
          <cell r="T290">
            <v>0</v>
          </cell>
          <cell r="U290">
            <v>0</v>
          </cell>
        </row>
        <row r="291">
          <cell r="D291">
            <v>44074</v>
          </cell>
          <cell r="E291">
            <v>4</v>
          </cell>
          <cell r="F291" t="str">
            <v>x</v>
          </cell>
          <cell r="G291">
            <v>0</v>
          </cell>
          <cell r="H291">
            <v>0</v>
          </cell>
          <cell r="I291" t="str">
            <v>x</v>
          </cell>
          <cell r="J291" t="str">
            <v>x</v>
          </cell>
          <cell r="K291" t="str">
            <v>x</v>
          </cell>
          <cell r="L291" t="str">
            <v>x</v>
          </cell>
          <cell r="M291" t="str">
            <v>x</v>
          </cell>
          <cell r="N291" t="str">
            <v>x</v>
          </cell>
          <cell r="O291">
            <v>1</v>
          </cell>
          <cell r="P291" t="str">
            <v>Dunf4 654321</v>
          </cell>
          <cell r="Q291">
            <v>0</v>
          </cell>
          <cell r="R291">
            <v>3</v>
          </cell>
          <cell r="S291">
            <v>0</v>
          </cell>
          <cell r="T291">
            <v>0</v>
          </cell>
          <cell r="U291">
            <v>0</v>
          </cell>
        </row>
        <row r="292">
          <cell r="D292">
            <v>44076</v>
          </cell>
          <cell r="E292">
            <v>77</v>
          </cell>
          <cell r="F292" t="str">
            <v>x</v>
          </cell>
          <cell r="G292">
            <v>0</v>
          </cell>
          <cell r="H292">
            <v>0</v>
          </cell>
          <cell r="I292" t="str">
            <v>x</v>
          </cell>
          <cell r="J292" t="str">
            <v>x</v>
          </cell>
          <cell r="K292" t="str">
            <v>x</v>
          </cell>
          <cell r="L292" t="str">
            <v>x</v>
          </cell>
          <cell r="M292" t="str">
            <v>x</v>
          </cell>
          <cell r="N292" t="str">
            <v>x</v>
          </cell>
          <cell r="O292">
            <v>0</v>
          </cell>
          <cell r="P292" t="str">
            <v>Dunf4663333</v>
          </cell>
          <cell r="Q292">
            <v>0</v>
          </cell>
          <cell r="R292">
            <v>4</v>
          </cell>
          <cell r="S292">
            <v>73</v>
          </cell>
          <cell r="T292">
            <v>0</v>
          </cell>
          <cell r="U292">
            <v>0</v>
          </cell>
        </row>
        <row r="293">
          <cell r="D293">
            <v>44078</v>
          </cell>
          <cell r="E293">
            <v>495</v>
          </cell>
          <cell r="F293" t="str">
            <v>x</v>
          </cell>
          <cell r="G293">
            <v>0</v>
          </cell>
          <cell r="H293">
            <v>0</v>
          </cell>
          <cell r="I293" t="str">
            <v>x</v>
          </cell>
          <cell r="J293" t="str">
            <v>x</v>
          </cell>
          <cell r="K293" t="str">
            <v>x</v>
          </cell>
          <cell r="L293" t="str">
            <v>x</v>
          </cell>
          <cell r="M293" t="str">
            <v>x</v>
          </cell>
          <cell r="N293" t="str">
            <v>x</v>
          </cell>
          <cell r="O293">
            <v>2</v>
          </cell>
          <cell r="P293" t="str">
            <v>Dunf4800802</v>
          </cell>
          <cell r="Q293">
            <v>0</v>
          </cell>
          <cell r="R293">
            <v>0</v>
          </cell>
          <cell r="S293">
            <v>493</v>
          </cell>
          <cell r="T293">
            <v>0</v>
          </cell>
          <cell r="U293">
            <v>0</v>
          </cell>
        </row>
        <row r="294">
          <cell r="D294">
            <v>44082</v>
          </cell>
          <cell r="E294">
            <v>1465</v>
          </cell>
          <cell r="F294" t="str">
            <v>x</v>
          </cell>
          <cell r="G294">
            <v>0</v>
          </cell>
          <cell r="H294">
            <v>0</v>
          </cell>
          <cell r="I294" t="str">
            <v>x</v>
          </cell>
          <cell r="J294" t="str">
            <v>x</v>
          </cell>
          <cell r="K294" t="str">
            <v>x</v>
          </cell>
          <cell r="L294" t="str">
            <v>x</v>
          </cell>
          <cell r="M294" t="str">
            <v>x</v>
          </cell>
          <cell r="N294" t="str">
            <v>x</v>
          </cell>
          <cell r="O294">
            <v>1</v>
          </cell>
          <cell r="P294" t="str">
            <v>b Tec DUNF4 404040</v>
          </cell>
          <cell r="Q294">
            <v>0</v>
          </cell>
          <cell r="R294">
            <v>0</v>
          </cell>
          <cell r="S294">
            <v>1037</v>
          </cell>
          <cell r="T294">
            <v>0</v>
          </cell>
          <cell r="U294">
            <v>0</v>
          </cell>
        </row>
        <row r="295">
          <cell r="D295">
            <v>44086</v>
          </cell>
          <cell r="E295">
            <v>18</v>
          </cell>
          <cell r="F295" t="str">
            <v>x</v>
          </cell>
          <cell r="G295">
            <v>0</v>
          </cell>
          <cell r="H295">
            <v>0</v>
          </cell>
          <cell r="I295" t="str">
            <v>x</v>
          </cell>
          <cell r="J295" t="str">
            <v>x</v>
          </cell>
          <cell r="K295" t="str">
            <v>x</v>
          </cell>
          <cell r="L295" t="str">
            <v>x</v>
          </cell>
          <cell r="M295" t="str">
            <v>x</v>
          </cell>
          <cell r="N295" t="str">
            <v>x</v>
          </cell>
          <cell r="O295">
            <v>0</v>
          </cell>
          <cell r="P295" t="str">
            <v>Dunf4 800777</v>
          </cell>
          <cell r="Q295">
            <v>0</v>
          </cell>
          <cell r="R295">
            <v>0</v>
          </cell>
          <cell r="S295">
            <v>15</v>
          </cell>
          <cell r="T295">
            <v>0</v>
          </cell>
          <cell r="U295">
            <v>0</v>
          </cell>
        </row>
        <row r="296">
          <cell r="D296">
            <v>44087</v>
          </cell>
          <cell r="E296">
            <v>70</v>
          </cell>
          <cell r="F296" t="str">
            <v>x</v>
          </cell>
          <cell r="G296">
            <v>0</v>
          </cell>
          <cell r="H296">
            <v>0</v>
          </cell>
          <cell r="I296" t="str">
            <v>x</v>
          </cell>
          <cell r="J296" t="str">
            <v>x</v>
          </cell>
          <cell r="K296" t="str">
            <v>x</v>
          </cell>
          <cell r="L296" t="str">
            <v>x</v>
          </cell>
          <cell r="M296" t="str">
            <v>x</v>
          </cell>
          <cell r="N296" t="str">
            <v>x</v>
          </cell>
          <cell r="O296">
            <v>0</v>
          </cell>
          <cell r="P296" t="str">
            <v>Dunf4900700</v>
          </cell>
          <cell r="Q296">
            <v>0</v>
          </cell>
          <cell r="R296">
            <v>2</v>
          </cell>
          <cell r="S296">
            <v>68</v>
          </cell>
          <cell r="T296">
            <v>0</v>
          </cell>
          <cell r="U296">
            <v>0</v>
          </cell>
        </row>
        <row r="297">
          <cell r="D297">
            <v>44088</v>
          </cell>
          <cell r="E297">
            <v>4</v>
          </cell>
          <cell r="F297" t="str">
            <v>x</v>
          </cell>
          <cell r="G297">
            <v>0</v>
          </cell>
          <cell r="H297">
            <v>0</v>
          </cell>
          <cell r="I297" t="str">
            <v>x</v>
          </cell>
          <cell r="J297" t="str">
            <v>x</v>
          </cell>
          <cell r="K297" t="str">
            <v>x</v>
          </cell>
          <cell r="L297" t="str">
            <v>x</v>
          </cell>
          <cell r="M297" t="str">
            <v>x</v>
          </cell>
          <cell r="N297" t="str">
            <v>x</v>
          </cell>
          <cell r="O297">
            <v>0</v>
          </cell>
          <cell r="P297" t="str">
            <v>Dunf4 800866</v>
          </cell>
          <cell r="Q297">
            <v>0</v>
          </cell>
          <cell r="R297">
            <v>0</v>
          </cell>
          <cell r="S297">
            <v>4</v>
          </cell>
          <cell r="T297">
            <v>0</v>
          </cell>
          <cell r="U297">
            <v>0</v>
          </cell>
        </row>
        <row r="298">
          <cell r="D298">
            <v>44089</v>
          </cell>
          <cell r="E298">
            <v>75</v>
          </cell>
          <cell r="F298" t="str">
            <v>x</v>
          </cell>
          <cell r="G298">
            <v>0</v>
          </cell>
          <cell r="H298">
            <v>0</v>
          </cell>
          <cell r="I298" t="str">
            <v>x</v>
          </cell>
          <cell r="J298" t="str">
            <v>x</v>
          </cell>
          <cell r="K298" t="str">
            <v>x</v>
          </cell>
          <cell r="L298" t="str">
            <v>x</v>
          </cell>
          <cell r="M298" t="str">
            <v>x</v>
          </cell>
          <cell r="N298" t="str">
            <v>x</v>
          </cell>
          <cell r="O298">
            <v>1</v>
          </cell>
          <cell r="P298" t="str">
            <v>Dunf4417777</v>
          </cell>
          <cell r="Q298">
            <v>0</v>
          </cell>
          <cell r="R298">
            <v>0</v>
          </cell>
          <cell r="S298">
            <v>74</v>
          </cell>
          <cell r="T298">
            <v>0</v>
          </cell>
          <cell r="U298">
            <v>0</v>
          </cell>
        </row>
        <row r="299">
          <cell r="D299">
            <v>44095</v>
          </cell>
          <cell r="E299">
            <v>2</v>
          </cell>
          <cell r="F299" t="str">
            <v>x</v>
          </cell>
          <cell r="G299">
            <v>2</v>
          </cell>
          <cell r="H299">
            <v>2</v>
          </cell>
          <cell r="I299" t="str">
            <v>x</v>
          </cell>
          <cell r="J299" t="str">
            <v>x</v>
          </cell>
          <cell r="K299" t="str">
            <v>x</v>
          </cell>
          <cell r="L299" t="str">
            <v>x</v>
          </cell>
          <cell r="M299" t="str">
            <v>x</v>
          </cell>
          <cell r="N299" t="str">
            <v>x</v>
          </cell>
          <cell r="O299">
            <v>0</v>
          </cell>
          <cell r="P299" t="str">
            <v>Dunf4005632</v>
          </cell>
          <cell r="Q299">
            <v>770</v>
          </cell>
          <cell r="R299">
            <v>0</v>
          </cell>
          <cell r="S299">
            <v>0</v>
          </cell>
          <cell r="T299">
            <v>0</v>
          </cell>
          <cell r="U299">
            <v>5</v>
          </cell>
        </row>
        <row r="300">
          <cell r="D300">
            <v>44096</v>
          </cell>
          <cell r="E300">
            <v>1</v>
          </cell>
          <cell r="F300" t="str">
            <v>x</v>
          </cell>
          <cell r="G300">
            <v>1</v>
          </cell>
          <cell r="H300">
            <v>1</v>
          </cell>
          <cell r="I300" t="str">
            <v>x</v>
          </cell>
          <cell r="J300" t="str">
            <v>x</v>
          </cell>
          <cell r="K300" t="str">
            <v>x</v>
          </cell>
          <cell r="L300" t="str">
            <v>x</v>
          </cell>
          <cell r="M300" t="str">
            <v>x</v>
          </cell>
          <cell r="N300" t="str">
            <v>x</v>
          </cell>
          <cell r="O300">
            <v>0</v>
          </cell>
          <cell r="P300" t="str">
            <v>Dunf4005633</v>
          </cell>
          <cell r="Q300">
            <v>217</v>
          </cell>
          <cell r="R300">
            <v>0</v>
          </cell>
          <cell r="S300">
            <v>0</v>
          </cell>
          <cell r="T300">
            <v>0</v>
          </cell>
          <cell r="U300">
            <v>3</v>
          </cell>
        </row>
        <row r="301">
          <cell r="D301">
            <v>44097</v>
          </cell>
          <cell r="E301">
            <v>6</v>
          </cell>
          <cell r="F301" t="str">
            <v>x</v>
          </cell>
          <cell r="G301">
            <v>5</v>
          </cell>
          <cell r="H301">
            <v>5</v>
          </cell>
          <cell r="I301" t="str">
            <v>x</v>
          </cell>
          <cell r="J301" t="str">
            <v>x</v>
          </cell>
          <cell r="K301" t="str">
            <v>x</v>
          </cell>
          <cell r="L301" t="str">
            <v>x</v>
          </cell>
          <cell r="M301" t="str">
            <v>x</v>
          </cell>
          <cell r="N301" t="str">
            <v>x</v>
          </cell>
          <cell r="O301">
            <v>1</v>
          </cell>
          <cell r="P301" t="str">
            <v>Dunf4005634</v>
          </cell>
          <cell r="Q301">
            <v>1221</v>
          </cell>
          <cell r="R301">
            <v>0</v>
          </cell>
          <cell r="S301">
            <v>0</v>
          </cell>
          <cell r="T301">
            <v>0</v>
          </cell>
          <cell r="U301">
            <v>13</v>
          </cell>
        </row>
        <row r="302">
          <cell r="D302">
            <v>44098</v>
          </cell>
          <cell r="E302">
            <v>3</v>
          </cell>
          <cell r="F302" t="str">
            <v>x</v>
          </cell>
          <cell r="G302">
            <v>3</v>
          </cell>
          <cell r="H302">
            <v>2</v>
          </cell>
          <cell r="I302" t="str">
            <v>x</v>
          </cell>
          <cell r="J302" t="str">
            <v>x</v>
          </cell>
          <cell r="K302" t="str">
            <v>x</v>
          </cell>
          <cell r="L302" t="str">
            <v>x</v>
          </cell>
          <cell r="M302" t="str">
            <v>x</v>
          </cell>
          <cell r="N302" t="str">
            <v>x</v>
          </cell>
          <cell r="O302">
            <v>0</v>
          </cell>
          <cell r="P302" t="str">
            <v>Dunf4005635</v>
          </cell>
          <cell r="Q302">
            <v>502</v>
          </cell>
          <cell r="R302">
            <v>0</v>
          </cell>
          <cell r="S302">
            <v>0</v>
          </cell>
          <cell r="T302">
            <v>0</v>
          </cell>
          <cell r="U302">
            <v>93</v>
          </cell>
        </row>
        <row r="303">
          <cell r="D303">
            <v>44099</v>
          </cell>
          <cell r="E303">
            <v>1</v>
          </cell>
          <cell r="F303" t="str">
            <v>x</v>
          </cell>
          <cell r="G303">
            <v>1</v>
          </cell>
          <cell r="H303">
            <v>1</v>
          </cell>
          <cell r="I303" t="str">
            <v>x</v>
          </cell>
          <cell r="J303" t="str">
            <v>x</v>
          </cell>
          <cell r="K303" t="str">
            <v>x</v>
          </cell>
          <cell r="L303" t="str">
            <v>x</v>
          </cell>
          <cell r="M303" t="str">
            <v>x</v>
          </cell>
          <cell r="N303" t="str">
            <v>x</v>
          </cell>
          <cell r="O303">
            <v>0</v>
          </cell>
          <cell r="P303" t="str">
            <v>Dunf4005636</v>
          </cell>
          <cell r="Q303">
            <v>191</v>
          </cell>
          <cell r="R303">
            <v>0</v>
          </cell>
          <cell r="S303">
            <v>0</v>
          </cell>
          <cell r="T303">
            <v>0</v>
          </cell>
          <cell r="U303">
            <v>2</v>
          </cell>
        </row>
        <row r="304">
          <cell r="D304">
            <v>44102</v>
          </cell>
          <cell r="E304">
            <v>3</v>
          </cell>
          <cell r="F304" t="str">
            <v>x</v>
          </cell>
          <cell r="G304">
            <v>3</v>
          </cell>
          <cell r="H304">
            <v>2</v>
          </cell>
          <cell r="I304" t="str">
            <v>x</v>
          </cell>
          <cell r="J304" t="str">
            <v>x</v>
          </cell>
          <cell r="K304" t="str">
            <v>x</v>
          </cell>
          <cell r="L304" t="str">
            <v>x</v>
          </cell>
          <cell r="M304" t="str">
            <v>x</v>
          </cell>
          <cell r="N304" t="str">
            <v>x</v>
          </cell>
          <cell r="O304">
            <v>0</v>
          </cell>
          <cell r="P304" t="str">
            <v>Dunf4005639</v>
          </cell>
          <cell r="Q304">
            <v>321</v>
          </cell>
          <cell r="R304">
            <v>0</v>
          </cell>
          <cell r="S304">
            <v>0</v>
          </cell>
          <cell r="T304">
            <v>0</v>
          </cell>
          <cell r="U304">
            <v>107</v>
          </cell>
        </row>
        <row r="305">
          <cell r="D305">
            <v>44103</v>
          </cell>
          <cell r="E305">
            <v>3</v>
          </cell>
          <cell r="F305" t="str">
            <v>x</v>
          </cell>
          <cell r="G305">
            <v>3</v>
          </cell>
          <cell r="H305">
            <v>3</v>
          </cell>
          <cell r="I305" t="str">
            <v>x</v>
          </cell>
          <cell r="J305" t="str">
            <v>x</v>
          </cell>
          <cell r="K305" t="str">
            <v>x</v>
          </cell>
          <cell r="L305" t="str">
            <v>x</v>
          </cell>
          <cell r="M305" t="str">
            <v>x</v>
          </cell>
          <cell r="N305" t="str">
            <v>x</v>
          </cell>
          <cell r="O305">
            <v>0</v>
          </cell>
          <cell r="P305" t="str">
            <v>Dunf4005640</v>
          </cell>
          <cell r="Q305">
            <v>700</v>
          </cell>
          <cell r="R305">
            <v>0</v>
          </cell>
          <cell r="S305">
            <v>0</v>
          </cell>
          <cell r="T305">
            <v>0</v>
          </cell>
          <cell r="U305">
            <v>7</v>
          </cell>
        </row>
        <row r="306">
          <cell r="D306">
            <v>44107</v>
          </cell>
          <cell r="E306">
            <v>1</v>
          </cell>
          <cell r="F306" t="str">
            <v>x</v>
          </cell>
          <cell r="G306">
            <v>0</v>
          </cell>
          <cell r="H306">
            <v>0</v>
          </cell>
          <cell r="I306" t="str">
            <v>x</v>
          </cell>
          <cell r="J306" t="str">
            <v>x</v>
          </cell>
          <cell r="K306" t="str">
            <v>x</v>
          </cell>
          <cell r="L306" t="str">
            <v>x</v>
          </cell>
          <cell r="M306" t="str">
            <v>x</v>
          </cell>
          <cell r="N306" t="str">
            <v>x</v>
          </cell>
          <cell r="O306">
            <v>0</v>
          </cell>
          <cell r="P306" t="str">
            <v>Dunf4005644</v>
          </cell>
          <cell r="Q306">
            <v>0</v>
          </cell>
          <cell r="R306">
            <v>0</v>
          </cell>
          <cell r="S306">
            <v>1</v>
          </cell>
          <cell r="T306">
            <v>0</v>
          </cell>
          <cell r="U306">
            <v>0</v>
          </cell>
        </row>
        <row r="307">
          <cell r="D307">
            <v>44108</v>
          </cell>
          <cell r="E307">
            <v>2</v>
          </cell>
          <cell r="F307" t="str">
            <v>x</v>
          </cell>
          <cell r="G307">
            <v>0</v>
          </cell>
          <cell r="H307">
            <v>0</v>
          </cell>
          <cell r="I307" t="str">
            <v>x</v>
          </cell>
          <cell r="J307" t="str">
            <v>x</v>
          </cell>
          <cell r="K307" t="str">
            <v>x</v>
          </cell>
          <cell r="L307" t="str">
            <v>x</v>
          </cell>
          <cell r="M307" t="str">
            <v>x</v>
          </cell>
          <cell r="N307" t="str">
            <v>x</v>
          </cell>
          <cell r="O307">
            <v>0</v>
          </cell>
          <cell r="P307" t="str">
            <v>Dunf4005645</v>
          </cell>
          <cell r="Q307">
            <v>0</v>
          </cell>
          <cell r="R307">
            <v>0</v>
          </cell>
          <cell r="S307">
            <v>2</v>
          </cell>
          <cell r="T307">
            <v>0</v>
          </cell>
          <cell r="U307">
            <v>0</v>
          </cell>
        </row>
        <row r="308">
          <cell r="D308">
            <v>44109</v>
          </cell>
          <cell r="E308">
            <v>25</v>
          </cell>
          <cell r="F308" t="str">
            <v>x</v>
          </cell>
          <cell r="G308">
            <v>0</v>
          </cell>
          <cell r="H308">
            <v>0</v>
          </cell>
          <cell r="I308" t="str">
            <v>x</v>
          </cell>
          <cell r="J308" t="str">
            <v>x</v>
          </cell>
          <cell r="K308" t="str">
            <v>x</v>
          </cell>
          <cell r="L308" t="str">
            <v>x</v>
          </cell>
          <cell r="M308" t="str">
            <v>x</v>
          </cell>
          <cell r="N308" t="str">
            <v>x</v>
          </cell>
          <cell r="O308">
            <v>1</v>
          </cell>
          <cell r="P308" t="str">
            <v>Dunf4005646</v>
          </cell>
          <cell r="Q308">
            <v>0</v>
          </cell>
          <cell r="R308">
            <v>0</v>
          </cell>
          <cell r="S308">
            <v>24</v>
          </cell>
          <cell r="T308">
            <v>0</v>
          </cell>
          <cell r="U308">
            <v>0</v>
          </cell>
        </row>
        <row r="309">
          <cell r="D309">
            <v>44112</v>
          </cell>
          <cell r="E309">
            <v>3</v>
          </cell>
          <cell r="F309" t="str">
            <v>x</v>
          </cell>
          <cell r="G309">
            <v>0</v>
          </cell>
          <cell r="H309">
            <v>0</v>
          </cell>
          <cell r="I309" t="str">
            <v>x</v>
          </cell>
          <cell r="J309" t="str">
            <v>x</v>
          </cell>
          <cell r="K309" t="str">
            <v>x</v>
          </cell>
          <cell r="L309" t="str">
            <v>x</v>
          </cell>
          <cell r="M309" t="str">
            <v>x</v>
          </cell>
          <cell r="N309" t="str">
            <v>x</v>
          </cell>
          <cell r="O309">
            <v>0</v>
          </cell>
          <cell r="P309" t="str">
            <v>Dunf4 401910</v>
          </cell>
          <cell r="Q309">
            <v>0</v>
          </cell>
          <cell r="R309">
            <v>3</v>
          </cell>
          <cell r="S309">
            <v>0</v>
          </cell>
          <cell r="T309">
            <v>0</v>
          </cell>
          <cell r="U309">
            <v>0</v>
          </cell>
        </row>
        <row r="310">
          <cell r="D310">
            <v>44117</v>
          </cell>
          <cell r="E310">
            <v>12</v>
          </cell>
          <cell r="F310" t="str">
            <v>x</v>
          </cell>
          <cell r="G310">
            <v>11</v>
          </cell>
          <cell r="H310">
            <v>9</v>
          </cell>
          <cell r="I310" t="str">
            <v>x</v>
          </cell>
          <cell r="J310" t="str">
            <v>x</v>
          </cell>
          <cell r="K310" t="str">
            <v>x</v>
          </cell>
          <cell r="L310" t="str">
            <v>x</v>
          </cell>
          <cell r="M310" t="str">
            <v>x</v>
          </cell>
          <cell r="N310" t="str">
            <v>x</v>
          </cell>
          <cell r="O310">
            <v>0</v>
          </cell>
          <cell r="P310" t="str">
            <v>ROI Sky Text 220015</v>
          </cell>
          <cell r="Q310">
            <v>1208</v>
          </cell>
          <cell r="R310">
            <v>1</v>
          </cell>
          <cell r="S310">
            <v>0</v>
          </cell>
          <cell r="T310">
            <v>0</v>
          </cell>
          <cell r="U310">
            <v>209</v>
          </cell>
        </row>
        <row r="311">
          <cell r="D311">
            <v>44122</v>
          </cell>
          <cell r="E311">
            <v>543</v>
          </cell>
          <cell r="F311" t="str">
            <v>x</v>
          </cell>
          <cell r="G311">
            <v>0</v>
          </cell>
          <cell r="H311">
            <v>0</v>
          </cell>
          <cell r="I311" t="str">
            <v>x</v>
          </cell>
          <cell r="J311" t="str">
            <v>x</v>
          </cell>
          <cell r="K311" t="str">
            <v>x</v>
          </cell>
          <cell r="L311" t="str">
            <v>x</v>
          </cell>
          <cell r="M311" t="str">
            <v>x</v>
          </cell>
          <cell r="N311" t="str">
            <v>x</v>
          </cell>
          <cell r="O311">
            <v>3</v>
          </cell>
          <cell r="P311" t="str">
            <v>Dunf45875707</v>
          </cell>
          <cell r="Q311">
            <v>0</v>
          </cell>
          <cell r="R311">
            <v>0</v>
          </cell>
          <cell r="S311">
            <v>540</v>
          </cell>
          <cell r="T311">
            <v>0</v>
          </cell>
          <cell r="U311">
            <v>0</v>
          </cell>
        </row>
        <row r="312">
          <cell r="D312">
            <v>44137</v>
          </cell>
          <cell r="E312">
            <v>160</v>
          </cell>
          <cell r="F312" t="str">
            <v>x</v>
          </cell>
          <cell r="G312">
            <v>160</v>
          </cell>
          <cell r="H312">
            <v>157</v>
          </cell>
          <cell r="I312" t="str">
            <v>x</v>
          </cell>
          <cell r="J312" t="str">
            <v>x</v>
          </cell>
          <cell r="K312" t="str">
            <v>x</v>
          </cell>
          <cell r="L312" t="str">
            <v>x</v>
          </cell>
          <cell r="M312" t="str">
            <v>x</v>
          </cell>
          <cell r="N312" t="str">
            <v>x</v>
          </cell>
          <cell r="O312">
            <v>0</v>
          </cell>
          <cell r="P312" t="str">
            <v>Clawback 08702430835</v>
          </cell>
          <cell r="Q312">
            <v>44992</v>
          </cell>
          <cell r="R312">
            <v>0</v>
          </cell>
          <cell r="S312">
            <v>0</v>
          </cell>
          <cell r="T312">
            <v>0</v>
          </cell>
          <cell r="U312">
            <v>569</v>
          </cell>
        </row>
        <row r="313">
          <cell r="D313">
            <v>44147</v>
          </cell>
          <cell r="E313">
            <v>1</v>
          </cell>
          <cell r="F313" t="str">
            <v>x</v>
          </cell>
          <cell r="G313">
            <v>0</v>
          </cell>
          <cell r="H313">
            <v>0</v>
          </cell>
          <cell r="I313" t="str">
            <v>x</v>
          </cell>
          <cell r="J313" t="str">
            <v>x</v>
          </cell>
          <cell r="K313" t="str">
            <v>x</v>
          </cell>
          <cell r="L313" t="str">
            <v>x</v>
          </cell>
          <cell r="M313" t="str">
            <v>x</v>
          </cell>
          <cell r="N313" t="str">
            <v>x</v>
          </cell>
          <cell r="O313">
            <v>1</v>
          </cell>
          <cell r="P313" t="str">
            <v>Dunf4 006165</v>
          </cell>
          <cell r="Q313">
            <v>0</v>
          </cell>
          <cell r="R313">
            <v>0</v>
          </cell>
          <cell r="S313">
            <v>0</v>
          </cell>
          <cell r="T313">
            <v>0</v>
          </cell>
          <cell r="U313">
            <v>0</v>
          </cell>
        </row>
        <row r="314">
          <cell r="D314">
            <v>44166</v>
          </cell>
          <cell r="E314">
            <v>82</v>
          </cell>
          <cell r="F314" t="str">
            <v>x</v>
          </cell>
          <cell r="G314">
            <v>0</v>
          </cell>
          <cell r="H314">
            <v>0</v>
          </cell>
          <cell r="I314" t="str">
            <v>x</v>
          </cell>
          <cell r="J314" t="str">
            <v>x</v>
          </cell>
          <cell r="K314" t="str">
            <v>x</v>
          </cell>
          <cell r="L314" t="str">
            <v>x</v>
          </cell>
          <cell r="M314" t="str">
            <v>x</v>
          </cell>
          <cell r="N314" t="str">
            <v>x</v>
          </cell>
          <cell r="O314">
            <v>0</v>
          </cell>
          <cell r="P314" t="str">
            <v>Dunf4 420520</v>
          </cell>
          <cell r="Q314">
            <v>0</v>
          </cell>
          <cell r="R314">
            <v>0</v>
          </cell>
          <cell r="S314">
            <v>0</v>
          </cell>
          <cell r="T314">
            <v>0</v>
          </cell>
          <cell r="U314">
            <v>0</v>
          </cell>
        </row>
        <row r="315">
          <cell r="D315">
            <v>44169</v>
          </cell>
          <cell r="E315">
            <v>6</v>
          </cell>
          <cell r="F315" t="str">
            <v>x</v>
          </cell>
          <cell r="G315">
            <v>0</v>
          </cell>
          <cell r="H315">
            <v>0</v>
          </cell>
          <cell r="I315" t="str">
            <v>x</v>
          </cell>
          <cell r="J315" t="str">
            <v>x</v>
          </cell>
          <cell r="K315" t="str">
            <v>x</v>
          </cell>
          <cell r="L315" t="str">
            <v>x</v>
          </cell>
          <cell r="M315" t="str">
            <v>x</v>
          </cell>
          <cell r="N315" t="str">
            <v>x</v>
          </cell>
          <cell r="O315">
            <v>0</v>
          </cell>
          <cell r="P315" t="str">
            <v>Dunf4 090340</v>
          </cell>
          <cell r="Q315">
            <v>0</v>
          </cell>
          <cell r="R315">
            <v>0</v>
          </cell>
          <cell r="S315">
            <v>6</v>
          </cell>
          <cell r="T315">
            <v>0</v>
          </cell>
          <cell r="U315">
            <v>0</v>
          </cell>
        </row>
        <row r="316">
          <cell r="D316">
            <v>44189</v>
          </cell>
          <cell r="E316">
            <v>4</v>
          </cell>
          <cell r="F316" t="str">
            <v>x</v>
          </cell>
          <cell r="G316">
            <v>0</v>
          </cell>
          <cell r="H316">
            <v>0</v>
          </cell>
          <cell r="I316" t="str">
            <v>x</v>
          </cell>
          <cell r="J316" t="str">
            <v>x</v>
          </cell>
          <cell r="K316" t="str">
            <v>x</v>
          </cell>
          <cell r="L316" t="str">
            <v>x</v>
          </cell>
          <cell r="M316" t="str">
            <v>x</v>
          </cell>
          <cell r="N316" t="str">
            <v>x</v>
          </cell>
          <cell r="O316">
            <v>0</v>
          </cell>
          <cell r="P316" t="str">
            <v>Dunf4 34189</v>
          </cell>
          <cell r="Q316">
            <v>0</v>
          </cell>
          <cell r="R316">
            <v>0</v>
          </cell>
          <cell r="S316">
            <v>3</v>
          </cell>
          <cell r="T316">
            <v>0</v>
          </cell>
          <cell r="U316">
            <v>0</v>
          </cell>
        </row>
        <row r="317">
          <cell r="D317">
            <v>44200</v>
          </cell>
          <cell r="E317">
            <v>3</v>
          </cell>
          <cell r="F317" t="str">
            <v>x</v>
          </cell>
          <cell r="G317">
            <v>3</v>
          </cell>
          <cell r="H317">
            <v>2</v>
          </cell>
          <cell r="I317" t="str">
            <v>x</v>
          </cell>
          <cell r="J317" t="str">
            <v>x</v>
          </cell>
          <cell r="K317" t="str">
            <v>x</v>
          </cell>
          <cell r="L317" t="str">
            <v>x</v>
          </cell>
          <cell r="M317" t="str">
            <v>x</v>
          </cell>
          <cell r="N317" t="str">
            <v>x</v>
          </cell>
          <cell r="O317">
            <v>0</v>
          </cell>
          <cell r="P317" t="str">
            <v>Dunf46004884</v>
          </cell>
          <cell r="Q317">
            <v>303</v>
          </cell>
          <cell r="R317">
            <v>0</v>
          </cell>
          <cell r="S317">
            <v>0</v>
          </cell>
          <cell r="T317">
            <v>0</v>
          </cell>
          <cell r="U317">
            <v>90</v>
          </cell>
        </row>
        <row r="318">
          <cell r="D318">
            <v>44205</v>
          </cell>
          <cell r="E318">
            <v>51</v>
          </cell>
          <cell r="F318" t="str">
            <v>x</v>
          </cell>
          <cell r="G318">
            <v>0</v>
          </cell>
          <cell r="H318">
            <v>0</v>
          </cell>
          <cell r="I318" t="str">
            <v>x</v>
          </cell>
          <cell r="J318" t="str">
            <v>x</v>
          </cell>
          <cell r="K318" t="str">
            <v>x</v>
          </cell>
          <cell r="L318" t="str">
            <v>x</v>
          </cell>
          <cell r="M318" t="str">
            <v>x</v>
          </cell>
          <cell r="N318" t="str">
            <v>x</v>
          </cell>
          <cell r="O318">
            <v>1</v>
          </cell>
          <cell r="P318" t="str">
            <v>Dunf4 432494</v>
          </cell>
          <cell r="Q318">
            <v>0</v>
          </cell>
          <cell r="R318">
            <v>0</v>
          </cell>
          <cell r="S318">
            <v>46</v>
          </cell>
          <cell r="T318">
            <v>0</v>
          </cell>
          <cell r="U318">
            <v>0</v>
          </cell>
        </row>
        <row r="319">
          <cell r="D319">
            <v>44206</v>
          </cell>
          <cell r="E319">
            <v>35</v>
          </cell>
          <cell r="F319" t="str">
            <v>x</v>
          </cell>
          <cell r="G319">
            <v>0</v>
          </cell>
          <cell r="H319">
            <v>0</v>
          </cell>
          <cell r="I319" t="str">
            <v>x</v>
          </cell>
          <cell r="J319" t="str">
            <v>x</v>
          </cell>
          <cell r="K319" t="str">
            <v>x</v>
          </cell>
          <cell r="L319" t="str">
            <v>x</v>
          </cell>
          <cell r="M319" t="str">
            <v>x</v>
          </cell>
          <cell r="N319" t="str">
            <v>x</v>
          </cell>
          <cell r="O319">
            <v>0</v>
          </cell>
          <cell r="P319">
            <v>44206</v>
          </cell>
          <cell r="Q319">
            <v>0</v>
          </cell>
          <cell r="R319">
            <v>0</v>
          </cell>
          <cell r="S319">
            <v>35</v>
          </cell>
          <cell r="T319">
            <v>0</v>
          </cell>
          <cell r="U319">
            <v>0</v>
          </cell>
        </row>
        <row r="320">
          <cell r="D320">
            <v>44208</v>
          </cell>
          <cell r="E320">
            <v>12</v>
          </cell>
          <cell r="F320" t="str">
            <v>x</v>
          </cell>
          <cell r="G320">
            <v>0</v>
          </cell>
          <cell r="H320">
            <v>0</v>
          </cell>
          <cell r="I320" t="str">
            <v>x</v>
          </cell>
          <cell r="J320" t="str">
            <v>x</v>
          </cell>
          <cell r="K320" t="str">
            <v>x</v>
          </cell>
          <cell r="L320" t="str">
            <v>x</v>
          </cell>
          <cell r="M320" t="str">
            <v>x</v>
          </cell>
          <cell r="N320" t="str">
            <v>x</v>
          </cell>
          <cell r="O320">
            <v>0</v>
          </cell>
          <cell r="P320">
            <v>44208</v>
          </cell>
          <cell r="Q320">
            <v>0</v>
          </cell>
          <cell r="R320">
            <v>0</v>
          </cell>
          <cell r="S320">
            <v>12</v>
          </cell>
          <cell r="T320">
            <v>0</v>
          </cell>
          <cell r="U320">
            <v>0</v>
          </cell>
        </row>
        <row r="321">
          <cell r="D321">
            <v>44216</v>
          </cell>
          <cell r="E321">
            <v>234</v>
          </cell>
          <cell r="F321" t="str">
            <v>x</v>
          </cell>
          <cell r="G321">
            <v>0</v>
          </cell>
          <cell r="H321">
            <v>0</v>
          </cell>
          <cell r="I321" t="str">
            <v>x</v>
          </cell>
          <cell r="J321" t="str">
            <v>x</v>
          </cell>
          <cell r="K321" t="str">
            <v>x</v>
          </cell>
          <cell r="L321" t="str">
            <v>x</v>
          </cell>
          <cell r="M321" t="str">
            <v>x</v>
          </cell>
          <cell r="N321" t="str">
            <v>x</v>
          </cell>
          <cell r="O321">
            <v>3</v>
          </cell>
          <cell r="P321" t="str">
            <v>Dunf4407868</v>
          </cell>
          <cell r="Q321">
            <v>0</v>
          </cell>
          <cell r="R321">
            <v>0</v>
          </cell>
          <cell r="S321">
            <v>231</v>
          </cell>
          <cell r="T321">
            <v>0</v>
          </cell>
          <cell r="U321">
            <v>0</v>
          </cell>
        </row>
        <row r="322">
          <cell r="D322">
            <v>44219</v>
          </cell>
          <cell r="E322">
            <v>3</v>
          </cell>
          <cell r="F322" t="str">
            <v>x</v>
          </cell>
          <cell r="G322">
            <v>0</v>
          </cell>
          <cell r="H322">
            <v>0</v>
          </cell>
          <cell r="I322" t="str">
            <v>x</v>
          </cell>
          <cell r="J322" t="str">
            <v>x</v>
          </cell>
          <cell r="K322" t="str">
            <v>x</v>
          </cell>
          <cell r="L322" t="str">
            <v>x</v>
          </cell>
          <cell r="M322" t="str">
            <v>x</v>
          </cell>
          <cell r="N322" t="str">
            <v>x</v>
          </cell>
          <cell r="O322">
            <v>3</v>
          </cell>
          <cell r="P322" t="str">
            <v>Dunf4 405041</v>
          </cell>
          <cell r="Q322">
            <v>0</v>
          </cell>
          <cell r="R322">
            <v>0</v>
          </cell>
          <cell r="S322">
            <v>0</v>
          </cell>
          <cell r="T322">
            <v>0</v>
          </cell>
          <cell r="U322">
            <v>0</v>
          </cell>
        </row>
        <row r="323">
          <cell r="D323">
            <v>44505</v>
          </cell>
          <cell r="E323">
            <v>1</v>
          </cell>
          <cell r="F323" t="str">
            <v>x</v>
          </cell>
          <cell r="G323">
            <v>0</v>
          </cell>
          <cell r="H323">
            <v>0</v>
          </cell>
          <cell r="I323" t="str">
            <v>x</v>
          </cell>
          <cell r="J323" t="str">
            <v>x</v>
          </cell>
          <cell r="K323" t="str">
            <v>x</v>
          </cell>
          <cell r="L323" t="str">
            <v>x</v>
          </cell>
          <cell r="M323" t="str">
            <v>x</v>
          </cell>
          <cell r="N323" t="str">
            <v>x</v>
          </cell>
          <cell r="O323">
            <v>0</v>
          </cell>
          <cell r="P323" t="str">
            <v>c Dunf5 435000</v>
          </cell>
          <cell r="Q323">
            <v>0</v>
          </cell>
          <cell r="R323">
            <v>0</v>
          </cell>
          <cell r="S323">
            <v>1</v>
          </cell>
          <cell r="T323">
            <v>0</v>
          </cell>
          <cell r="U323">
            <v>0</v>
          </cell>
        </row>
        <row r="324">
          <cell r="D324">
            <v>44535</v>
          </cell>
          <cell r="E324">
            <v>3043</v>
          </cell>
          <cell r="F324" t="str">
            <v>x</v>
          </cell>
          <cell r="G324">
            <v>0</v>
          </cell>
          <cell r="H324">
            <v>0</v>
          </cell>
          <cell r="I324" t="str">
            <v>x</v>
          </cell>
          <cell r="J324" t="str">
            <v>x</v>
          </cell>
          <cell r="K324" t="str">
            <v>x</v>
          </cell>
          <cell r="L324" t="str">
            <v>x</v>
          </cell>
          <cell r="M324" t="str">
            <v>x</v>
          </cell>
          <cell r="N324" t="str">
            <v>x</v>
          </cell>
          <cell r="O324">
            <v>11</v>
          </cell>
          <cell r="P324" t="str">
            <v>Dunf5535767</v>
          </cell>
          <cell r="Q324">
            <v>0</v>
          </cell>
          <cell r="R324">
            <v>0</v>
          </cell>
          <cell r="S324">
            <v>3032</v>
          </cell>
          <cell r="T324">
            <v>0</v>
          </cell>
          <cell r="U324">
            <v>0</v>
          </cell>
        </row>
        <row r="325">
          <cell r="D325">
            <v>44536</v>
          </cell>
          <cell r="E325">
            <v>5</v>
          </cell>
          <cell r="F325" t="str">
            <v>x</v>
          </cell>
          <cell r="G325">
            <v>0</v>
          </cell>
          <cell r="H325">
            <v>0</v>
          </cell>
          <cell r="I325" t="str">
            <v>x</v>
          </cell>
          <cell r="J325" t="str">
            <v>x</v>
          </cell>
          <cell r="K325" t="str">
            <v>x</v>
          </cell>
          <cell r="L325" t="str">
            <v>x</v>
          </cell>
          <cell r="M325" t="str">
            <v>x</v>
          </cell>
          <cell r="N325" t="str">
            <v>x</v>
          </cell>
          <cell r="O325">
            <v>0</v>
          </cell>
          <cell r="P325" t="str">
            <v>Dunf5509085</v>
          </cell>
          <cell r="Q325">
            <v>0</v>
          </cell>
          <cell r="R325">
            <v>1</v>
          </cell>
          <cell r="S325">
            <v>4</v>
          </cell>
          <cell r="T325">
            <v>0</v>
          </cell>
          <cell r="U325">
            <v>0</v>
          </cell>
        </row>
        <row r="326">
          <cell r="D326">
            <v>44537</v>
          </cell>
          <cell r="E326">
            <v>203</v>
          </cell>
          <cell r="F326" t="str">
            <v>x</v>
          </cell>
          <cell r="G326">
            <v>0</v>
          </cell>
          <cell r="H326">
            <v>0</v>
          </cell>
          <cell r="I326" t="str">
            <v>x</v>
          </cell>
          <cell r="J326" t="str">
            <v>x</v>
          </cell>
          <cell r="K326" t="str">
            <v>x</v>
          </cell>
          <cell r="L326" t="str">
            <v>x</v>
          </cell>
          <cell r="M326" t="str">
            <v>x</v>
          </cell>
          <cell r="N326" t="str">
            <v>x</v>
          </cell>
          <cell r="O326">
            <v>0</v>
          </cell>
          <cell r="P326" t="str">
            <v>Dunf5300557</v>
          </cell>
          <cell r="Q326">
            <v>0</v>
          </cell>
          <cell r="R326">
            <v>8</v>
          </cell>
          <cell r="S326">
            <v>195</v>
          </cell>
          <cell r="T326">
            <v>0</v>
          </cell>
          <cell r="U326">
            <v>0</v>
          </cell>
        </row>
        <row r="327">
          <cell r="D327">
            <v>44546</v>
          </cell>
          <cell r="E327">
            <v>3</v>
          </cell>
          <cell r="F327" t="str">
            <v>x</v>
          </cell>
          <cell r="G327">
            <v>0</v>
          </cell>
          <cell r="H327">
            <v>0</v>
          </cell>
          <cell r="I327" t="str">
            <v>x</v>
          </cell>
          <cell r="J327" t="str">
            <v>x</v>
          </cell>
          <cell r="K327" t="str">
            <v>x</v>
          </cell>
          <cell r="L327" t="str">
            <v>x</v>
          </cell>
          <cell r="M327" t="str">
            <v>x</v>
          </cell>
          <cell r="N327" t="str">
            <v>x</v>
          </cell>
          <cell r="O327">
            <v>0</v>
          </cell>
          <cell r="P327" t="str">
            <v>Dunf5Disney</v>
          </cell>
          <cell r="Q327">
            <v>0</v>
          </cell>
          <cell r="R327">
            <v>0</v>
          </cell>
          <cell r="S327">
            <v>3</v>
          </cell>
          <cell r="T327">
            <v>0</v>
          </cell>
          <cell r="U327">
            <v>0</v>
          </cell>
        </row>
        <row r="328">
          <cell r="D328">
            <v>44548</v>
          </cell>
          <cell r="E328">
            <v>3</v>
          </cell>
          <cell r="F328" t="str">
            <v>x</v>
          </cell>
          <cell r="G328">
            <v>3</v>
          </cell>
          <cell r="H328">
            <v>3</v>
          </cell>
          <cell r="I328" t="str">
            <v>x</v>
          </cell>
          <cell r="J328" t="str">
            <v>x</v>
          </cell>
          <cell r="K328" t="str">
            <v>x</v>
          </cell>
          <cell r="L328" t="str">
            <v>x</v>
          </cell>
          <cell r="M328" t="str">
            <v>x</v>
          </cell>
          <cell r="N328" t="str">
            <v>x</v>
          </cell>
          <cell r="O328">
            <v>0</v>
          </cell>
          <cell r="P328" t="str">
            <v>Dunf5486888</v>
          </cell>
          <cell r="Q328">
            <v>325</v>
          </cell>
          <cell r="R328">
            <v>0</v>
          </cell>
          <cell r="S328">
            <v>0</v>
          </cell>
          <cell r="T328">
            <v>0</v>
          </cell>
          <cell r="U328">
            <v>7</v>
          </cell>
        </row>
        <row r="329">
          <cell r="D329">
            <v>44553</v>
          </cell>
          <cell r="E329">
            <v>2074</v>
          </cell>
          <cell r="F329" t="str">
            <v>x</v>
          </cell>
          <cell r="G329">
            <v>0</v>
          </cell>
          <cell r="H329">
            <v>0</v>
          </cell>
          <cell r="I329" t="str">
            <v>x</v>
          </cell>
          <cell r="J329" t="str">
            <v>x</v>
          </cell>
          <cell r="K329" t="str">
            <v>x</v>
          </cell>
          <cell r="L329" t="str">
            <v>x</v>
          </cell>
          <cell r="M329" t="str">
            <v>x</v>
          </cell>
          <cell r="N329" t="str">
            <v>x</v>
          </cell>
          <cell r="O329">
            <v>7</v>
          </cell>
          <cell r="P329" t="str">
            <v>b Cus DUNF5 404040</v>
          </cell>
          <cell r="Q329">
            <v>0</v>
          </cell>
          <cell r="R329">
            <v>0</v>
          </cell>
          <cell r="S329">
            <v>2067</v>
          </cell>
          <cell r="T329">
            <v>0</v>
          </cell>
          <cell r="U329">
            <v>0</v>
          </cell>
        </row>
        <row r="330">
          <cell r="D330">
            <v>44563</v>
          </cell>
          <cell r="E330">
            <v>118</v>
          </cell>
          <cell r="F330" t="str">
            <v>x</v>
          </cell>
          <cell r="G330">
            <v>0</v>
          </cell>
          <cell r="H330">
            <v>0</v>
          </cell>
          <cell r="I330" t="str">
            <v>x</v>
          </cell>
          <cell r="J330" t="str">
            <v>x</v>
          </cell>
          <cell r="K330" t="str">
            <v>x</v>
          </cell>
          <cell r="L330" t="str">
            <v>x</v>
          </cell>
          <cell r="M330" t="str">
            <v>x</v>
          </cell>
          <cell r="N330" t="str">
            <v>x</v>
          </cell>
          <cell r="O330">
            <v>0</v>
          </cell>
          <cell r="P330" t="str">
            <v>Dunf544563</v>
          </cell>
          <cell r="Q330">
            <v>0</v>
          </cell>
          <cell r="R330">
            <v>0</v>
          </cell>
          <cell r="S330">
            <v>118</v>
          </cell>
          <cell r="T330">
            <v>0</v>
          </cell>
          <cell r="U330">
            <v>0</v>
          </cell>
        </row>
        <row r="331">
          <cell r="D331">
            <v>44564</v>
          </cell>
          <cell r="E331">
            <v>2</v>
          </cell>
          <cell r="F331" t="str">
            <v>x</v>
          </cell>
          <cell r="G331">
            <v>0</v>
          </cell>
          <cell r="H331">
            <v>0</v>
          </cell>
          <cell r="I331" t="str">
            <v>x</v>
          </cell>
          <cell r="J331" t="str">
            <v>x</v>
          </cell>
          <cell r="K331" t="str">
            <v>x</v>
          </cell>
          <cell r="L331" t="str">
            <v>x</v>
          </cell>
          <cell r="M331" t="str">
            <v>x</v>
          </cell>
          <cell r="N331" t="str">
            <v>x</v>
          </cell>
          <cell r="O331">
            <v>0</v>
          </cell>
          <cell r="P331" t="str">
            <v>Dunf544564</v>
          </cell>
          <cell r="Q331">
            <v>0</v>
          </cell>
          <cell r="R331">
            <v>0</v>
          </cell>
          <cell r="S331">
            <v>2</v>
          </cell>
          <cell r="T331">
            <v>0</v>
          </cell>
          <cell r="U331">
            <v>0</v>
          </cell>
        </row>
        <row r="332">
          <cell r="D332">
            <v>44580</v>
          </cell>
          <cell r="E332">
            <v>1</v>
          </cell>
          <cell r="F332" t="str">
            <v>x</v>
          </cell>
          <cell r="G332">
            <v>0</v>
          </cell>
          <cell r="H332">
            <v>0</v>
          </cell>
          <cell r="I332" t="str">
            <v>x</v>
          </cell>
          <cell r="J332" t="str">
            <v>x</v>
          </cell>
          <cell r="K332" t="str">
            <v>x</v>
          </cell>
          <cell r="L332" t="str">
            <v>x</v>
          </cell>
          <cell r="M332" t="str">
            <v>x</v>
          </cell>
          <cell r="N332" t="str">
            <v>x</v>
          </cell>
          <cell r="O332">
            <v>0</v>
          </cell>
          <cell r="P332" t="str">
            <v>Dunf544580</v>
          </cell>
          <cell r="Q332">
            <v>0</v>
          </cell>
          <cell r="R332">
            <v>0</v>
          </cell>
          <cell r="S332">
            <v>1</v>
          </cell>
          <cell r="T332">
            <v>0</v>
          </cell>
          <cell r="U332">
            <v>0</v>
          </cell>
        </row>
        <row r="333">
          <cell r="D333">
            <v>44581</v>
          </cell>
          <cell r="E333">
            <v>33</v>
          </cell>
          <cell r="F333" t="str">
            <v>x</v>
          </cell>
          <cell r="G333">
            <v>0</v>
          </cell>
          <cell r="H333">
            <v>0</v>
          </cell>
          <cell r="I333" t="str">
            <v>x</v>
          </cell>
          <cell r="J333" t="str">
            <v>x</v>
          </cell>
          <cell r="K333" t="str">
            <v>x</v>
          </cell>
          <cell r="L333" t="str">
            <v>x</v>
          </cell>
          <cell r="M333" t="str">
            <v>x</v>
          </cell>
          <cell r="N333" t="str">
            <v>x</v>
          </cell>
          <cell r="O333">
            <v>1</v>
          </cell>
          <cell r="P333" t="str">
            <v>Dunf5800803</v>
          </cell>
          <cell r="Q333">
            <v>0</v>
          </cell>
          <cell r="R333">
            <v>0</v>
          </cell>
          <cell r="S333">
            <v>32</v>
          </cell>
          <cell r="T333">
            <v>0</v>
          </cell>
          <cell r="U333">
            <v>0</v>
          </cell>
        </row>
        <row r="334">
          <cell r="D334">
            <v>44590</v>
          </cell>
          <cell r="E334">
            <v>6</v>
          </cell>
          <cell r="F334" t="str">
            <v>x</v>
          </cell>
          <cell r="G334">
            <v>0</v>
          </cell>
          <cell r="H334">
            <v>0</v>
          </cell>
          <cell r="I334" t="str">
            <v>x</v>
          </cell>
          <cell r="J334" t="str">
            <v>x</v>
          </cell>
          <cell r="K334" t="str">
            <v>x</v>
          </cell>
          <cell r="L334" t="str">
            <v>x</v>
          </cell>
          <cell r="M334" t="str">
            <v>x</v>
          </cell>
          <cell r="N334" t="str">
            <v>x</v>
          </cell>
          <cell r="O334">
            <v>0</v>
          </cell>
          <cell r="P334" t="str">
            <v>Dunf5Spare44590</v>
          </cell>
          <cell r="Q334">
            <v>0</v>
          </cell>
          <cell r="R334">
            <v>0</v>
          </cell>
          <cell r="S334">
            <v>6</v>
          </cell>
          <cell r="T334">
            <v>0</v>
          </cell>
          <cell r="U334">
            <v>0</v>
          </cell>
        </row>
        <row r="335">
          <cell r="D335">
            <v>44603</v>
          </cell>
          <cell r="E335">
            <v>3</v>
          </cell>
          <cell r="F335" t="str">
            <v>x</v>
          </cell>
          <cell r="G335">
            <v>3</v>
          </cell>
          <cell r="H335">
            <v>3</v>
          </cell>
          <cell r="I335" t="str">
            <v>x</v>
          </cell>
          <cell r="J335" t="str">
            <v>x</v>
          </cell>
          <cell r="K335" t="str">
            <v>x</v>
          </cell>
          <cell r="L335" t="str">
            <v>x</v>
          </cell>
          <cell r="M335" t="str">
            <v>x</v>
          </cell>
          <cell r="N335" t="str">
            <v>x</v>
          </cell>
          <cell r="O335">
            <v>0</v>
          </cell>
          <cell r="P335" t="str">
            <v>Dunf5005640</v>
          </cell>
          <cell r="Q335">
            <v>64</v>
          </cell>
          <cell r="R335">
            <v>0</v>
          </cell>
          <cell r="S335">
            <v>0</v>
          </cell>
          <cell r="T335">
            <v>0</v>
          </cell>
          <cell r="U335">
            <v>7</v>
          </cell>
        </row>
        <row r="336">
          <cell r="D336">
            <v>44605</v>
          </cell>
          <cell r="E336">
            <v>5</v>
          </cell>
          <cell r="F336" t="str">
            <v>x</v>
          </cell>
          <cell r="G336">
            <v>0</v>
          </cell>
          <cell r="H336">
            <v>0</v>
          </cell>
          <cell r="I336" t="str">
            <v>x</v>
          </cell>
          <cell r="J336" t="str">
            <v>x</v>
          </cell>
          <cell r="K336" t="str">
            <v>x</v>
          </cell>
          <cell r="L336" t="str">
            <v>x</v>
          </cell>
          <cell r="M336" t="str">
            <v>x</v>
          </cell>
          <cell r="N336" t="str">
            <v>x</v>
          </cell>
          <cell r="O336">
            <v>0</v>
          </cell>
          <cell r="P336" t="str">
            <v>Dunf500642</v>
          </cell>
          <cell r="Q336">
            <v>0</v>
          </cell>
          <cell r="R336">
            <v>0</v>
          </cell>
          <cell r="S336">
            <v>5</v>
          </cell>
          <cell r="T336">
            <v>0</v>
          </cell>
          <cell r="U336">
            <v>0</v>
          </cell>
        </row>
        <row r="337">
          <cell r="D337">
            <v>44623</v>
          </cell>
          <cell r="E337">
            <v>189</v>
          </cell>
          <cell r="F337" t="str">
            <v>x</v>
          </cell>
          <cell r="G337">
            <v>0</v>
          </cell>
          <cell r="H337">
            <v>0</v>
          </cell>
          <cell r="I337" t="str">
            <v>x</v>
          </cell>
          <cell r="J337" t="str">
            <v>x</v>
          </cell>
          <cell r="K337" t="str">
            <v>x</v>
          </cell>
          <cell r="L337" t="str">
            <v>x</v>
          </cell>
          <cell r="M337" t="str">
            <v>x</v>
          </cell>
          <cell r="N337" t="str">
            <v>x</v>
          </cell>
          <cell r="O337">
            <v>0</v>
          </cell>
          <cell r="P337" t="str">
            <v>a Dun5500005</v>
          </cell>
          <cell r="Q337">
            <v>0</v>
          </cell>
          <cell r="R337">
            <v>0</v>
          </cell>
          <cell r="S337">
            <v>189</v>
          </cell>
          <cell r="T337">
            <v>0</v>
          </cell>
          <cell r="U337">
            <v>0</v>
          </cell>
        </row>
        <row r="338">
          <cell r="D338">
            <v>44623</v>
          </cell>
          <cell r="E338">
            <v>6</v>
          </cell>
          <cell r="F338" t="str">
            <v>x</v>
          </cell>
          <cell r="G338">
            <v>0</v>
          </cell>
          <cell r="H338">
            <v>0</v>
          </cell>
          <cell r="I338" t="str">
            <v>x</v>
          </cell>
          <cell r="J338" t="str">
            <v>x</v>
          </cell>
          <cell r="K338" t="str">
            <v>x</v>
          </cell>
          <cell r="L338" t="str">
            <v>x</v>
          </cell>
          <cell r="M338" t="str">
            <v>x</v>
          </cell>
          <cell r="N338" t="str">
            <v>x</v>
          </cell>
          <cell r="O338">
            <v>0</v>
          </cell>
          <cell r="P338" t="str">
            <v>a Dun5500005</v>
          </cell>
          <cell r="Q338">
            <v>0</v>
          </cell>
          <cell r="R338">
            <v>0</v>
          </cell>
          <cell r="S338">
            <v>6</v>
          </cell>
          <cell r="T338">
            <v>0</v>
          </cell>
          <cell r="U338">
            <v>0</v>
          </cell>
        </row>
        <row r="339">
          <cell r="D339">
            <v>44627</v>
          </cell>
          <cell r="E339">
            <v>6</v>
          </cell>
          <cell r="F339" t="str">
            <v>x</v>
          </cell>
          <cell r="G339">
            <v>0</v>
          </cell>
          <cell r="H339">
            <v>0</v>
          </cell>
          <cell r="I339" t="str">
            <v>x</v>
          </cell>
          <cell r="J339" t="str">
            <v>x</v>
          </cell>
          <cell r="K339" t="str">
            <v>x</v>
          </cell>
          <cell r="L339" t="str">
            <v>x</v>
          </cell>
          <cell r="M339" t="str">
            <v>x</v>
          </cell>
          <cell r="N339" t="str">
            <v>x</v>
          </cell>
          <cell r="O339">
            <v>1</v>
          </cell>
          <cell r="P339" t="str">
            <v>Dun5 406940</v>
          </cell>
          <cell r="Q339">
            <v>0</v>
          </cell>
          <cell r="R339">
            <v>0</v>
          </cell>
          <cell r="S339">
            <v>5</v>
          </cell>
          <cell r="T339">
            <v>0</v>
          </cell>
          <cell r="U339">
            <v>0</v>
          </cell>
        </row>
        <row r="340">
          <cell r="D340">
            <v>44637</v>
          </cell>
          <cell r="E340">
            <v>12</v>
          </cell>
          <cell r="F340" t="str">
            <v>x</v>
          </cell>
          <cell r="G340">
            <v>0</v>
          </cell>
          <cell r="H340">
            <v>0</v>
          </cell>
          <cell r="I340" t="str">
            <v>x</v>
          </cell>
          <cell r="J340" t="str">
            <v>x</v>
          </cell>
          <cell r="K340" t="str">
            <v>x</v>
          </cell>
          <cell r="L340" t="str">
            <v>x</v>
          </cell>
          <cell r="M340" t="str">
            <v>x</v>
          </cell>
          <cell r="N340" t="str">
            <v>x</v>
          </cell>
          <cell r="O340">
            <v>0</v>
          </cell>
          <cell r="P340" t="str">
            <v>Dunf5 423257</v>
          </cell>
          <cell r="Q340">
            <v>0</v>
          </cell>
          <cell r="R340">
            <v>0</v>
          </cell>
          <cell r="S340">
            <v>11</v>
          </cell>
          <cell r="T340">
            <v>0</v>
          </cell>
          <cell r="U340">
            <v>0</v>
          </cell>
        </row>
        <row r="341">
          <cell r="D341">
            <v>44664</v>
          </cell>
          <cell r="E341">
            <v>7036</v>
          </cell>
          <cell r="F341" t="str">
            <v>x</v>
          </cell>
          <cell r="G341">
            <v>0</v>
          </cell>
          <cell r="H341">
            <v>0</v>
          </cell>
          <cell r="I341" t="str">
            <v>x</v>
          </cell>
          <cell r="J341" t="str">
            <v>x</v>
          </cell>
          <cell r="K341" t="str">
            <v>x</v>
          </cell>
          <cell r="L341" t="str">
            <v>x</v>
          </cell>
          <cell r="M341" t="str">
            <v>x</v>
          </cell>
          <cell r="N341" t="str">
            <v>x</v>
          </cell>
          <cell r="O341">
            <v>6</v>
          </cell>
          <cell r="P341" t="str">
            <v>a PAT DUNF5 404040</v>
          </cell>
          <cell r="Q341">
            <v>0</v>
          </cell>
          <cell r="R341">
            <v>0</v>
          </cell>
          <cell r="S341">
            <v>7030</v>
          </cell>
          <cell r="T341">
            <v>0</v>
          </cell>
          <cell r="U341">
            <v>0</v>
          </cell>
        </row>
        <row r="342">
          <cell r="D342">
            <v>44996</v>
          </cell>
          <cell r="E342">
            <v>4</v>
          </cell>
          <cell r="F342" t="str">
            <v>x</v>
          </cell>
          <cell r="G342">
            <v>4</v>
          </cell>
          <cell r="H342">
            <v>4</v>
          </cell>
          <cell r="I342" t="str">
            <v>x</v>
          </cell>
          <cell r="J342" t="str">
            <v>x</v>
          </cell>
          <cell r="K342" t="str">
            <v>x</v>
          </cell>
          <cell r="L342" t="str">
            <v>x</v>
          </cell>
          <cell r="M342" t="str">
            <v>x</v>
          </cell>
          <cell r="N342" t="str">
            <v>x</v>
          </cell>
          <cell r="O342">
            <v>0</v>
          </cell>
          <cell r="P342" t="str">
            <v>RM Cust from Livi</v>
          </cell>
          <cell r="Q342">
            <v>140</v>
          </cell>
          <cell r="R342">
            <v>0</v>
          </cell>
          <cell r="S342">
            <v>0</v>
          </cell>
          <cell r="T342">
            <v>0</v>
          </cell>
          <cell r="U342">
            <v>20</v>
          </cell>
        </row>
        <row r="343">
          <cell r="D343">
            <v>46000</v>
          </cell>
          <cell r="E343">
            <v>850</v>
          </cell>
          <cell r="F343" t="str">
            <v>x</v>
          </cell>
          <cell r="G343">
            <v>777</v>
          </cell>
          <cell r="H343">
            <v>674</v>
          </cell>
          <cell r="I343" t="str">
            <v>x</v>
          </cell>
          <cell r="J343" t="str">
            <v>x</v>
          </cell>
          <cell r="K343" t="str">
            <v>x</v>
          </cell>
          <cell r="L343" t="str">
            <v>x</v>
          </cell>
          <cell r="M343" t="str">
            <v>x</v>
          </cell>
          <cell r="N343" t="str">
            <v>x</v>
          </cell>
          <cell r="O343">
            <v>44</v>
          </cell>
          <cell r="P343" t="str">
            <v>Dunf4 066663</v>
          </cell>
          <cell r="Q343">
            <v>123559</v>
          </cell>
          <cell r="R343">
            <v>29</v>
          </cell>
          <cell r="S343">
            <v>0</v>
          </cell>
          <cell r="T343">
            <v>0</v>
          </cell>
          <cell r="U343">
            <v>8813</v>
          </cell>
        </row>
        <row r="344">
          <cell r="D344">
            <v>77102</v>
          </cell>
          <cell r="E344">
            <v>2</v>
          </cell>
          <cell r="F344" t="str">
            <v>X</v>
          </cell>
          <cell r="G344">
            <v>2</v>
          </cell>
          <cell r="H344">
            <v>2</v>
          </cell>
          <cell r="I344" t="str">
            <v>X</v>
          </cell>
          <cell r="J344" t="str">
            <v>X</v>
          </cell>
          <cell r="K344" t="str">
            <v>X</v>
          </cell>
          <cell r="L344" t="str">
            <v>X</v>
          </cell>
          <cell r="M344" t="str">
            <v>X</v>
          </cell>
          <cell r="N344" t="str">
            <v>X</v>
          </cell>
          <cell r="O344">
            <v>0</v>
          </cell>
          <cell r="P344" t="str">
            <v>SB Sales Music Chan</v>
          </cell>
          <cell r="Q344">
            <v>60</v>
          </cell>
          <cell r="R344">
            <v>0</v>
          </cell>
          <cell r="S344">
            <v>0</v>
          </cell>
          <cell r="T344">
            <v>0</v>
          </cell>
          <cell r="U344">
            <v>4</v>
          </cell>
        </row>
        <row r="345">
          <cell r="D345">
            <v>77103</v>
          </cell>
          <cell r="E345">
            <v>90</v>
          </cell>
          <cell r="F345" t="str">
            <v>X</v>
          </cell>
          <cell r="G345">
            <v>90</v>
          </cell>
          <cell r="H345">
            <v>87</v>
          </cell>
          <cell r="I345" t="str">
            <v>X</v>
          </cell>
          <cell r="J345" t="str">
            <v>X</v>
          </cell>
          <cell r="K345" t="str">
            <v>X</v>
          </cell>
          <cell r="L345" t="str">
            <v>X</v>
          </cell>
          <cell r="M345" t="str">
            <v>X</v>
          </cell>
          <cell r="N345" t="str">
            <v>X</v>
          </cell>
          <cell r="O345">
            <v>0</v>
          </cell>
          <cell r="P345" t="str">
            <v>New Bus Generic TO</v>
          </cell>
          <cell r="Q345">
            <v>31582</v>
          </cell>
          <cell r="R345">
            <v>0</v>
          </cell>
          <cell r="S345">
            <v>0</v>
          </cell>
          <cell r="T345">
            <v>0</v>
          </cell>
          <cell r="U345">
            <v>498</v>
          </cell>
        </row>
        <row r="346">
          <cell r="D346">
            <v>77103</v>
          </cell>
          <cell r="E346">
            <v>121</v>
          </cell>
          <cell r="F346" t="str">
            <v>x</v>
          </cell>
          <cell r="G346">
            <v>120</v>
          </cell>
          <cell r="H346">
            <v>118</v>
          </cell>
          <cell r="I346" t="str">
            <v>x</v>
          </cell>
          <cell r="J346" t="str">
            <v>x</v>
          </cell>
          <cell r="K346" t="str">
            <v>x</v>
          </cell>
          <cell r="L346" t="str">
            <v>x</v>
          </cell>
          <cell r="M346" t="str">
            <v>x</v>
          </cell>
          <cell r="N346" t="str">
            <v>x</v>
          </cell>
          <cell r="O346">
            <v>1</v>
          </cell>
          <cell r="P346" t="str">
            <v>Sales Generic T/Out</v>
          </cell>
          <cell r="Q346">
            <v>48610</v>
          </cell>
          <cell r="R346">
            <v>0</v>
          </cell>
          <cell r="S346">
            <v>0</v>
          </cell>
          <cell r="T346">
            <v>0</v>
          </cell>
          <cell r="U346">
            <v>357</v>
          </cell>
        </row>
        <row r="347">
          <cell r="D347">
            <v>77105</v>
          </cell>
          <cell r="E347">
            <v>1</v>
          </cell>
          <cell r="F347" t="str">
            <v>X</v>
          </cell>
          <cell r="G347">
            <v>1</v>
          </cell>
          <cell r="H347">
            <v>1</v>
          </cell>
          <cell r="I347" t="str">
            <v>X</v>
          </cell>
          <cell r="J347" t="str">
            <v>X</v>
          </cell>
          <cell r="K347" t="str">
            <v>X</v>
          </cell>
          <cell r="L347" t="str">
            <v>X</v>
          </cell>
          <cell r="M347" t="str">
            <v>X</v>
          </cell>
          <cell r="N347" t="str">
            <v>X</v>
          </cell>
          <cell r="O347">
            <v>0</v>
          </cell>
          <cell r="P347" t="str">
            <v>Time Out 08705800822</v>
          </cell>
          <cell r="Q347">
            <v>2</v>
          </cell>
          <cell r="R347">
            <v>0</v>
          </cell>
          <cell r="S347">
            <v>0</v>
          </cell>
          <cell r="T347">
            <v>0</v>
          </cell>
          <cell r="U347">
            <v>2</v>
          </cell>
        </row>
        <row r="348">
          <cell r="D348">
            <v>77106</v>
          </cell>
          <cell r="E348">
            <v>28</v>
          </cell>
          <cell r="F348" t="str">
            <v>X</v>
          </cell>
          <cell r="G348">
            <v>28</v>
          </cell>
          <cell r="H348">
            <v>26</v>
          </cell>
          <cell r="I348" t="str">
            <v>X</v>
          </cell>
          <cell r="J348" t="str">
            <v>X</v>
          </cell>
          <cell r="K348" t="str">
            <v>X</v>
          </cell>
          <cell r="L348" t="str">
            <v>X</v>
          </cell>
          <cell r="M348" t="str">
            <v>X</v>
          </cell>
          <cell r="N348" t="str">
            <v>X</v>
          </cell>
          <cell r="O348">
            <v>0</v>
          </cell>
          <cell r="P348" t="str">
            <v>SB Sales Development</v>
          </cell>
          <cell r="Q348">
            <v>2749</v>
          </cell>
          <cell r="R348">
            <v>0</v>
          </cell>
          <cell r="S348">
            <v>0</v>
          </cell>
          <cell r="T348">
            <v>0</v>
          </cell>
          <cell r="U348">
            <v>243</v>
          </cell>
        </row>
        <row r="349">
          <cell r="D349">
            <v>77108</v>
          </cell>
          <cell r="E349">
            <v>129</v>
          </cell>
          <cell r="F349" t="str">
            <v>X</v>
          </cell>
          <cell r="G349">
            <v>124</v>
          </cell>
          <cell r="H349">
            <v>0</v>
          </cell>
          <cell r="I349" t="str">
            <v>X</v>
          </cell>
          <cell r="J349" t="str">
            <v>X</v>
          </cell>
          <cell r="K349" t="str">
            <v>X</v>
          </cell>
          <cell r="L349" t="str">
            <v>X</v>
          </cell>
          <cell r="M349" t="str">
            <v>X</v>
          </cell>
          <cell r="N349" t="str">
            <v>X</v>
          </cell>
          <cell r="O349">
            <v>5</v>
          </cell>
          <cell r="P349" t="str">
            <v>Sky Bus Contact 2</v>
          </cell>
          <cell r="Q349">
            <v>26914</v>
          </cell>
          <cell r="R349">
            <v>0</v>
          </cell>
          <cell r="S349">
            <v>0</v>
          </cell>
          <cell r="T349">
            <v>0</v>
          </cell>
          <cell r="U349">
            <v>2925</v>
          </cell>
        </row>
        <row r="350">
          <cell r="D350">
            <v>77109</v>
          </cell>
          <cell r="E350">
            <v>417</v>
          </cell>
          <cell r="F350" t="str">
            <v>X</v>
          </cell>
          <cell r="G350">
            <v>397</v>
          </cell>
          <cell r="H350">
            <v>0</v>
          </cell>
          <cell r="I350" t="str">
            <v>X</v>
          </cell>
          <cell r="J350" t="str">
            <v>X</v>
          </cell>
          <cell r="K350" t="str">
            <v>X</v>
          </cell>
          <cell r="L350" t="str">
            <v>X</v>
          </cell>
          <cell r="M350" t="str">
            <v>X</v>
          </cell>
          <cell r="N350" t="str">
            <v>X</v>
          </cell>
          <cell r="O350">
            <v>20</v>
          </cell>
          <cell r="P350" t="str">
            <v>Sky Bus Contact 1</v>
          </cell>
          <cell r="Q350">
            <v>71428</v>
          </cell>
          <cell r="R350">
            <v>0</v>
          </cell>
          <cell r="S350">
            <v>0</v>
          </cell>
          <cell r="T350">
            <v>0</v>
          </cell>
          <cell r="U350">
            <v>9539</v>
          </cell>
        </row>
        <row r="351">
          <cell r="D351">
            <v>77110</v>
          </cell>
          <cell r="E351">
            <v>28</v>
          </cell>
          <cell r="F351" t="str">
            <v>X</v>
          </cell>
          <cell r="G351">
            <v>27</v>
          </cell>
          <cell r="H351">
            <v>0</v>
          </cell>
          <cell r="I351" t="str">
            <v>X</v>
          </cell>
          <cell r="J351" t="str">
            <v>X</v>
          </cell>
          <cell r="K351" t="str">
            <v>X</v>
          </cell>
          <cell r="L351" t="str">
            <v>X</v>
          </cell>
          <cell r="M351" t="str">
            <v>X</v>
          </cell>
          <cell r="N351" t="str">
            <v>X</v>
          </cell>
          <cell r="O351">
            <v>0</v>
          </cell>
          <cell r="P351" t="str">
            <v>Sky Business T/O</v>
          </cell>
          <cell r="Q351">
            <v>5614</v>
          </cell>
          <cell r="R351">
            <v>23</v>
          </cell>
          <cell r="S351">
            <v>0</v>
          </cell>
          <cell r="T351">
            <v>0</v>
          </cell>
          <cell r="U351">
            <v>597</v>
          </cell>
        </row>
        <row r="352">
          <cell r="D352">
            <v>77113</v>
          </cell>
          <cell r="E352">
            <v>6</v>
          </cell>
          <cell r="F352" t="str">
            <v>X</v>
          </cell>
          <cell r="G352">
            <v>5</v>
          </cell>
          <cell r="H352">
            <v>0</v>
          </cell>
          <cell r="I352" t="str">
            <v>X</v>
          </cell>
          <cell r="J352" t="str">
            <v>X</v>
          </cell>
          <cell r="K352" t="str">
            <v>X</v>
          </cell>
          <cell r="L352" t="str">
            <v>X</v>
          </cell>
          <cell r="M352" t="str">
            <v>X</v>
          </cell>
          <cell r="N352" t="str">
            <v>X</v>
          </cell>
          <cell r="O352">
            <v>1</v>
          </cell>
          <cell r="P352" t="str">
            <v>Sky Bus Int Help</v>
          </cell>
          <cell r="Q352">
            <v>1124</v>
          </cell>
          <cell r="R352">
            <v>0</v>
          </cell>
          <cell r="S352">
            <v>0</v>
          </cell>
          <cell r="T352">
            <v>0</v>
          </cell>
          <cell r="U352">
            <v>111</v>
          </cell>
        </row>
        <row r="353">
          <cell r="D353">
            <v>77117</v>
          </cell>
          <cell r="E353">
            <v>338</v>
          </cell>
          <cell r="F353" t="str">
            <v>X</v>
          </cell>
          <cell r="G353">
            <v>336</v>
          </cell>
          <cell r="H353">
            <v>324</v>
          </cell>
          <cell r="I353" t="str">
            <v>X</v>
          </cell>
          <cell r="J353" t="str">
            <v>X</v>
          </cell>
          <cell r="K353" t="str">
            <v>X</v>
          </cell>
          <cell r="L353" t="str">
            <v>X</v>
          </cell>
          <cell r="M353" t="str">
            <v>X</v>
          </cell>
          <cell r="N353" t="str">
            <v>X</v>
          </cell>
          <cell r="O353">
            <v>2</v>
          </cell>
          <cell r="P353" t="str">
            <v>IDO NB 800874</v>
          </cell>
          <cell r="Q353">
            <v>180486</v>
          </cell>
          <cell r="R353">
            <v>0</v>
          </cell>
          <cell r="S353">
            <v>0</v>
          </cell>
          <cell r="T353">
            <v>0</v>
          </cell>
          <cell r="U353">
            <v>1593</v>
          </cell>
        </row>
        <row r="354">
          <cell r="D354">
            <v>77119</v>
          </cell>
          <cell r="E354">
            <v>22</v>
          </cell>
          <cell r="F354" t="str">
            <v>X</v>
          </cell>
          <cell r="G354">
            <v>22</v>
          </cell>
          <cell r="H354">
            <v>22</v>
          </cell>
          <cell r="I354" t="str">
            <v>X</v>
          </cell>
          <cell r="J354" t="str">
            <v>X</v>
          </cell>
          <cell r="K354" t="str">
            <v>X</v>
          </cell>
          <cell r="L354" t="str">
            <v>X</v>
          </cell>
          <cell r="M354" t="str">
            <v>X</v>
          </cell>
          <cell r="N354" t="str">
            <v>X</v>
          </cell>
          <cell r="O354">
            <v>0</v>
          </cell>
          <cell r="P354" t="str">
            <v>Sky Business Groups</v>
          </cell>
          <cell r="Q354">
            <v>2986</v>
          </cell>
          <cell r="R354">
            <v>0</v>
          </cell>
          <cell r="S354">
            <v>0</v>
          </cell>
          <cell r="T354">
            <v>0</v>
          </cell>
          <cell r="U354">
            <v>46</v>
          </cell>
        </row>
        <row r="355">
          <cell r="D355">
            <v>77122</v>
          </cell>
          <cell r="E355">
            <v>1</v>
          </cell>
          <cell r="F355" t="str">
            <v>X</v>
          </cell>
          <cell r="G355">
            <v>1</v>
          </cell>
          <cell r="H355">
            <v>1</v>
          </cell>
          <cell r="I355" t="str">
            <v>X</v>
          </cell>
          <cell r="J355" t="str">
            <v>X</v>
          </cell>
          <cell r="K355" t="str">
            <v>X</v>
          </cell>
          <cell r="L355" t="str">
            <v>X</v>
          </cell>
          <cell r="M355" t="str">
            <v>X</v>
          </cell>
          <cell r="N355" t="str">
            <v>X</v>
          </cell>
          <cell r="O355">
            <v>0</v>
          </cell>
          <cell r="P355" t="str">
            <v>SB Sales Marketiing</v>
          </cell>
          <cell r="Q355">
            <v>32</v>
          </cell>
          <cell r="R355">
            <v>0</v>
          </cell>
          <cell r="S355">
            <v>0</v>
          </cell>
          <cell r="T355">
            <v>0</v>
          </cell>
          <cell r="U355">
            <v>2</v>
          </cell>
        </row>
        <row r="356">
          <cell r="D356">
            <v>77124</v>
          </cell>
          <cell r="E356">
            <v>4</v>
          </cell>
          <cell r="F356" t="str">
            <v>X</v>
          </cell>
          <cell r="G356">
            <v>4</v>
          </cell>
          <cell r="H356">
            <v>4</v>
          </cell>
          <cell r="I356" t="str">
            <v>X</v>
          </cell>
          <cell r="J356" t="str">
            <v>X</v>
          </cell>
          <cell r="K356" t="str">
            <v>X</v>
          </cell>
          <cell r="L356" t="str">
            <v>X</v>
          </cell>
          <cell r="M356" t="str">
            <v>X</v>
          </cell>
          <cell r="N356" t="str">
            <v>X</v>
          </cell>
          <cell r="O356">
            <v>0</v>
          </cell>
          <cell r="P356" t="str">
            <v>GTGD Media 800872</v>
          </cell>
          <cell r="Q356">
            <v>2639</v>
          </cell>
          <cell r="R356">
            <v>0</v>
          </cell>
          <cell r="S356">
            <v>0</v>
          </cell>
          <cell r="T356">
            <v>0</v>
          </cell>
          <cell r="U356">
            <v>9</v>
          </cell>
        </row>
        <row r="357">
          <cell r="D357">
            <v>77124</v>
          </cell>
          <cell r="E357">
            <v>2</v>
          </cell>
          <cell r="F357" t="str">
            <v>x</v>
          </cell>
          <cell r="G357">
            <v>2</v>
          </cell>
          <cell r="H357">
            <v>2</v>
          </cell>
          <cell r="I357" t="str">
            <v>x</v>
          </cell>
          <cell r="J357" t="str">
            <v>x</v>
          </cell>
          <cell r="K357" t="str">
            <v>x</v>
          </cell>
          <cell r="L357" t="str">
            <v>x</v>
          </cell>
          <cell r="M357" t="str">
            <v>x</v>
          </cell>
          <cell r="N357" t="str">
            <v>x</v>
          </cell>
          <cell r="O357">
            <v>0</v>
          </cell>
          <cell r="P357" t="str">
            <v>GTGD Media 800872</v>
          </cell>
          <cell r="Q357">
            <v>840</v>
          </cell>
          <cell r="R357">
            <v>0</v>
          </cell>
          <cell r="S357">
            <v>0</v>
          </cell>
          <cell r="T357">
            <v>0</v>
          </cell>
          <cell r="U357">
            <v>4</v>
          </cell>
        </row>
        <row r="358">
          <cell r="D358">
            <v>77125</v>
          </cell>
          <cell r="E358">
            <v>42</v>
          </cell>
          <cell r="F358" t="str">
            <v>X</v>
          </cell>
          <cell r="G358">
            <v>42</v>
          </cell>
          <cell r="H358">
            <v>42</v>
          </cell>
          <cell r="I358" t="str">
            <v>X</v>
          </cell>
          <cell r="J358" t="str">
            <v>X</v>
          </cell>
          <cell r="K358" t="str">
            <v>X</v>
          </cell>
          <cell r="L358" t="str">
            <v>X</v>
          </cell>
          <cell r="M358" t="str">
            <v>X</v>
          </cell>
          <cell r="N358" t="str">
            <v>X</v>
          </cell>
          <cell r="O358">
            <v>0</v>
          </cell>
          <cell r="P358" t="str">
            <v>Refresh Mag 663366</v>
          </cell>
          <cell r="Q358">
            <v>18022</v>
          </cell>
          <cell r="R358">
            <v>0</v>
          </cell>
          <cell r="S358">
            <v>0</v>
          </cell>
          <cell r="T358">
            <v>0</v>
          </cell>
          <cell r="U358">
            <v>109</v>
          </cell>
        </row>
        <row r="359">
          <cell r="D359">
            <v>77125</v>
          </cell>
          <cell r="E359">
            <v>11</v>
          </cell>
          <cell r="F359" t="str">
            <v>x</v>
          </cell>
          <cell r="G359">
            <v>11</v>
          </cell>
          <cell r="H359">
            <v>11</v>
          </cell>
          <cell r="I359" t="str">
            <v>x</v>
          </cell>
          <cell r="J359" t="str">
            <v>x</v>
          </cell>
          <cell r="K359" t="str">
            <v>x</v>
          </cell>
          <cell r="L359" t="str">
            <v>x</v>
          </cell>
          <cell r="M359" t="str">
            <v>x</v>
          </cell>
          <cell r="N359" t="str">
            <v>x</v>
          </cell>
          <cell r="O359">
            <v>0</v>
          </cell>
          <cell r="P359" t="str">
            <v>Refresh Mag 663366</v>
          </cell>
          <cell r="Q359">
            <v>4741</v>
          </cell>
          <cell r="R359">
            <v>0</v>
          </cell>
          <cell r="S359">
            <v>0</v>
          </cell>
          <cell r="T359">
            <v>0</v>
          </cell>
          <cell r="U359">
            <v>23</v>
          </cell>
        </row>
        <row r="360">
          <cell r="D360">
            <v>77126</v>
          </cell>
          <cell r="E360">
            <v>3</v>
          </cell>
          <cell r="F360" t="str">
            <v>X</v>
          </cell>
          <cell r="G360">
            <v>3</v>
          </cell>
          <cell r="H360">
            <v>3</v>
          </cell>
          <cell r="I360" t="str">
            <v>X</v>
          </cell>
          <cell r="J360" t="str">
            <v>X</v>
          </cell>
          <cell r="K360" t="str">
            <v>X</v>
          </cell>
          <cell r="L360" t="str">
            <v>X</v>
          </cell>
          <cell r="M360" t="str">
            <v>X</v>
          </cell>
          <cell r="N360" t="str">
            <v>X</v>
          </cell>
          <cell r="O360">
            <v>0</v>
          </cell>
          <cell r="P360" t="str">
            <v>New Business 215215</v>
          </cell>
          <cell r="Q360">
            <v>2192</v>
          </cell>
          <cell r="R360">
            <v>0</v>
          </cell>
          <cell r="S360">
            <v>0</v>
          </cell>
          <cell r="T360">
            <v>0</v>
          </cell>
          <cell r="U360">
            <v>7</v>
          </cell>
        </row>
        <row r="361">
          <cell r="D361">
            <v>77126</v>
          </cell>
          <cell r="E361">
            <v>4</v>
          </cell>
          <cell r="F361" t="str">
            <v>x</v>
          </cell>
          <cell r="G361">
            <v>4</v>
          </cell>
          <cell r="H361">
            <v>4</v>
          </cell>
          <cell r="I361" t="str">
            <v>x</v>
          </cell>
          <cell r="J361" t="str">
            <v>x</v>
          </cell>
          <cell r="K361" t="str">
            <v>x</v>
          </cell>
          <cell r="L361" t="str">
            <v>x</v>
          </cell>
          <cell r="M361" t="str">
            <v>x</v>
          </cell>
          <cell r="N361" t="str">
            <v>x</v>
          </cell>
          <cell r="O361">
            <v>0</v>
          </cell>
          <cell r="P361" t="str">
            <v>TV Listings 215215</v>
          </cell>
          <cell r="Q361">
            <v>610</v>
          </cell>
          <cell r="R361">
            <v>0</v>
          </cell>
          <cell r="S361">
            <v>0</v>
          </cell>
          <cell r="T361">
            <v>0</v>
          </cell>
          <cell r="U361">
            <v>8</v>
          </cell>
        </row>
        <row r="362">
          <cell r="D362">
            <v>77127</v>
          </cell>
          <cell r="E362">
            <v>7</v>
          </cell>
          <cell r="F362" t="str">
            <v>X</v>
          </cell>
          <cell r="G362">
            <v>7</v>
          </cell>
          <cell r="H362">
            <v>7</v>
          </cell>
          <cell r="I362" t="str">
            <v>X</v>
          </cell>
          <cell r="J362" t="str">
            <v>X</v>
          </cell>
          <cell r="K362" t="str">
            <v>X</v>
          </cell>
          <cell r="L362" t="str">
            <v>X</v>
          </cell>
          <cell r="M362" t="str">
            <v>X</v>
          </cell>
          <cell r="N362" t="str">
            <v>X</v>
          </cell>
          <cell r="O362">
            <v>0</v>
          </cell>
          <cell r="P362" t="str">
            <v>Sky+ SA Press</v>
          </cell>
          <cell r="Q362">
            <v>3745</v>
          </cell>
          <cell r="R362">
            <v>0</v>
          </cell>
          <cell r="S362">
            <v>0</v>
          </cell>
          <cell r="T362">
            <v>0</v>
          </cell>
          <cell r="U362">
            <v>14</v>
          </cell>
        </row>
        <row r="363">
          <cell r="D363">
            <v>77127</v>
          </cell>
          <cell r="E363">
            <v>2</v>
          </cell>
          <cell r="F363" t="str">
            <v>x</v>
          </cell>
          <cell r="G363">
            <v>2</v>
          </cell>
          <cell r="H363">
            <v>2</v>
          </cell>
          <cell r="I363" t="str">
            <v>x</v>
          </cell>
          <cell r="J363" t="str">
            <v>x</v>
          </cell>
          <cell r="K363" t="str">
            <v>x</v>
          </cell>
          <cell r="L363" t="str">
            <v>x</v>
          </cell>
          <cell r="M363" t="str">
            <v>x</v>
          </cell>
          <cell r="N363" t="str">
            <v>x</v>
          </cell>
          <cell r="O363">
            <v>0</v>
          </cell>
          <cell r="P363" t="str">
            <v>Sky+ SA Press</v>
          </cell>
          <cell r="Q363">
            <v>901</v>
          </cell>
          <cell r="R363">
            <v>0</v>
          </cell>
          <cell r="S363">
            <v>0</v>
          </cell>
          <cell r="T363">
            <v>0</v>
          </cell>
          <cell r="U363">
            <v>4</v>
          </cell>
        </row>
        <row r="364">
          <cell r="D364">
            <v>77128</v>
          </cell>
          <cell r="E364">
            <v>8</v>
          </cell>
          <cell r="F364" t="str">
            <v>X</v>
          </cell>
          <cell r="G364">
            <v>8</v>
          </cell>
          <cell r="H364">
            <v>8</v>
          </cell>
          <cell r="I364" t="str">
            <v>X</v>
          </cell>
          <cell r="J364" t="str">
            <v>X</v>
          </cell>
          <cell r="K364" t="str">
            <v>X</v>
          </cell>
          <cell r="L364" t="str">
            <v>X</v>
          </cell>
          <cell r="M364" t="str">
            <v>X</v>
          </cell>
          <cell r="N364" t="str">
            <v>X</v>
          </cell>
          <cell r="O364">
            <v>0</v>
          </cell>
          <cell r="P364" t="str">
            <v>Retailer cust profil</v>
          </cell>
          <cell r="Q364">
            <v>1883</v>
          </cell>
          <cell r="R364">
            <v>0</v>
          </cell>
          <cell r="S364">
            <v>0</v>
          </cell>
          <cell r="T364">
            <v>0</v>
          </cell>
          <cell r="U364">
            <v>18</v>
          </cell>
        </row>
        <row r="365">
          <cell r="D365">
            <v>77131</v>
          </cell>
          <cell r="E365">
            <v>43</v>
          </cell>
          <cell r="F365" t="str">
            <v>X</v>
          </cell>
          <cell r="G365">
            <v>43</v>
          </cell>
          <cell r="H365">
            <v>41</v>
          </cell>
          <cell r="I365" t="str">
            <v>X</v>
          </cell>
          <cell r="J365" t="str">
            <v>X</v>
          </cell>
          <cell r="K365" t="str">
            <v>X</v>
          </cell>
          <cell r="L365" t="str">
            <v>X</v>
          </cell>
          <cell r="M365" t="str">
            <v>X</v>
          </cell>
          <cell r="N365" t="str">
            <v>X</v>
          </cell>
          <cell r="O365">
            <v>0</v>
          </cell>
          <cell r="P365" t="str">
            <v>SB Compliance</v>
          </cell>
          <cell r="Q365">
            <v>7046</v>
          </cell>
          <cell r="R365">
            <v>0</v>
          </cell>
          <cell r="S365">
            <v>0</v>
          </cell>
          <cell r="T365">
            <v>0</v>
          </cell>
          <cell r="U365">
            <v>187</v>
          </cell>
        </row>
        <row r="366">
          <cell r="D366">
            <v>77132</v>
          </cell>
          <cell r="E366">
            <v>9</v>
          </cell>
          <cell r="F366" t="str">
            <v>X</v>
          </cell>
          <cell r="G366">
            <v>6</v>
          </cell>
          <cell r="H366">
            <v>6</v>
          </cell>
          <cell r="I366" t="str">
            <v>X</v>
          </cell>
          <cell r="J366" t="str">
            <v>X</v>
          </cell>
          <cell r="K366" t="str">
            <v>X</v>
          </cell>
          <cell r="L366" t="str">
            <v>X</v>
          </cell>
          <cell r="M366" t="str">
            <v>X</v>
          </cell>
          <cell r="N366" t="str">
            <v>X</v>
          </cell>
          <cell r="O366">
            <v>2</v>
          </cell>
          <cell r="P366" t="str">
            <v>VC process cust prof</v>
          </cell>
          <cell r="Q366">
            <v>555</v>
          </cell>
          <cell r="R366">
            <v>0</v>
          </cell>
          <cell r="S366">
            <v>0</v>
          </cell>
          <cell r="T366">
            <v>0</v>
          </cell>
          <cell r="U366">
            <v>304</v>
          </cell>
        </row>
        <row r="367">
          <cell r="D367">
            <v>77133</v>
          </cell>
          <cell r="E367">
            <v>40</v>
          </cell>
          <cell r="F367" t="str">
            <v>X</v>
          </cell>
          <cell r="G367">
            <v>40</v>
          </cell>
          <cell r="H367">
            <v>37</v>
          </cell>
          <cell r="I367" t="str">
            <v>X</v>
          </cell>
          <cell r="J367" t="str">
            <v>X</v>
          </cell>
          <cell r="K367" t="str">
            <v>X</v>
          </cell>
          <cell r="L367" t="str">
            <v>X</v>
          </cell>
          <cell r="M367" t="str">
            <v>X</v>
          </cell>
          <cell r="N367" t="str">
            <v>X</v>
          </cell>
          <cell r="O367">
            <v>0</v>
          </cell>
          <cell r="P367" t="str">
            <v>SB Sales Contact</v>
          </cell>
          <cell r="Q367">
            <v>2458</v>
          </cell>
          <cell r="R367">
            <v>0</v>
          </cell>
          <cell r="S367">
            <v>0</v>
          </cell>
          <cell r="T367">
            <v>0</v>
          </cell>
          <cell r="U367">
            <v>151</v>
          </cell>
        </row>
        <row r="368">
          <cell r="D368">
            <v>77134</v>
          </cell>
          <cell r="E368">
            <v>51</v>
          </cell>
          <cell r="F368" t="str">
            <v>X</v>
          </cell>
          <cell r="G368">
            <v>49</v>
          </cell>
          <cell r="H368">
            <v>48</v>
          </cell>
          <cell r="I368" t="str">
            <v>X</v>
          </cell>
          <cell r="J368" t="str">
            <v>X</v>
          </cell>
          <cell r="K368" t="str">
            <v>X</v>
          </cell>
          <cell r="L368" t="str">
            <v>X</v>
          </cell>
          <cell r="M368" t="str">
            <v>X</v>
          </cell>
          <cell r="N368" t="str">
            <v>X</v>
          </cell>
          <cell r="O368">
            <v>2</v>
          </cell>
          <cell r="P368" t="str">
            <v>Field esc cust profi</v>
          </cell>
          <cell r="Q368">
            <v>5370</v>
          </cell>
          <cell r="R368">
            <v>0</v>
          </cell>
          <cell r="S368">
            <v>0</v>
          </cell>
          <cell r="T368">
            <v>0</v>
          </cell>
          <cell r="U368">
            <v>146</v>
          </cell>
        </row>
        <row r="369">
          <cell r="D369">
            <v>77135</v>
          </cell>
          <cell r="E369">
            <v>13</v>
          </cell>
          <cell r="F369" t="str">
            <v>X</v>
          </cell>
          <cell r="G369">
            <v>13</v>
          </cell>
          <cell r="H369">
            <v>13</v>
          </cell>
          <cell r="I369" t="str">
            <v>X</v>
          </cell>
          <cell r="J369" t="str">
            <v>X</v>
          </cell>
          <cell r="K369" t="str">
            <v>X</v>
          </cell>
          <cell r="L369" t="str">
            <v>X</v>
          </cell>
          <cell r="M369" t="str">
            <v>X</v>
          </cell>
          <cell r="N369" t="str">
            <v>X</v>
          </cell>
          <cell r="O369">
            <v>0</v>
          </cell>
          <cell r="P369" t="str">
            <v>Executive cust profi</v>
          </cell>
          <cell r="Q369">
            <v>1179</v>
          </cell>
          <cell r="R369">
            <v>0</v>
          </cell>
          <cell r="S369">
            <v>0</v>
          </cell>
          <cell r="T369">
            <v>0</v>
          </cell>
          <cell r="U369">
            <v>29</v>
          </cell>
        </row>
        <row r="370">
          <cell r="D370">
            <v>77137</v>
          </cell>
          <cell r="E370">
            <v>58</v>
          </cell>
          <cell r="F370" t="str">
            <v>X</v>
          </cell>
          <cell r="G370">
            <v>47</v>
          </cell>
          <cell r="H370">
            <v>47</v>
          </cell>
          <cell r="I370" t="str">
            <v>X</v>
          </cell>
          <cell r="J370" t="str">
            <v>X</v>
          </cell>
          <cell r="K370" t="str">
            <v>X</v>
          </cell>
          <cell r="L370" t="str">
            <v>X</v>
          </cell>
          <cell r="M370" t="str">
            <v>X</v>
          </cell>
          <cell r="N370" t="str">
            <v>X</v>
          </cell>
          <cell r="O370">
            <v>5</v>
          </cell>
          <cell r="P370" t="str">
            <v>VC VIP cust profile</v>
          </cell>
          <cell r="Q370">
            <v>5083</v>
          </cell>
          <cell r="R370">
            <v>0</v>
          </cell>
          <cell r="S370">
            <v>0</v>
          </cell>
          <cell r="T370">
            <v>0</v>
          </cell>
          <cell r="U370">
            <v>602</v>
          </cell>
        </row>
        <row r="371">
          <cell r="D371">
            <v>77146</v>
          </cell>
          <cell r="E371">
            <v>476</v>
          </cell>
          <cell r="F371" t="str">
            <v>X</v>
          </cell>
          <cell r="G371">
            <v>475</v>
          </cell>
          <cell r="H371">
            <v>464</v>
          </cell>
          <cell r="I371" t="str">
            <v>X</v>
          </cell>
          <cell r="J371" t="str">
            <v>X</v>
          </cell>
          <cell r="K371" t="str">
            <v>X</v>
          </cell>
          <cell r="L371" t="str">
            <v>X</v>
          </cell>
          <cell r="M371" t="str">
            <v>X</v>
          </cell>
          <cell r="N371" t="str">
            <v>X</v>
          </cell>
          <cell r="O371">
            <v>1</v>
          </cell>
          <cell r="P371" t="str">
            <v>BT External 800869</v>
          </cell>
          <cell r="Q371">
            <v>236223</v>
          </cell>
          <cell r="R371">
            <v>0</v>
          </cell>
          <cell r="S371">
            <v>0</v>
          </cell>
          <cell r="T371">
            <v>0</v>
          </cell>
          <cell r="U371">
            <v>1948</v>
          </cell>
        </row>
        <row r="372">
          <cell r="D372">
            <v>77147</v>
          </cell>
          <cell r="E372">
            <v>12</v>
          </cell>
          <cell r="F372" t="str">
            <v>X</v>
          </cell>
          <cell r="G372">
            <v>12</v>
          </cell>
          <cell r="H372">
            <v>0</v>
          </cell>
          <cell r="I372" t="str">
            <v>X</v>
          </cell>
          <cell r="J372" t="str">
            <v>X</v>
          </cell>
          <cell r="K372" t="str">
            <v>X</v>
          </cell>
          <cell r="L372" t="str">
            <v>X</v>
          </cell>
          <cell r="M372" t="str">
            <v>X</v>
          </cell>
          <cell r="N372" t="str">
            <v>X</v>
          </cell>
          <cell r="O372">
            <v>0</v>
          </cell>
          <cell r="P372" t="str">
            <v>Sky Bus ROI Contact</v>
          </cell>
          <cell r="Q372">
            <v>2300</v>
          </cell>
          <cell r="R372">
            <v>0</v>
          </cell>
          <cell r="S372">
            <v>0</v>
          </cell>
          <cell r="T372">
            <v>0</v>
          </cell>
          <cell r="U372">
            <v>335</v>
          </cell>
        </row>
        <row r="373">
          <cell r="D373">
            <v>77151</v>
          </cell>
          <cell r="E373">
            <v>1</v>
          </cell>
          <cell r="F373" t="str">
            <v>X</v>
          </cell>
          <cell r="G373">
            <v>1</v>
          </cell>
          <cell r="H373">
            <v>1</v>
          </cell>
          <cell r="I373" t="str">
            <v>X</v>
          </cell>
          <cell r="J373" t="str">
            <v>X</v>
          </cell>
          <cell r="K373" t="str">
            <v>X</v>
          </cell>
          <cell r="L373" t="str">
            <v>X</v>
          </cell>
          <cell r="M373" t="str">
            <v>X</v>
          </cell>
          <cell r="N373" t="str">
            <v>X</v>
          </cell>
          <cell r="O373">
            <v>0</v>
          </cell>
          <cell r="P373" t="str">
            <v>Sky+FHT Sales 400881</v>
          </cell>
          <cell r="Q373">
            <v>100</v>
          </cell>
          <cell r="R373">
            <v>0</v>
          </cell>
          <cell r="S373">
            <v>0</v>
          </cell>
          <cell r="T373">
            <v>0</v>
          </cell>
          <cell r="U373">
            <v>2</v>
          </cell>
        </row>
        <row r="374">
          <cell r="D374">
            <v>77152</v>
          </cell>
          <cell r="E374">
            <v>1</v>
          </cell>
          <cell r="F374" t="str">
            <v>X</v>
          </cell>
          <cell r="G374">
            <v>1</v>
          </cell>
          <cell r="H374">
            <v>1</v>
          </cell>
          <cell r="I374" t="str">
            <v>X</v>
          </cell>
          <cell r="J374" t="str">
            <v>X</v>
          </cell>
          <cell r="K374" t="str">
            <v>X</v>
          </cell>
          <cell r="L374" t="str">
            <v>X</v>
          </cell>
          <cell r="M374" t="str">
            <v>X</v>
          </cell>
          <cell r="N374" t="str">
            <v>X</v>
          </cell>
          <cell r="O374">
            <v>0</v>
          </cell>
          <cell r="P374" t="str">
            <v>Sky+FHT Canx 400881</v>
          </cell>
          <cell r="Q374">
            <v>321</v>
          </cell>
          <cell r="R374">
            <v>0</v>
          </cell>
          <cell r="S374">
            <v>0</v>
          </cell>
          <cell r="T374">
            <v>0</v>
          </cell>
          <cell r="U374">
            <v>2</v>
          </cell>
        </row>
        <row r="375">
          <cell r="D375">
            <v>77153</v>
          </cell>
          <cell r="E375">
            <v>1</v>
          </cell>
          <cell r="F375" t="str">
            <v>X</v>
          </cell>
          <cell r="G375">
            <v>1</v>
          </cell>
          <cell r="H375">
            <v>1</v>
          </cell>
          <cell r="I375" t="str">
            <v>X</v>
          </cell>
          <cell r="J375" t="str">
            <v>X</v>
          </cell>
          <cell r="K375" t="str">
            <v>X</v>
          </cell>
          <cell r="L375" t="str">
            <v>X</v>
          </cell>
          <cell r="M375" t="str">
            <v>X</v>
          </cell>
          <cell r="N375" t="str">
            <v>X</v>
          </cell>
          <cell r="O375">
            <v>0</v>
          </cell>
          <cell r="P375" t="str">
            <v>DR Oct Gen</v>
          </cell>
          <cell r="Q375">
            <v>765</v>
          </cell>
          <cell r="R375">
            <v>0</v>
          </cell>
          <cell r="S375">
            <v>0</v>
          </cell>
          <cell r="T375">
            <v>0</v>
          </cell>
          <cell r="U375">
            <v>2</v>
          </cell>
        </row>
        <row r="376">
          <cell r="D376">
            <v>77155</v>
          </cell>
          <cell r="E376">
            <v>13</v>
          </cell>
          <cell r="F376" t="str">
            <v>X</v>
          </cell>
          <cell r="G376">
            <v>12</v>
          </cell>
          <cell r="H376">
            <v>9</v>
          </cell>
          <cell r="I376" t="str">
            <v>X</v>
          </cell>
          <cell r="J376" t="str">
            <v>X</v>
          </cell>
          <cell r="K376" t="str">
            <v>X</v>
          </cell>
          <cell r="L376" t="str">
            <v>X</v>
          </cell>
          <cell r="M376" t="str">
            <v>X</v>
          </cell>
          <cell r="N376" t="str">
            <v>X</v>
          </cell>
          <cell r="O376">
            <v>1</v>
          </cell>
          <cell r="P376" t="str">
            <v>TP Inserts 3</v>
          </cell>
          <cell r="Q376">
            <v>4379</v>
          </cell>
          <cell r="R376">
            <v>0</v>
          </cell>
          <cell r="S376">
            <v>0</v>
          </cell>
          <cell r="T376">
            <v>0</v>
          </cell>
          <cell r="U376">
            <v>237</v>
          </cell>
        </row>
        <row r="377">
          <cell r="D377">
            <v>77155</v>
          </cell>
          <cell r="E377">
            <v>4</v>
          </cell>
          <cell r="F377" t="str">
            <v>x</v>
          </cell>
          <cell r="G377">
            <v>4</v>
          </cell>
          <cell r="H377">
            <v>4</v>
          </cell>
          <cell r="I377" t="str">
            <v>x</v>
          </cell>
          <cell r="J377" t="str">
            <v>x</v>
          </cell>
          <cell r="K377" t="str">
            <v>x</v>
          </cell>
          <cell r="L377" t="str">
            <v>x</v>
          </cell>
          <cell r="M377" t="str">
            <v>x</v>
          </cell>
          <cell r="N377" t="str">
            <v>x</v>
          </cell>
          <cell r="O377">
            <v>0</v>
          </cell>
          <cell r="P377" t="str">
            <v>TP Inserts 3</v>
          </cell>
          <cell r="Q377">
            <v>1959</v>
          </cell>
          <cell r="R377">
            <v>0</v>
          </cell>
          <cell r="S377">
            <v>0</v>
          </cell>
          <cell r="T377">
            <v>0</v>
          </cell>
          <cell r="U377">
            <v>10</v>
          </cell>
        </row>
        <row r="378">
          <cell r="D378">
            <v>77158</v>
          </cell>
          <cell r="E378">
            <v>402</v>
          </cell>
          <cell r="F378" t="str">
            <v>X</v>
          </cell>
          <cell r="G378">
            <v>402</v>
          </cell>
          <cell r="H378">
            <v>402</v>
          </cell>
          <cell r="I378" t="str">
            <v>X</v>
          </cell>
          <cell r="J378" t="str">
            <v>X</v>
          </cell>
          <cell r="K378" t="str">
            <v>X</v>
          </cell>
          <cell r="L378" t="str">
            <v>X</v>
          </cell>
          <cell r="M378" t="str">
            <v>X</v>
          </cell>
          <cell r="N378" t="str">
            <v>X</v>
          </cell>
          <cell r="O378">
            <v>0</v>
          </cell>
          <cell r="P378" t="str">
            <v>Sky+ Exist Cust</v>
          </cell>
          <cell r="Q378">
            <v>168362</v>
          </cell>
          <cell r="R378">
            <v>0</v>
          </cell>
          <cell r="S378">
            <v>0</v>
          </cell>
          <cell r="T378">
            <v>0</v>
          </cell>
          <cell r="U378">
            <v>879</v>
          </cell>
        </row>
        <row r="379">
          <cell r="D379">
            <v>77159</v>
          </cell>
          <cell r="E379">
            <v>13</v>
          </cell>
          <cell r="F379" t="str">
            <v>X</v>
          </cell>
          <cell r="G379">
            <v>13</v>
          </cell>
          <cell r="H379">
            <v>13</v>
          </cell>
          <cell r="I379" t="str">
            <v>X</v>
          </cell>
          <cell r="J379" t="str">
            <v>X</v>
          </cell>
          <cell r="K379" t="str">
            <v>X</v>
          </cell>
          <cell r="L379" t="str">
            <v>X</v>
          </cell>
          <cell r="M379" t="str">
            <v>X</v>
          </cell>
          <cell r="N379" t="str">
            <v>X</v>
          </cell>
          <cell r="O379">
            <v>0</v>
          </cell>
          <cell r="P379" t="str">
            <v>Sky+ New Cust</v>
          </cell>
          <cell r="Q379">
            <v>5778</v>
          </cell>
          <cell r="R379">
            <v>0</v>
          </cell>
          <cell r="S379">
            <v>0</v>
          </cell>
          <cell r="T379">
            <v>0</v>
          </cell>
          <cell r="U379">
            <v>27</v>
          </cell>
        </row>
        <row r="380">
          <cell r="D380">
            <v>77160</v>
          </cell>
          <cell r="E380">
            <v>2</v>
          </cell>
          <cell r="F380" t="str">
            <v>X</v>
          </cell>
          <cell r="G380">
            <v>2</v>
          </cell>
          <cell r="H380">
            <v>2</v>
          </cell>
          <cell r="I380" t="str">
            <v>X</v>
          </cell>
          <cell r="J380" t="str">
            <v>X</v>
          </cell>
          <cell r="K380" t="str">
            <v>X</v>
          </cell>
          <cell r="L380" t="str">
            <v>X</v>
          </cell>
          <cell r="M380" t="str">
            <v>X</v>
          </cell>
          <cell r="N380" t="str">
            <v>X</v>
          </cell>
          <cell r="O380">
            <v>0</v>
          </cell>
          <cell r="P380" t="str">
            <v>Sky+ Timeout</v>
          </cell>
          <cell r="Q380">
            <v>198</v>
          </cell>
          <cell r="R380">
            <v>0</v>
          </cell>
          <cell r="S380">
            <v>0</v>
          </cell>
          <cell r="T380">
            <v>0</v>
          </cell>
          <cell r="U380">
            <v>5</v>
          </cell>
        </row>
        <row r="381">
          <cell r="D381">
            <v>77163</v>
          </cell>
          <cell r="E381">
            <v>1</v>
          </cell>
          <cell r="F381" t="str">
            <v>X</v>
          </cell>
          <cell r="G381">
            <v>1</v>
          </cell>
          <cell r="H381">
            <v>1</v>
          </cell>
          <cell r="I381" t="str">
            <v>X</v>
          </cell>
          <cell r="J381" t="str">
            <v>X</v>
          </cell>
          <cell r="K381" t="str">
            <v>X</v>
          </cell>
          <cell r="L381" t="str">
            <v>X</v>
          </cell>
          <cell r="M381" t="str">
            <v>X</v>
          </cell>
          <cell r="N381" t="str">
            <v>X</v>
          </cell>
          <cell r="O381">
            <v>0</v>
          </cell>
          <cell r="P381" t="str">
            <v>Waterford Door Drop</v>
          </cell>
          <cell r="Q381">
            <v>911</v>
          </cell>
          <cell r="R381">
            <v>0</v>
          </cell>
          <cell r="S381">
            <v>0</v>
          </cell>
          <cell r="T381">
            <v>0</v>
          </cell>
          <cell r="U381">
            <v>2</v>
          </cell>
        </row>
        <row r="382">
          <cell r="D382">
            <v>77164</v>
          </cell>
          <cell r="E382">
            <v>1</v>
          </cell>
          <cell r="F382" t="str">
            <v>X</v>
          </cell>
          <cell r="G382">
            <v>1</v>
          </cell>
          <cell r="H382">
            <v>1</v>
          </cell>
          <cell r="I382" t="str">
            <v>X</v>
          </cell>
          <cell r="J382" t="str">
            <v>X</v>
          </cell>
          <cell r="K382" t="str">
            <v>X</v>
          </cell>
          <cell r="L382" t="str">
            <v>X</v>
          </cell>
          <cell r="M382" t="str">
            <v>X</v>
          </cell>
          <cell r="N382" t="str">
            <v>X</v>
          </cell>
          <cell r="O382">
            <v>0</v>
          </cell>
          <cell r="P382" t="str">
            <v>Sky+ Med Ins 719844</v>
          </cell>
          <cell r="Q382">
            <v>215</v>
          </cell>
          <cell r="R382">
            <v>0</v>
          </cell>
          <cell r="S382">
            <v>0</v>
          </cell>
          <cell r="T382">
            <v>0</v>
          </cell>
          <cell r="U382">
            <v>2</v>
          </cell>
        </row>
        <row r="383">
          <cell r="D383">
            <v>77165</v>
          </cell>
          <cell r="E383">
            <v>11</v>
          </cell>
          <cell r="F383" t="str">
            <v>X</v>
          </cell>
          <cell r="G383">
            <v>11</v>
          </cell>
          <cell r="H383">
            <v>11</v>
          </cell>
          <cell r="I383" t="str">
            <v>X</v>
          </cell>
          <cell r="J383" t="str">
            <v>X</v>
          </cell>
          <cell r="K383" t="str">
            <v>X</v>
          </cell>
          <cell r="L383" t="str">
            <v>X</v>
          </cell>
          <cell r="M383" t="str">
            <v>X</v>
          </cell>
          <cell r="N383" t="str">
            <v>X</v>
          </cell>
          <cell r="O383">
            <v>0</v>
          </cell>
          <cell r="P383" t="str">
            <v>WLR/Kerry Radio</v>
          </cell>
          <cell r="Q383">
            <v>3696</v>
          </cell>
          <cell r="R383">
            <v>0</v>
          </cell>
          <cell r="S383">
            <v>0</v>
          </cell>
          <cell r="T383">
            <v>0</v>
          </cell>
          <cell r="U383">
            <v>22</v>
          </cell>
        </row>
        <row r="384">
          <cell r="D384">
            <v>77166</v>
          </cell>
          <cell r="E384">
            <v>11</v>
          </cell>
          <cell r="F384" t="str">
            <v>X</v>
          </cell>
          <cell r="G384">
            <v>11</v>
          </cell>
          <cell r="H384">
            <v>11</v>
          </cell>
          <cell r="I384" t="str">
            <v>X</v>
          </cell>
          <cell r="J384" t="str">
            <v>X</v>
          </cell>
          <cell r="K384" t="str">
            <v>X</v>
          </cell>
          <cell r="L384" t="str">
            <v>X</v>
          </cell>
          <cell r="M384" t="str">
            <v>X</v>
          </cell>
          <cell r="N384" t="str">
            <v>X</v>
          </cell>
          <cell r="O384">
            <v>0</v>
          </cell>
          <cell r="P384" t="str">
            <v>Today Radio</v>
          </cell>
          <cell r="Q384">
            <v>3219</v>
          </cell>
          <cell r="R384">
            <v>0</v>
          </cell>
          <cell r="S384">
            <v>0</v>
          </cell>
          <cell r="T384">
            <v>0</v>
          </cell>
          <cell r="U384">
            <v>23</v>
          </cell>
        </row>
        <row r="385">
          <cell r="D385">
            <v>77167</v>
          </cell>
          <cell r="E385">
            <v>12</v>
          </cell>
          <cell r="F385" t="str">
            <v>X</v>
          </cell>
          <cell r="G385">
            <v>10</v>
          </cell>
          <cell r="H385">
            <v>9</v>
          </cell>
          <cell r="I385" t="str">
            <v>X</v>
          </cell>
          <cell r="J385" t="str">
            <v>X</v>
          </cell>
          <cell r="K385" t="str">
            <v>X</v>
          </cell>
          <cell r="L385" t="str">
            <v>X</v>
          </cell>
          <cell r="M385" t="str">
            <v>X</v>
          </cell>
          <cell r="N385" t="str">
            <v>X</v>
          </cell>
          <cell r="O385">
            <v>2</v>
          </cell>
          <cell r="P385" t="str">
            <v>ROIDirectPress081871</v>
          </cell>
          <cell r="Q385">
            <v>3792</v>
          </cell>
          <cell r="R385">
            <v>0</v>
          </cell>
          <cell r="S385">
            <v>0</v>
          </cell>
          <cell r="T385">
            <v>0</v>
          </cell>
          <cell r="U385">
            <v>137</v>
          </cell>
        </row>
        <row r="386">
          <cell r="D386">
            <v>77168</v>
          </cell>
          <cell r="E386">
            <v>6</v>
          </cell>
          <cell r="F386" t="str">
            <v>X</v>
          </cell>
          <cell r="G386">
            <v>5</v>
          </cell>
          <cell r="H386">
            <v>4</v>
          </cell>
          <cell r="I386" t="str">
            <v>X</v>
          </cell>
          <cell r="J386" t="str">
            <v>X</v>
          </cell>
          <cell r="K386" t="str">
            <v>X</v>
          </cell>
          <cell r="L386" t="str">
            <v>X</v>
          </cell>
          <cell r="M386" t="str">
            <v>X</v>
          </cell>
          <cell r="N386" t="str">
            <v>X</v>
          </cell>
          <cell r="O386">
            <v>1</v>
          </cell>
          <cell r="P386" t="str">
            <v>ROIIntSite0818719852</v>
          </cell>
          <cell r="Q386">
            <v>2285</v>
          </cell>
          <cell r="R386">
            <v>0</v>
          </cell>
          <cell r="S386">
            <v>0</v>
          </cell>
          <cell r="T386">
            <v>0</v>
          </cell>
          <cell r="U386">
            <v>30</v>
          </cell>
        </row>
        <row r="387">
          <cell r="D387">
            <v>77169</v>
          </cell>
          <cell r="E387">
            <v>1</v>
          </cell>
          <cell r="F387" t="str">
            <v>x</v>
          </cell>
          <cell r="G387">
            <v>1</v>
          </cell>
          <cell r="H387">
            <v>1</v>
          </cell>
          <cell r="I387" t="str">
            <v>x</v>
          </cell>
          <cell r="J387" t="str">
            <v>x</v>
          </cell>
          <cell r="K387" t="str">
            <v>x</v>
          </cell>
          <cell r="L387" t="str">
            <v>x</v>
          </cell>
          <cell r="M387" t="str">
            <v>x</v>
          </cell>
          <cell r="N387" t="str">
            <v>x</v>
          </cell>
          <cell r="O387">
            <v>0</v>
          </cell>
          <cell r="P387" t="str">
            <v>Mature Metro DM</v>
          </cell>
          <cell r="Q387">
            <v>52</v>
          </cell>
          <cell r="R387">
            <v>0</v>
          </cell>
          <cell r="S387">
            <v>0</v>
          </cell>
          <cell r="T387">
            <v>0</v>
          </cell>
          <cell r="U387">
            <v>2</v>
          </cell>
        </row>
        <row r="388">
          <cell r="D388">
            <v>77183</v>
          </cell>
          <cell r="E388">
            <v>48</v>
          </cell>
          <cell r="F388" t="str">
            <v>X</v>
          </cell>
          <cell r="G388">
            <v>46</v>
          </cell>
          <cell r="H388">
            <v>41</v>
          </cell>
          <cell r="I388" t="str">
            <v>X</v>
          </cell>
          <cell r="J388" t="str">
            <v>X</v>
          </cell>
          <cell r="K388" t="str">
            <v>X</v>
          </cell>
          <cell r="L388" t="str">
            <v>X</v>
          </cell>
          <cell r="M388" t="str">
            <v>X</v>
          </cell>
          <cell r="N388" t="str">
            <v>X</v>
          </cell>
          <cell r="O388">
            <v>0</v>
          </cell>
          <cell r="P388" t="str">
            <v>Business Install</v>
          </cell>
          <cell r="Q388">
            <v>7201</v>
          </cell>
          <cell r="R388">
            <v>27</v>
          </cell>
          <cell r="S388">
            <v>0</v>
          </cell>
          <cell r="T388">
            <v>0</v>
          </cell>
          <cell r="U388">
            <v>316</v>
          </cell>
        </row>
        <row r="389">
          <cell r="D389">
            <v>77184</v>
          </cell>
          <cell r="E389">
            <v>7</v>
          </cell>
          <cell r="F389" t="str">
            <v>X</v>
          </cell>
          <cell r="G389">
            <v>6</v>
          </cell>
          <cell r="H389">
            <v>6</v>
          </cell>
          <cell r="I389" t="str">
            <v>X</v>
          </cell>
          <cell r="J389" t="str">
            <v>X</v>
          </cell>
          <cell r="K389" t="str">
            <v>X</v>
          </cell>
          <cell r="L389" t="str">
            <v>X</v>
          </cell>
          <cell r="M389" t="str">
            <v>X</v>
          </cell>
          <cell r="N389" t="str">
            <v>X</v>
          </cell>
          <cell r="O389">
            <v>0</v>
          </cell>
          <cell r="P389" t="str">
            <v>Retailer Commision</v>
          </cell>
          <cell r="Q389">
            <v>940</v>
          </cell>
          <cell r="R389">
            <v>18</v>
          </cell>
          <cell r="S389">
            <v>0</v>
          </cell>
          <cell r="T389">
            <v>0</v>
          </cell>
          <cell r="U389">
            <v>12</v>
          </cell>
        </row>
        <row r="390">
          <cell r="D390">
            <v>77185</v>
          </cell>
          <cell r="E390">
            <v>309</v>
          </cell>
          <cell r="F390" t="str">
            <v>X</v>
          </cell>
          <cell r="G390">
            <v>0</v>
          </cell>
          <cell r="H390">
            <v>0</v>
          </cell>
          <cell r="I390" t="str">
            <v>X</v>
          </cell>
          <cell r="J390" t="str">
            <v>X</v>
          </cell>
          <cell r="K390" t="str">
            <v>X</v>
          </cell>
          <cell r="L390" t="str">
            <v>X</v>
          </cell>
          <cell r="M390" t="str">
            <v>X</v>
          </cell>
          <cell r="N390" t="str">
            <v>X</v>
          </cell>
          <cell r="O390">
            <v>15</v>
          </cell>
          <cell r="P390" t="str">
            <v>Sky+ sales x/fer</v>
          </cell>
          <cell r="Q390">
            <v>0</v>
          </cell>
          <cell r="R390">
            <v>19</v>
          </cell>
          <cell r="S390">
            <v>292</v>
          </cell>
          <cell r="T390">
            <v>0</v>
          </cell>
          <cell r="U390">
            <v>0</v>
          </cell>
        </row>
        <row r="391">
          <cell r="D391">
            <v>77188</v>
          </cell>
          <cell r="E391">
            <v>6</v>
          </cell>
          <cell r="F391" t="str">
            <v>X</v>
          </cell>
          <cell r="G391">
            <v>4</v>
          </cell>
          <cell r="H391">
            <v>3</v>
          </cell>
          <cell r="I391" t="str">
            <v>X</v>
          </cell>
          <cell r="J391" t="str">
            <v>X</v>
          </cell>
          <cell r="K391" t="str">
            <v>X</v>
          </cell>
          <cell r="L391" t="str">
            <v>X</v>
          </cell>
          <cell r="M391" t="str">
            <v>X</v>
          </cell>
          <cell r="N391" t="str">
            <v>X</v>
          </cell>
          <cell r="O391">
            <v>2</v>
          </cell>
          <cell r="P391" t="str">
            <v>SB Compliance Xfer</v>
          </cell>
          <cell r="Q391">
            <v>447</v>
          </cell>
          <cell r="R391">
            <v>0</v>
          </cell>
          <cell r="S391">
            <v>0</v>
          </cell>
          <cell r="T391">
            <v>0</v>
          </cell>
          <cell r="U391">
            <v>75</v>
          </cell>
        </row>
        <row r="392">
          <cell r="D392">
            <v>77195</v>
          </cell>
          <cell r="E392">
            <v>4</v>
          </cell>
          <cell r="F392" t="str">
            <v>X</v>
          </cell>
          <cell r="G392">
            <v>4</v>
          </cell>
          <cell r="H392">
            <v>4</v>
          </cell>
          <cell r="I392" t="str">
            <v>X</v>
          </cell>
          <cell r="J392" t="str">
            <v>X</v>
          </cell>
          <cell r="K392" t="str">
            <v>X</v>
          </cell>
          <cell r="L392" t="str">
            <v>X</v>
          </cell>
          <cell r="M392" t="str">
            <v>X</v>
          </cell>
          <cell r="N392" t="str">
            <v>X</v>
          </cell>
          <cell r="O392">
            <v>0</v>
          </cell>
          <cell r="P392" t="str">
            <v>SB Season Ticket TO</v>
          </cell>
          <cell r="Q392">
            <v>106</v>
          </cell>
          <cell r="R392">
            <v>0</v>
          </cell>
          <cell r="S392">
            <v>0</v>
          </cell>
          <cell r="T392">
            <v>0</v>
          </cell>
          <cell r="U392">
            <v>9</v>
          </cell>
        </row>
        <row r="393">
          <cell r="D393">
            <v>77196</v>
          </cell>
          <cell r="E393">
            <v>92</v>
          </cell>
          <cell r="F393" t="str">
            <v>X</v>
          </cell>
          <cell r="G393">
            <v>85</v>
          </cell>
          <cell r="H393">
            <v>84</v>
          </cell>
          <cell r="I393" t="str">
            <v>X</v>
          </cell>
          <cell r="J393" t="str">
            <v>X</v>
          </cell>
          <cell r="K393" t="str">
            <v>X</v>
          </cell>
          <cell r="L393" t="str">
            <v>X</v>
          </cell>
          <cell r="M393" t="str">
            <v>X</v>
          </cell>
          <cell r="N393" t="str">
            <v>X</v>
          </cell>
          <cell r="O393">
            <v>6</v>
          </cell>
          <cell r="P393" t="str">
            <v>Ops Sup T/fer Number</v>
          </cell>
          <cell r="Q393">
            <v>10820</v>
          </cell>
          <cell r="R393">
            <v>9</v>
          </cell>
          <cell r="S393">
            <v>0</v>
          </cell>
          <cell r="T393">
            <v>0</v>
          </cell>
          <cell r="U393">
            <v>277</v>
          </cell>
        </row>
        <row r="394">
          <cell r="D394">
            <v>77197</v>
          </cell>
          <cell r="E394">
            <v>2543</v>
          </cell>
          <cell r="F394" t="str">
            <v>X</v>
          </cell>
          <cell r="G394">
            <v>2533</v>
          </cell>
          <cell r="H394">
            <v>2467</v>
          </cell>
          <cell r="I394" t="str">
            <v>X</v>
          </cell>
          <cell r="J394" t="str">
            <v>X</v>
          </cell>
          <cell r="K394" t="str">
            <v>X</v>
          </cell>
          <cell r="L394" t="str">
            <v>X</v>
          </cell>
          <cell r="M394" t="str">
            <v>X</v>
          </cell>
          <cell r="N394" t="str">
            <v>X</v>
          </cell>
          <cell r="O394">
            <v>8</v>
          </cell>
          <cell r="P394" t="str">
            <v>ICT 08705800822</v>
          </cell>
          <cell r="Q394">
            <v>390517</v>
          </cell>
          <cell r="R394">
            <v>29</v>
          </cell>
          <cell r="S394">
            <v>0</v>
          </cell>
          <cell r="T394">
            <v>0</v>
          </cell>
          <cell r="U394">
            <v>8690</v>
          </cell>
        </row>
        <row r="395">
          <cell r="D395">
            <v>77198</v>
          </cell>
          <cell r="E395">
            <v>2</v>
          </cell>
          <cell r="F395" t="str">
            <v>X</v>
          </cell>
          <cell r="G395">
            <v>2</v>
          </cell>
          <cell r="H395">
            <v>2</v>
          </cell>
          <cell r="I395" t="str">
            <v>X</v>
          </cell>
          <cell r="J395" t="str">
            <v>X</v>
          </cell>
          <cell r="K395" t="str">
            <v>X</v>
          </cell>
          <cell r="L395" t="str">
            <v>X</v>
          </cell>
          <cell r="M395" t="str">
            <v>X</v>
          </cell>
          <cell r="N395" t="str">
            <v>X</v>
          </cell>
          <cell r="O395">
            <v>0</v>
          </cell>
          <cell r="P395" t="str">
            <v>Group Admin Xfer</v>
          </cell>
          <cell r="Q395">
            <v>188</v>
          </cell>
          <cell r="R395">
            <v>0</v>
          </cell>
          <cell r="S395">
            <v>0</v>
          </cell>
          <cell r="T395">
            <v>0</v>
          </cell>
          <cell r="U395">
            <v>4</v>
          </cell>
        </row>
        <row r="396">
          <cell r="D396">
            <v>77199</v>
          </cell>
          <cell r="E396">
            <v>34</v>
          </cell>
          <cell r="F396" t="str">
            <v>X</v>
          </cell>
          <cell r="G396">
            <v>28</v>
          </cell>
          <cell r="H396">
            <v>0</v>
          </cell>
          <cell r="I396" t="str">
            <v>X</v>
          </cell>
          <cell r="J396" t="str">
            <v>X</v>
          </cell>
          <cell r="K396" t="str">
            <v>X</v>
          </cell>
          <cell r="L396" t="str">
            <v>X</v>
          </cell>
          <cell r="M396" t="str">
            <v>X</v>
          </cell>
          <cell r="N396" t="str">
            <v>X</v>
          </cell>
          <cell r="O396">
            <v>4</v>
          </cell>
          <cell r="P396" t="str">
            <v>Sky Business Xfer</v>
          </cell>
          <cell r="Q396">
            <v>4900</v>
          </cell>
          <cell r="R396">
            <v>40</v>
          </cell>
          <cell r="S396">
            <v>0</v>
          </cell>
          <cell r="T396">
            <v>0</v>
          </cell>
          <cell r="U396">
            <v>592</v>
          </cell>
        </row>
        <row r="397">
          <cell r="D397">
            <v>77201</v>
          </cell>
          <cell r="E397">
            <v>398</v>
          </cell>
          <cell r="F397" t="str">
            <v>X</v>
          </cell>
          <cell r="G397">
            <v>379</v>
          </cell>
          <cell r="H397">
            <v>368</v>
          </cell>
          <cell r="I397" t="str">
            <v>X</v>
          </cell>
          <cell r="J397" t="str">
            <v>X</v>
          </cell>
          <cell r="K397" t="str">
            <v>X</v>
          </cell>
          <cell r="L397" t="str">
            <v>X</v>
          </cell>
          <cell r="M397" t="str">
            <v>X</v>
          </cell>
          <cell r="N397" t="str">
            <v>X</v>
          </cell>
          <cell r="O397">
            <v>19</v>
          </cell>
          <cell r="P397" t="str">
            <v>Install cust profile</v>
          </cell>
          <cell r="Q397">
            <v>73730</v>
          </cell>
          <cell r="R397">
            <v>0</v>
          </cell>
          <cell r="S397">
            <v>0</v>
          </cell>
          <cell r="T397">
            <v>0</v>
          </cell>
          <cell r="U397">
            <v>1773</v>
          </cell>
        </row>
        <row r="398">
          <cell r="D398">
            <v>77202</v>
          </cell>
          <cell r="E398">
            <v>31</v>
          </cell>
          <cell r="F398" t="str">
            <v>X</v>
          </cell>
          <cell r="G398">
            <v>31</v>
          </cell>
          <cell r="H398">
            <v>31</v>
          </cell>
          <cell r="I398" t="str">
            <v>X</v>
          </cell>
          <cell r="J398" t="str">
            <v>X</v>
          </cell>
          <cell r="K398" t="str">
            <v>X</v>
          </cell>
          <cell r="L398" t="str">
            <v>X</v>
          </cell>
          <cell r="M398" t="str">
            <v>X</v>
          </cell>
          <cell r="N398" t="str">
            <v>X</v>
          </cell>
          <cell r="O398">
            <v>0</v>
          </cell>
          <cell r="P398" t="str">
            <v>VDN 77202 434343</v>
          </cell>
          <cell r="Q398">
            <v>8337</v>
          </cell>
          <cell r="R398">
            <v>0</v>
          </cell>
          <cell r="S398">
            <v>0</v>
          </cell>
          <cell r="T398">
            <v>0</v>
          </cell>
          <cell r="U398">
            <v>100</v>
          </cell>
        </row>
        <row r="399">
          <cell r="D399">
            <v>77205</v>
          </cell>
          <cell r="E399">
            <v>8</v>
          </cell>
          <cell r="F399" t="str">
            <v>X</v>
          </cell>
          <cell r="G399">
            <v>8</v>
          </cell>
          <cell r="H399">
            <v>6</v>
          </cell>
          <cell r="I399" t="str">
            <v>X</v>
          </cell>
          <cell r="J399" t="str">
            <v>X</v>
          </cell>
          <cell r="K399" t="str">
            <v>X</v>
          </cell>
          <cell r="L399" t="str">
            <v>X</v>
          </cell>
          <cell r="M399" t="str">
            <v>X</v>
          </cell>
          <cell r="N399" t="str">
            <v>X</v>
          </cell>
          <cell r="O399">
            <v>0</v>
          </cell>
          <cell r="P399" t="str">
            <v>IDO Technical UK</v>
          </cell>
          <cell r="Q399">
            <v>903</v>
          </cell>
          <cell r="R399">
            <v>0</v>
          </cell>
          <cell r="S399">
            <v>0</v>
          </cell>
          <cell r="T399">
            <v>0</v>
          </cell>
          <cell r="U399">
            <v>94</v>
          </cell>
        </row>
        <row r="400">
          <cell r="D400">
            <v>77206</v>
          </cell>
          <cell r="E400">
            <v>332</v>
          </cell>
          <cell r="F400" t="str">
            <v>X</v>
          </cell>
          <cell r="G400">
            <v>324</v>
          </cell>
          <cell r="H400">
            <v>293</v>
          </cell>
          <cell r="I400" t="str">
            <v>X</v>
          </cell>
          <cell r="J400" t="str">
            <v>X</v>
          </cell>
          <cell r="K400" t="str">
            <v>X</v>
          </cell>
          <cell r="L400" t="str">
            <v>X</v>
          </cell>
          <cell r="M400" t="str">
            <v>X</v>
          </cell>
          <cell r="N400" t="str">
            <v>X</v>
          </cell>
          <cell r="O400">
            <v>8</v>
          </cell>
          <cell r="P400" t="str">
            <v>ASA cust profile</v>
          </cell>
          <cell r="Q400">
            <v>43064</v>
          </cell>
          <cell r="R400">
            <v>0</v>
          </cell>
          <cell r="S400">
            <v>0</v>
          </cell>
          <cell r="T400">
            <v>0</v>
          </cell>
          <cell r="U400">
            <v>3127</v>
          </cell>
        </row>
        <row r="401">
          <cell r="D401">
            <v>77208</v>
          </cell>
          <cell r="E401">
            <v>356</v>
          </cell>
          <cell r="F401" t="str">
            <v>X</v>
          </cell>
          <cell r="G401">
            <v>354</v>
          </cell>
          <cell r="H401">
            <v>332</v>
          </cell>
          <cell r="I401" t="str">
            <v>X</v>
          </cell>
          <cell r="J401" t="str">
            <v>X</v>
          </cell>
          <cell r="K401" t="str">
            <v>X</v>
          </cell>
          <cell r="L401" t="str">
            <v>X</v>
          </cell>
          <cell r="M401" t="str">
            <v>X</v>
          </cell>
          <cell r="N401" t="str">
            <v>X</v>
          </cell>
          <cell r="O401">
            <v>2</v>
          </cell>
          <cell r="P401" t="str">
            <v>VDN 77208 434343</v>
          </cell>
          <cell r="Q401">
            <v>83258</v>
          </cell>
          <cell r="R401">
            <v>0</v>
          </cell>
          <cell r="S401">
            <v>0</v>
          </cell>
          <cell r="T401">
            <v>0</v>
          </cell>
          <cell r="U401">
            <v>2215</v>
          </cell>
        </row>
        <row r="402">
          <cell r="D402">
            <v>77209</v>
          </cell>
          <cell r="E402">
            <v>248</v>
          </cell>
          <cell r="F402" t="str">
            <v>X</v>
          </cell>
          <cell r="G402">
            <v>245</v>
          </cell>
          <cell r="H402">
            <v>239</v>
          </cell>
          <cell r="I402" t="str">
            <v>X</v>
          </cell>
          <cell r="J402" t="str">
            <v>X</v>
          </cell>
          <cell r="K402" t="str">
            <v>X</v>
          </cell>
          <cell r="L402" t="str">
            <v>X</v>
          </cell>
          <cell r="M402" t="str">
            <v>X</v>
          </cell>
          <cell r="N402" t="str">
            <v>X</v>
          </cell>
          <cell r="O402">
            <v>3</v>
          </cell>
          <cell r="P402" t="str">
            <v>Ops Support cust pro</v>
          </cell>
          <cell r="Q402">
            <v>23695</v>
          </cell>
          <cell r="R402">
            <v>0</v>
          </cell>
          <cell r="S402">
            <v>0</v>
          </cell>
          <cell r="T402">
            <v>0</v>
          </cell>
          <cell r="U402">
            <v>961</v>
          </cell>
        </row>
        <row r="403">
          <cell r="D403">
            <v>77211</v>
          </cell>
          <cell r="E403">
            <v>3868</v>
          </cell>
          <cell r="F403" t="str">
            <v>X</v>
          </cell>
          <cell r="G403">
            <v>3850</v>
          </cell>
          <cell r="H403">
            <v>3716</v>
          </cell>
          <cell r="I403" t="str">
            <v>X</v>
          </cell>
          <cell r="J403" t="str">
            <v>X</v>
          </cell>
          <cell r="K403" t="str">
            <v>X</v>
          </cell>
          <cell r="L403" t="str">
            <v>X</v>
          </cell>
          <cell r="M403" t="str">
            <v>X</v>
          </cell>
          <cell r="N403" t="str">
            <v>X</v>
          </cell>
          <cell r="O403">
            <v>10</v>
          </cell>
          <cell r="P403" t="str">
            <v>Install 959595</v>
          </cell>
          <cell r="Q403">
            <v>947877</v>
          </cell>
          <cell r="R403">
            <v>121</v>
          </cell>
          <cell r="S403">
            <v>0</v>
          </cell>
          <cell r="T403">
            <v>0</v>
          </cell>
          <cell r="U403">
            <v>16704</v>
          </cell>
        </row>
        <row r="404">
          <cell r="D404">
            <v>77211</v>
          </cell>
          <cell r="E404">
            <v>112</v>
          </cell>
          <cell r="F404" t="str">
            <v>x</v>
          </cell>
          <cell r="G404">
            <v>0</v>
          </cell>
          <cell r="H404">
            <v>0</v>
          </cell>
          <cell r="I404" t="str">
            <v>x</v>
          </cell>
          <cell r="J404" t="str">
            <v>x</v>
          </cell>
          <cell r="K404" t="str">
            <v>x</v>
          </cell>
          <cell r="L404" t="str">
            <v>x</v>
          </cell>
          <cell r="M404" t="str">
            <v>x</v>
          </cell>
          <cell r="N404" t="str">
            <v>x</v>
          </cell>
          <cell r="O404">
            <v>0</v>
          </cell>
          <cell r="P404" t="str">
            <v>Install 959595</v>
          </cell>
          <cell r="Q404">
            <v>0</v>
          </cell>
          <cell r="R404">
            <v>0</v>
          </cell>
          <cell r="S404">
            <v>112</v>
          </cell>
          <cell r="T404">
            <v>0</v>
          </cell>
          <cell r="U404">
            <v>0</v>
          </cell>
        </row>
        <row r="405">
          <cell r="D405">
            <v>77212</v>
          </cell>
          <cell r="E405">
            <v>319</v>
          </cell>
          <cell r="F405" t="str">
            <v>X</v>
          </cell>
          <cell r="G405">
            <v>318</v>
          </cell>
          <cell r="H405">
            <v>295</v>
          </cell>
          <cell r="I405" t="str">
            <v>X</v>
          </cell>
          <cell r="J405" t="str">
            <v>X</v>
          </cell>
          <cell r="K405" t="str">
            <v>X</v>
          </cell>
          <cell r="L405" t="str">
            <v>X</v>
          </cell>
          <cell r="M405" t="str">
            <v>X</v>
          </cell>
          <cell r="N405" t="str">
            <v>X</v>
          </cell>
          <cell r="O405">
            <v>1</v>
          </cell>
          <cell r="P405" t="str">
            <v>Sky+ Install</v>
          </cell>
          <cell r="Q405">
            <v>93526</v>
          </cell>
          <cell r="R405">
            <v>0</v>
          </cell>
          <cell r="S405">
            <v>0</v>
          </cell>
          <cell r="T405">
            <v>0</v>
          </cell>
          <cell r="U405">
            <v>1978</v>
          </cell>
        </row>
        <row r="406">
          <cell r="D406">
            <v>77214</v>
          </cell>
          <cell r="E406">
            <v>12</v>
          </cell>
          <cell r="F406" t="str">
            <v>X</v>
          </cell>
          <cell r="G406">
            <v>12</v>
          </cell>
          <cell r="H406">
            <v>11</v>
          </cell>
          <cell r="I406" t="str">
            <v>X</v>
          </cell>
          <cell r="J406" t="str">
            <v>X</v>
          </cell>
          <cell r="K406" t="str">
            <v>X</v>
          </cell>
          <cell r="L406" t="str">
            <v>X</v>
          </cell>
          <cell r="M406" t="str">
            <v>X</v>
          </cell>
          <cell r="N406" t="str">
            <v>X</v>
          </cell>
          <cell r="O406">
            <v>0</v>
          </cell>
          <cell r="P406" t="str">
            <v>BST cust profile</v>
          </cell>
          <cell r="Q406">
            <v>1973</v>
          </cell>
          <cell r="R406">
            <v>0</v>
          </cell>
          <cell r="S406">
            <v>0</v>
          </cell>
          <cell r="T406">
            <v>0</v>
          </cell>
          <cell r="U406">
            <v>107</v>
          </cell>
        </row>
        <row r="407">
          <cell r="D407">
            <v>77215</v>
          </cell>
          <cell r="E407">
            <v>12</v>
          </cell>
          <cell r="F407" t="str">
            <v>X</v>
          </cell>
          <cell r="G407">
            <v>12</v>
          </cell>
          <cell r="H407">
            <v>11</v>
          </cell>
          <cell r="I407" t="str">
            <v>X</v>
          </cell>
          <cell r="J407" t="str">
            <v>X</v>
          </cell>
          <cell r="K407" t="str">
            <v>X</v>
          </cell>
          <cell r="L407" t="str">
            <v>X</v>
          </cell>
          <cell r="M407" t="str">
            <v>X</v>
          </cell>
          <cell r="N407" t="str">
            <v>X</v>
          </cell>
          <cell r="O407">
            <v>0</v>
          </cell>
          <cell r="P407" t="str">
            <v>Timeout 959595</v>
          </cell>
          <cell r="Q407">
            <v>2611</v>
          </cell>
          <cell r="R407">
            <v>0</v>
          </cell>
          <cell r="S407">
            <v>0</v>
          </cell>
          <cell r="T407">
            <v>0</v>
          </cell>
          <cell r="U407">
            <v>65</v>
          </cell>
        </row>
        <row r="408">
          <cell r="D408">
            <v>77215</v>
          </cell>
          <cell r="E408">
            <v>1</v>
          </cell>
          <cell r="F408" t="str">
            <v>x</v>
          </cell>
          <cell r="G408">
            <v>0</v>
          </cell>
          <cell r="H408">
            <v>0</v>
          </cell>
          <cell r="I408" t="str">
            <v>x</v>
          </cell>
          <cell r="J408" t="str">
            <v>x</v>
          </cell>
          <cell r="K408" t="str">
            <v>x</v>
          </cell>
          <cell r="L408" t="str">
            <v>x</v>
          </cell>
          <cell r="M408" t="str">
            <v>x</v>
          </cell>
          <cell r="N408" t="str">
            <v>x</v>
          </cell>
          <cell r="O408">
            <v>0</v>
          </cell>
          <cell r="P408" t="str">
            <v>Timeout 959595</v>
          </cell>
          <cell r="Q408">
            <v>0</v>
          </cell>
          <cell r="R408">
            <v>0</v>
          </cell>
          <cell r="S408">
            <v>1</v>
          </cell>
          <cell r="T408">
            <v>0</v>
          </cell>
          <cell r="U408">
            <v>0</v>
          </cell>
        </row>
        <row r="409">
          <cell r="D409">
            <v>77230</v>
          </cell>
          <cell r="E409">
            <v>3</v>
          </cell>
          <cell r="F409" t="str">
            <v>X</v>
          </cell>
          <cell r="G409">
            <v>3</v>
          </cell>
          <cell r="H409">
            <v>3</v>
          </cell>
          <cell r="I409" t="str">
            <v>X</v>
          </cell>
          <cell r="J409" t="str">
            <v>X</v>
          </cell>
          <cell r="K409" t="str">
            <v>X</v>
          </cell>
          <cell r="L409" t="str">
            <v>X</v>
          </cell>
          <cell r="M409" t="str">
            <v>X</v>
          </cell>
          <cell r="N409" t="str">
            <v>X</v>
          </cell>
          <cell r="O409">
            <v>0</v>
          </cell>
          <cell r="P409" t="str">
            <v>Tesco Xfer 959595</v>
          </cell>
          <cell r="Q409">
            <v>539</v>
          </cell>
          <cell r="R409">
            <v>0</v>
          </cell>
          <cell r="S409">
            <v>0</v>
          </cell>
          <cell r="T409">
            <v>0</v>
          </cell>
          <cell r="U409">
            <v>11</v>
          </cell>
        </row>
        <row r="410">
          <cell r="D410">
            <v>77231</v>
          </cell>
          <cell r="E410">
            <v>2</v>
          </cell>
          <cell r="F410" t="str">
            <v>X</v>
          </cell>
          <cell r="G410">
            <v>0</v>
          </cell>
          <cell r="H410">
            <v>2</v>
          </cell>
          <cell r="I410" t="str">
            <v>X</v>
          </cell>
          <cell r="J410" t="str">
            <v>X</v>
          </cell>
          <cell r="K410" t="str">
            <v>X</v>
          </cell>
          <cell r="L410" t="str">
            <v>X</v>
          </cell>
          <cell r="M410" t="str">
            <v>X</v>
          </cell>
          <cell r="N410" t="str">
            <v>X</v>
          </cell>
          <cell r="O410">
            <v>0</v>
          </cell>
          <cell r="P410" t="str">
            <v>Beta Project 5875078</v>
          </cell>
          <cell r="Q410">
            <v>0</v>
          </cell>
          <cell r="R410">
            <v>0</v>
          </cell>
          <cell r="S410">
            <v>0</v>
          </cell>
          <cell r="T410">
            <v>0</v>
          </cell>
          <cell r="U410">
            <v>0</v>
          </cell>
        </row>
        <row r="411">
          <cell r="D411">
            <v>77233</v>
          </cell>
          <cell r="E411">
            <v>1</v>
          </cell>
          <cell r="F411" t="str">
            <v>X</v>
          </cell>
          <cell r="G411">
            <v>1</v>
          </cell>
          <cell r="H411">
            <v>1</v>
          </cell>
          <cell r="I411" t="str">
            <v>X</v>
          </cell>
          <cell r="J411" t="str">
            <v>X</v>
          </cell>
          <cell r="K411" t="str">
            <v>X</v>
          </cell>
          <cell r="L411" t="str">
            <v>X</v>
          </cell>
          <cell r="M411" t="str">
            <v>X</v>
          </cell>
          <cell r="N411" t="str">
            <v>X</v>
          </cell>
          <cell r="O411">
            <v>0</v>
          </cell>
          <cell r="P411" t="str">
            <v>Sky+FHT Install 4008</v>
          </cell>
          <cell r="Q411">
            <v>298</v>
          </cell>
          <cell r="R411">
            <v>0</v>
          </cell>
          <cell r="S411">
            <v>0</v>
          </cell>
          <cell r="T411">
            <v>0</v>
          </cell>
          <cell r="U411">
            <v>5</v>
          </cell>
        </row>
        <row r="412">
          <cell r="D412">
            <v>77235</v>
          </cell>
          <cell r="E412">
            <v>40</v>
          </cell>
          <cell r="F412" t="str">
            <v>X</v>
          </cell>
          <cell r="G412">
            <v>0</v>
          </cell>
          <cell r="H412">
            <v>0</v>
          </cell>
          <cell r="I412" t="str">
            <v>X</v>
          </cell>
          <cell r="J412" t="str">
            <v>X</v>
          </cell>
          <cell r="K412" t="str">
            <v>X</v>
          </cell>
          <cell r="L412" t="str">
            <v>X</v>
          </cell>
          <cell r="M412" t="str">
            <v>X</v>
          </cell>
          <cell r="N412" t="str">
            <v>X</v>
          </cell>
          <cell r="O412">
            <v>0</v>
          </cell>
          <cell r="P412">
            <v>77235</v>
          </cell>
          <cell r="Q412">
            <v>0</v>
          </cell>
          <cell r="R412">
            <v>0</v>
          </cell>
          <cell r="S412">
            <v>40</v>
          </cell>
          <cell r="T412">
            <v>40</v>
          </cell>
          <cell r="U412">
            <v>0</v>
          </cell>
        </row>
        <row r="413">
          <cell r="D413">
            <v>77235</v>
          </cell>
          <cell r="E413">
            <v>92</v>
          </cell>
          <cell r="F413" t="str">
            <v>x</v>
          </cell>
          <cell r="G413">
            <v>0</v>
          </cell>
          <cell r="H413">
            <v>0</v>
          </cell>
          <cell r="I413" t="str">
            <v>x</v>
          </cell>
          <cell r="J413" t="str">
            <v>x</v>
          </cell>
          <cell r="K413" t="str">
            <v>x</v>
          </cell>
          <cell r="L413" t="str">
            <v>x</v>
          </cell>
          <cell r="M413" t="str">
            <v>x</v>
          </cell>
          <cell r="N413" t="str">
            <v>x</v>
          </cell>
          <cell r="O413">
            <v>0</v>
          </cell>
          <cell r="P413">
            <v>77235</v>
          </cell>
          <cell r="Q413">
            <v>0</v>
          </cell>
          <cell r="R413">
            <v>0</v>
          </cell>
          <cell r="S413">
            <v>92</v>
          </cell>
          <cell r="T413">
            <v>0</v>
          </cell>
          <cell r="U413">
            <v>0</v>
          </cell>
        </row>
        <row r="414">
          <cell r="D414">
            <v>77236</v>
          </cell>
          <cell r="E414">
            <v>170</v>
          </cell>
          <cell r="F414" t="str">
            <v>X</v>
          </cell>
          <cell r="G414">
            <v>0</v>
          </cell>
          <cell r="H414">
            <v>0</v>
          </cell>
          <cell r="I414" t="str">
            <v>X</v>
          </cell>
          <cell r="J414" t="str">
            <v>X</v>
          </cell>
          <cell r="K414" t="str">
            <v>X</v>
          </cell>
          <cell r="L414" t="str">
            <v>X</v>
          </cell>
          <cell r="M414" t="str">
            <v>X</v>
          </cell>
          <cell r="N414" t="str">
            <v>X</v>
          </cell>
          <cell r="O414">
            <v>4</v>
          </cell>
          <cell r="P414" t="str">
            <v>ICT 800822</v>
          </cell>
          <cell r="Q414">
            <v>0</v>
          </cell>
          <cell r="R414">
            <v>0</v>
          </cell>
          <cell r="S414">
            <v>166</v>
          </cell>
          <cell r="T414">
            <v>166</v>
          </cell>
          <cell r="U414">
            <v>0</v>
          </cell>
        </row>
        <row r="415">
          <cell r="D415">
            <v>77236</v>
          </cell>
          <cell r="E415">
            <v>166</v>
          </cell>
          <cell r="F415" t="str">
            <v>x</v>
          </cell>
          <cell r="G415">
            <v>156</v>
          </cell>
          <cell r="H415">
            <v>155</v>
          </cell>
          <cell r="I415" t="str">
            <v>x</v>
          </cell>
          <cell r="J415" t="str">
            <v>x</v>
          </cell>
          <cell r="K415" t="str">
            <v>x</v>
          </cell>
          <cell r="L415" t="str">
            <v>x</v>
          </cell>
          <cell r="M415" t="str">
            <v>x</v>
          </cell>
          <cell r="N415" t="str">
            <v>x</v>
          </cell>
          <cell r="O415">
            <v>0</v>
          </cell>
          <cell r="P415" t="str">
            <v>Cust MI 800822</v>
          </cell>
          <cell r="Q415">
            <v>42432</v>
          </cell>
          <cell r="R415">
            <v>10</v>
          </cell>
          <cell r="S415">
            <v>0</v>
          </cell>
          <cell r="T415">
            <v>0</v>
          </cell>
          <cell r="U415">
            <v>419</v>
          </cell>
        </row>
        <row r="416">
          <cell r="D416">
            <v>77237</v>
          </cell>
          <cell r="E416">
            <v>1</v>
          </cell>
          <cell r="F416" t="str">
            <v>X</v>
          </cell>
          <cell r="G416">
            <v>0</v>
          </cell>
          <cell r="H416">
            <v>0</v>
          </cell>
          <cell r="I416" t="str">
            <v>X</v>
          </cell>
          <cell r="J416" t="str">
            <v>X</v>
          </cell>
          <cell r="K416" t="str">
            <v>X</v>
          </cell>
          <cell r="L416" t="str">
            <v>X</v>
          </cell>
          <cell r="M416" t="str">
            <v>X</v>
          </cell>
          <cell r="N416" t="str">
            <v>X</v>
          </cell>
          <cell r="O416">
            <v>1</v>
          </cell>
          <cell r="P416" t="str">
            <v>TV Series 24_2424024</v>
          </cell>
          <cell r="Q416">
            <v>0</v>
          </cell>
          <cell r="R416">
            <v>0</v>
          </cell>
          <cell r="S416">
            <v>0</v>
          </cell>
          <cell r="T416">
            <v>0</v>
          </cell>
          <cell r="U416">
            <v>0</v>
          </cell>
        </row>
        <row r="417">
          <cell r="D417">
            <v>77237</v>
          </cell>
          <cell r="E417">
            <v>1</v>
          </cell>
          <cell r="F417" t="str">
            <v>x</v>
          </cell>
          <cell r="G417">
            <v>1</v>
          </cell>
          <cell r="H417">
            <v>1</v>
          </cell>
          <cell r="I417" t="str">
            <v>x</v>
          </cell>
          <cell r="J417" t="str">
            <v>x</v>
          </cell>
          <cell r="K417" t="str">
            <v>x</v>
          </cell>
          <cell r="L417" t="str">
            <v>x</v>
          </cell>
          <cell r="M417" t="str">
            <v>x</v>
          </cell>
          <cell r="N417" t="str">
            <v>x</v>
          </cell>
          <cell r="O417">
            <v>0</v>
          </cell>
          <cell r="P417" t="str">
            <v>TV Series 24_2424024</v>
          </cell>
          <cell r="Q417">
            <v>270</v>
          </cell>
          <cell r="R417">
            <v>0</v>
          </cell>
          <cell r="S417">
            <v>0</v>
          </cell>
          <cell r="T417">
            <v>0</v>
          </cell>
          <cell r="U417">
            <v>2</v>
          </cell>
        </row>
        <row r="418">
          <cell r="D418">
            <v>77240</v>
          </cell>
          <cell r="E418">
            <v>175</v>
          </cell>
          <cell r="F418" t="str">
            <v>X</v>
          </cell>
          <cell r="G418">
            <v>138</v>
          </cell>
          <cell r="H418">
            <v>138</v>
          </cell>
          <cell r="I418" t="str">
            <v>X</v>
          </cell>
          <cell r="J418" t="str">
            <v>X</v>
          </cell>
          <cell r="K418" t="str">
            <v>X</v>
          </cell>
          <cell r="L418" t="str">
            <v>X</v>
          </cell>
          <cell r="M418" t="str">
            <v>X</v>
          </cell>
          <cell r="N418" t="str">
            <v>X</v>
          </cell>
          <cell r="O418">
            <v>11</v>
          </cell>
          <cell r="P418" t="str">
            <v>IP PAT Transfer</v>
          </cell>
          <cell r="Q418">
            <v>32786</v>
          </cell>
          <cell r="R418">
            <v>0</v>
          </cell>
          <cell r="S418">
            <v>26</v>
          </cell>
          <cell r="T418">
            <v>26</v>
          </cell>
          <cell r="U418">
            <v>296</v>
          </cell>
        </row>
        <row r="419">
          <cell r="D419">
            <v>77242</v>
          </cell>
          <cell r="E419">
            <v>586</v>
          </cell>
          <cell r="F419" t="str">
            <v>X</v>
          </cell>
          <cell r="G419">
            <v>584</v>
          </cell>
          <cell r="H419">
            <v>575</v>
          </cell>
          <cell r="I419" t="str">
            <v>X</v>
          </cell>
          <cell r="J419" t="str">
            <v>X</v>
          </cell>
          <cell r="K419" t="str">
            <v>X</v>
          </cell>
          <cell r="L419" t="str">
            <v>X</v>
          </cell>
          <cell r="M419" t="str">
            <v>X</v>
          </cell>
          <cell r="N419" t="str">
            <v>X</v>
          </cell>
          <cell r="O419">
            <v>2</v>
          </cell>
          <cell r="P419">
            <v>77242</v>
          </cell>
          <cell r="Q419">
            <v>74509</v>
          </cell>
          <cell r="R419">
            <v>0</v>
          </cell>
          <cell r="S419">
            <v>0</v>
          </cell>
          <cell r="T419">
            <v>0</v>
          </cell>
          <cell r="U419">
            <v>1912</v>
          </cell>
        </row>
        <row r="420">
          <cell r="D420">
            <v>77246</v>
          </cell>
          <cell r="E420">
            <v>908</v>
          </cell>
          <cell r="F420" t="str">
            <v>X</v>
          </cell>
          <cell r="G420">
            <v>908</v>
          </cell>
          <cell r="H420">
            <v>897</v>
          </cell>
          <cell r="I420" t="str">
            <v>X</v>
          </cell>
          <cell r="J420" t="str">
            <v>X</v>
          </cell>
          <cell r="K420" t="str">
            <v>X</v>
          </cell>
          <cell r="L420" t="str">
            <v>X</v>
          </cell>
          <cell r="M420" t="str">
            <v>X</v>
          </cell>
          <cell r="N420" t="str">
            <v>X</v>
          </cell>
          <cell r="O420">
            <v>0</v>
          </cell>
          <cell r="P420" t="str">
            <v>ICT 800822.</v>
          </cell>
          <cell r="Q420">
            <v>109408</v>
          </cell>
          <cell r="R420">
            <v>0</v>
          </cell>
          <cell r="S420">
            <v>0</v>
          </cell>
          <cell r="T420">
            <v>0</v>
          </cell>
          <cell r="U420">
            <v>2889</v>
          </cell>
        </row>
        <row r="421">
          <cell r="D421">
            <v>77248</v>
          </cell>
          <cell r="E421">
            <v>292</v>
          </cell>
          <cell r="F421" t="str">
            <v>X</v>
          </cell>
          <cell r="G421">
            <v>292</v>
          </cell>
          <cell r="H421">
            <v>290</v>
          </cell>
          <cell r="I421" t="str">
            <v>X</v>
          </cell>
          <cell r="J421" t="str">
            <v>X</v>
          </cell>
          <cell r="K421" t="str">
            <v>X</v>
          </cell>
          <cell r="L421" t="str">
            <v>X</v>
          </cell>
          <cell r="M421" t="str">
            <v>X</v>
          </cell>
          <cell r="N421" t="str">
            <v>X</v>
          </cell>
          <cell r="O421">
            <v>0</v>
          </cell>
          <cell r="P421" t="str">
            <v>ICT 800822..</v>
          </cell>
          <cell r="Q421">
            <v>35768</v>
          </cell>
          <cell r="R421">
            <v>0</v>
          </cell>
          <cell r="S421">
            <v>0</v>
          </cell>
          <cell r="T421">
            <v>0</v>
          </cell>
          <cell r="U421">
            <v>967</v>
          </cell>
        </row>
        <row r="422">
          <cell r="D422">
            <v>77249</v>
          </cell>
          <cell r="E422">
            <v>3</v>
          </cell>
          <cell r="F422" t="str">
            <v>X</v>
          </cell>
          <cell r="G422">
            <v>0</v>
          </cell>
          <cell r="H422">
            <v>0</v>
          </cell>
          <cell r="I422" t="str">
            <v>X</v>
          </cell>
          <cell r="J422" t="str">
            <v>X</v>
          </cell>
          <cell r="K422" t="str">
            <v>X</v>
          </cell>
          <cell r="L422" t="str">
            <v>X</v>
          </cell>
          <cell r="M422" t="str">
            <v>X</v>
          </cell>
          <cell r="N422" t="str">
            <v>X</v>
          </cell>
          <cell r="O422">
            <v>0</v>
          </cell>
          <cell r="P422" t="str">
            <v>Dun Upgrade to Liv</v>
          </cell>
          <cell r="Q422">
            <v>0</v>
          </cell>
          <cell r="R422">
            <v>0</v>
          </cell>
          <cell r="S422">
            <v>0</v>
          </cell>
          <cell r="T422">
            <v>0</v>
          </cell>
          <cell r="U422">
            <v>0</v>
          </cell>
        </row>
        <row r="423">
          <cell r="D423">
            <v>77254</v>
          </cell>
          <cell r="E423">
            <v>25</v>
          </cell>
          <cell r="F423" t="str">
            <v>X</v>
          </cell>
          <cell r="G423">
            <v>0</v>
          </cell>
          <cell r="H423">
            <v>0</v>
          </cell>
          <cell r="I423" t="str">
            <v>X</v>
          </cell>
          <cell r="J423" t="str">
            <v>X</v>
          </cell>
          <cell r="K423" t="str">
            <v>X</v>
          </cell>
          <cell r="L423" t="str">
            <v>X</v>
          </cell>
          <cell r="M423" t="str">
            <v>X</v>
          </cell>
          <cell r="N423" t="str">
            <v>X</v>
          </cell>
          <cell r="O423">
            <v>0</v>
          </cell>
          <cell r="P423">
            <v>77254</v>
          </cell>
          <cell r="Q423">
            <v>0</v>
          </cell>
          <cell r="R423">
            <v>0</v>
          </cell>
          <cell r="S423">
            <v>25</v>
          </cell>
          <cell r="T423">
            <v>25</v>
          </cell>
          <cell r="U423">
            <v>0</v>
          </cell>
        </row>
        <row r="424">
          <cell r="D424">
            <v>77255</v>
          </cell>
          <cell r="E424">
            <v>2</v>
          </cell>
          <cell r="F424" t="str">
            <v>X</v>
          </cell>
          <cell r="G424">
            <v>2</v>
          </cell>
          <cell r="H424">
            <v>2</v>
          </cell>
          <cell r="I424" t="str">
            <v>X</v>
          </cell>
          <cell r="J424" t="str">
            <v>X</v>
          </cell>
          <cell r="K424" t="str">
            <v>X</v>
          </cell>
          <cell r="L424" t="str">
            <v>X</v>
          </cell>
          <cell r="M424" t="str">
            <v>X</v>
          </cell>
          <cell r="N424" t="str">
            <v>X</v>
          </cell>
          <cell r="O424">
            <v>0</v>
          </cell>
          <cell r="P424" t="str">
            <v>Sky+ IAF 501603 Rev</v>
          </cell>
          <cell r="Q424">
            <v>1149</v>
          </cell>
          <cell r="R424">
            <v>0</v>
          </cell>
          <cell r="S424">
            <v>0</v>
          </cell>
          <cell r="T424">
            <v>0</v>
          </cell>
          <cell r="U424">
            <v>26</v>
          </cell>
        </row>
        <row r="425">
          <cell r="D425">
            <v>77270</v>
          </cell>
          <cell r="E425">
            <v>63</v>
          </cell>
          <cell r="F425" t="str">
            <v>X</v>
          </cell>
          <cell r="G425">
            <v>0</v>
          </cell>
          <cell r="H425">
            <v>0</v>
          </cell>
          <cell r="I425" t="str">
            <v>X</v>
          </cell>
          <cell r="J425" t="str">
            <v>X</v>
          </cell>
          <cell r="K425" t="str">
            <v>X</v>
          </cell>
          <cell r="L425" t="str">
            <v>X</v>
          </cell>
          <cell r="M425" t="str">
            <v>X</v>
          </cell>
          <cell r="N425" t="str">
            <v>X</v>
          </cell>
          <cell r="O425">
            <v>0</v>
          </cell>
          <cell r="P425" t="str">
            <v>C and C Payment Plan</v>
          </cell>
          <cell r="Q425">
            <v>0</v>
          </cell>
          <cell r="R425">
            <v>13</v>
          </cell>
          <cell r="S425">
            <v>62</v>
          </cell>
          <cell r="T425">
            <v>0</v>
          </cell>
          <cell r="U425">
            <v>0</v>
          </cell>
        </row>
        <row r="426">
          <cell r="D426">
            <v>77280</v>
          </cell>
          <cell r="E426">
            <v>47</v>
          </cell>
          <cell r="F426" t="str">
            <v>X</v>
          </cell>
          <cell r="G426">
            <v>45</v>
          </cell>
          <cell r="H426">
            <v>27</v>
          </cell>
          <cell r="I426" t="str">
            <v>X</v>
          </cell>
          <cell r="J426" t="str">
            <v>X</v>
          </cell>
          <cell r="K426" t="str">
            <v>X</v>
          </cell>
          <cell r="L426" t="str">
            <v>X</v>
          </cell>
          <cell r="M426" t="str">
            <v>X</v>
          </cell>
          <cell r="N426" t="str">
            <v>X</v>
          </cell>
          <cell r="O426">
            <v>1</v>
          </cell>
          <cell r="P426" t="str">
            <v>Tesco 959595</v>
          </cell>
          <cell r="Q426">
            <v>13638</v>
          </cell>
          <cell r="R426">
            <v>17</v>
          </cell>
          <cell r="S426">
            <v>0</v>
          </cell>
          <cell r="T426">
            <v>0</v>
          </cell>
          <cell r="U426">
            <v>2143</v>
          </cell>
        </row>
        <row r="427">
          <cell r="D427">
            <v>77282</v>
          </cell>
          <cell r="E427">
            <v>40</v>
          </cell>
          <cell r="F427" t="str">
            <v>X</v>
          </cell>
          <cell r="G427">
            <v>40</v>
          </cell>
          <cell r="H427">
            <v>40</v>
          </cell>
          <cell r="I427" t="str">
            <v>X</v>
          </cell>
          <cell r="J427" t="str">
            <v>X</v>
          </cell>
          <cell r="K427" t="str">
            <v>X</v>
          </cell>
          <cell r="L427" t="str">
            <v>X</v>
          </cell>
          <cell r="M427" t="str">
            <v>X</v>
          </cell>
          <cell r="N427" t="str">
            <v>X</v>
          </cell>
          <cell r="O427">
            <v>0</v>
          </cell>
          <cell r="P427" t="str">
            <v>TV Link x/fer</v>
          </cell>
          <cell r="Q427">
            <v>9631</v>
          </cell>
          <cell r="R427">
            <v>0</v>
          </cell>
          <cell r="S427">
            <v>0</v>
          </cell>
          <cell r="T427">
            <v>0</v>
          </cell>
          <cell r="U427">
            <v>87</v>
          </cell>
        </row>
        <row r="428">
          <cell r="D428">
            <v>77290</v>
          </cell>
          <cell r="E428">
            <v>78</v>
          </cell>
          <cell r="F428" t="str">
            <v>X</v>
          </cell>
          <cell r="G428">
            <v>77</v>
          </cell>
          <cell r="H428">
            <v>76</v>
          </cell>
          <cell r="I428" t="str">
            <v>X</v>
          </cell>
          <cell r="J428" t="str">
            <v>X</v>
          </cell>
          <cell r="K428" t="str">
            <v>X</v>
          </cell>
          <cell r="L428" t="str">
            <v>X</v>
          </cell>
          <cell r="M428" t="str">
            <v>X</v>
          </cell>
          <cell r="N428" t="str">
            <v>X</v>
          </cell>
          <cell r="O428">
            <v>1</v>
          </cell>
          <cell r="P428" t="str">
            <v>MI Transfer Number</v>
          </cell>
          <cell r="Q428">
            <v>18526</v>
          </cell>
          <cell r="R428">
            <v>0</v>
          </cell>
          <cell r="S428">
            <v>0</v>
          </cell>
          <cell r="T428">
            <v>0</v>
          </cell>
          <cell r="U428">
            <v>237</v>
          </cell>
        </row>
        <row r="429">
          <cell r="D429">
            <v>77292</v>
          </cell>
          <cell r="E429">
            <v>82</v>
          </cell>
          <cell r="F429" t="str">
            <v>X</v>
          </cell>
          <cell r="G429">
            <v>79</v>
          </cell>
          <cell r="H429">
            <v>72</v>
          </cell>
          <cell r="I429" t="str">
            <v>X</v>
          </cell>
          <cell r="J429" t="str">
            <v>X</v>
          </cell>
          <cell r="K429" t="str">
            <v>X</v>
          </cell>
          <cell r="L429" t="str">
            <v>X</v>
          </cell>
          <cell r="M429" t="str">
            <v>X</v>
          </cell>
          <cell r="N429" t="str">
            <v>X</v>
          </cell>
          <cell r="O429">
            <v>3</v>
          </cell>
          <cell r="P429" t="str">
            <v>Sky + Install T/fer</v>
          </cell>
          <cell r="Q429">
            <v>28458</v>
          </cell>
          <cell r="R429">
            <v>0</v>
          </cell>
          <cell r="S429">
            <v>0</v>
          </cell>
          <cell r="T429">
            <v>0</v>
          </cell>
          <cell r="U429">
            <v>445</v>
          </cell>
        </row>
        <row r="430">
          <cell r="D430">
            <v>77293</v>
          </cell>
          <cell r="E430">
            <v>182</v>
          </cell>
          <cell r="F430" t="str">
            <v>X</v>
          </cell>
          <cell r="G430">
            <v>178</v>
          </cell>
          <cell r="H430">
            <v>178</v>
          </cell>
          <cell r="I430" t="str">
            <v>X</v>
          </cell>
          <cell r="J430" t="str">
            <v>X</v>
          </cell>
          <cell r="K430" t="str">
            <v>X</v>
          </cell>
          <cell r="L430" t="str">
            <v>X</v>
          </cell>
          <cell r="M430" t="str">
            <v>X</v>
          </cell>
          <cell r="N430" t="str">
            <v>X</v>
          </cell>
          <cell r="O430">
            <v>3</v>
          </cell>
          <cell r="P430" t="str">
            <v>EDB x/fer</v>
          </cell>
          <cell r="Q430">
            <v>64531</v>
          </cell>
          <cell r="R430">
            <v>11</v>
          </cell>
          <cell r="S430">
            <v>0</v>
          </cell>
          <cell r="T430">
            <v>0</v>
          </cell>
          <cell r="U430">
            <v>386</v>
          </cell>
        </row>
        <row r="431">
          <cell r="D431">
            <v>77294</v>
          </cell>
          <cell r="E431">
            <v>1</v>
          </cell>
          <cell r="F431" t="str">
            <v>X</v>
          </cell>
          <cell r="G431">
            <v>1</v>
          </cell>
          <cell r="H431">
            <v>1</v>
          </cell>
          <cell r="I431" t="str">
            <v>X</v>
          </cell>
          <cell r="J431" t="str">
            <v>X</v>
          </cell>
          <cell r="K431" t="str">
            <v>X</v>
          </cell>
          <cell r="L431" t="str">
            <v>X</v>
          </cell>
          <cell r="M431" t="str">
            <v>X</v>
          </cell>
          <cell r="N431" t="str">
            <v>X</v>
          </cell>
          <cell r="O431">
            <v>0</v>
          </cell>
          <cell r="P431" t="str">
            <v>Independant</v>
          </cell>
          <cell r="Q431">
            <v>352</v>
          </cell>
          <cell r="R431">
            <v>0</v>
          </cell>
          <cell r="S431">
            <v>0</v>
          </cell>
          <cell r="T431">
            <v>0</v>
          </cell>
          <cell r="U431">
            <v>2</v>
          </cell>
        </row>
        <row r="432">
          <cell r="D432">
            <v>77295</v>
          </cell>
          <cell r="E432">
            <v>82</v>
          </cell>
          <cell r="F432" t="str">
            <v>X</v>
          </cell>
          <cell r="G432">
            <v>79</v>
          </cell>
          <cell r="H432">
            <v>73</v>
          </cell>
          <cell r="I432" t="str">
            <v>X</v>
          </cell>
          <cell r="J432" t="str">
            <v>X</v>
          </cell>
          <cell r="K432" t="str">
            <v>X</v>
          </cell>
          <cell r="L432" t="str">
            <v>X</v>
          </cell>
          <cell r="M432" t="str">
            <v>X</v>
          </cell>
          <cell r="N432" t="str">
            <v>X</v>
          </cell>
          <cell r="O432">
            <v>1</v>
          </cell>
          <cell r="P432" t="str">
            <v>ASA Transfer Number</v>
          </cell>
          <cell r="Q432">
            <v>4496</v>
          </cell>
          <cell r="R432">
            <v>30</v>
          </cell>
          <cell r="S432">
            <v>0</v>
          </cell>
          <cell r="T432">
            <v>0</v>
          </cell>
          <cell r="U432">
            <v>850</v>
          </cell>
        </row>
        <row r="433">
          <cell r="D433">
            <v>77296</v>
          </cell>
          <cell r="E433">
            <v>3</v>
          </cell>
          <cell r="F433" t="str">
            <v>X</v>
          </cell>
          <cell r="G433">
            <v>3</v>
          </cell>
          <cell r="H433">
            <v>2</v>
          </cell>
          <cell r="I433" t="str">
            <v>X</v>
          </cell>
          <cell r="J433" t="str">
            <v>X</v>
          </cell>
          <cell r="K433" t="str">
            <v>X</v>
          </cell>
          <cell r="L433" t="str">
            <v>X</v>
          </cell>
          <cell r="M433" t="str">
            <v>X</v>
          </cell>
          <cell r="N433" t="str">
            <v>X</v>
          </cell>
          <cell r="O433">
            <v>0</v>
          </cell>
          <cell r="P433" t="str">
            <v>BST ASA</v>
          </cell>
          <cell r="Q433">
            <v>117</v>
          </cell>
          <cell r="R433">
            <v>0</v>
          </cell>
          <cell r="S433">
            <v>0</v>
          </cell>
          <cell r="T433">
            <v>0</v>
          </cell>
          <cell r="U433">
            <v>67</v>
          </cell>
        </row>
        <row r="434">
          <cell r="D434">
            <v>77297</v>
          </cell>
          <cell r="E434">
            <v>81</v>
          </cell>
          <cell r="F434" t="str">
            <v>X</v>
          </cell>
          <cell r="G434">
            <v>0</v>
          </cell>
          <cell r="H434">
            <v>0</v>
          </cell>
          <cell r="I434" t="str">
            <v>X</v>
          </cell>
          <cell r="J434" t="str">
            <v>X</v>
          </cell>
          <cell r="K434" t="str">
            <v>X</v>
          </cell>
          <cell r="L434" t="str">
            <v>X</v>
          </cell>
          <cell r="M434" t="str">
            <v>X</v>
          </cell>
          <cell r="N434" t="str">
            <v>X</v>
          </cell>
          <cell r="O434">
            <v>0</v>
          </cell>
          <cell r="P434" t="str">
            <v>DTH Collections</v>
          </cell>
          <cell r="Q434">
            <v>0</v>
          </cell>
          <cell r="R434">
            <v>72</v>
          </cell>
          <cell r="S434">
            <v>76</v>
          </cell>
          <cell r="T434">
            <v>0</v>
          </cell>
          <cell r="U434">
            <v>0</v>
          </cell>
        </row>
        <row r="435">
          <cell r="D435">
            <v>77298</v>
          </cell>
          <cell r="E435">
            <v>1</v>
          </cell>
          <cell r="F435" t="str">
            <v>X</v>
          </cell>
          <cell r="G435">
            <v>0</v>
          </cell>
          <cell r="H435">
            <v>0</v>
          </cell>
          <cell r="I435" t="str">
            <v>X</v>
          </cell>
          <cell r="J435" t="str">
            <v>X</v>
          </cell>
          <cell r="K435" t="str">
            <v>X</v>
          </cell>
          <cell r="L435" t="str">
            <v>X</v>
          </cell>
          <cell r="M435" t="str">
            <v>X</v>
          </cell>
          <cell r="N435" t="str">
            <v>X</v>
          </cell>
          <cell r="O435">
            <v>1</v>
          </cell>
          <cell r="P435">
            <v>77298</v>
          </cell>
          <cell r="Q435">
            <v>0</v>
          </cell>
          <cell r="R435">
            <v>0</v>
          </cell>
          <cell r="S435">
            <v>0</v>
          </cell>
          <cell r="T435">
            <v>0</v>
          </cell>
          <cell r="U435">
            <v>0</v>
          </cell>
        </row>
        <row r="436">
          <cell r="D436">
            <v>77299</v>
          </cell>
          <cell r="E436">
            <v>682</v>
          </cell>
          <cell r="F436" t="str">
            <v>X</v>
          </cell>
          <cell r="G436">
            <v>666</v>
          </cell>
          <cell r="H436">
            <v>615</v>
          </cell>
          <cell r="I436" t="str">
            <v>X</v>
          </cell>
          <cell r="J436" t="str">
            <v>X</v>
          </cell>
          <cell r="K436" t="str">
            <v>X</v>
          </cell>
          <cell r="L436" t="str">
            <v>X</v>
          </cell>
          <cell r="M436" t="str">
            <v>X</v>
          </cell>
          <cell r="N436" t="str">
            <v>X</v>
          </cell>
          <cell r="O436">
            <v>15</v>
          </cell>
          <cell r="P436" t="str">
            <v>Install T/fer Number</v>
          </cell>
          <cell r="Q436">
            <v>176045</v>
          </cell>
          <cell r="R436">
            <v>11</v>
          </cell>
          <cell r="S436">
            <v>0</v>
          </cell>
          <cell r="T436">
            <v>0</v>
          </cell>
          <cell r="U436">
            <v>4214</v>
          </cell>
        </row>
        <row r="437">
          <cell r="D437">
            <v>77300</v>
          </cell>
          <cell r="E437">
            <v>54</v>
          </cell>
          <cell r="F437" t="str">
            <v>X</v>
          </cell>
          <cell r="G437">
            <v>51</v>
          </cell>
          <cell r="H437">
            <v>42</v>
          </cell>
          <cell r="I437" t="str">
            <v>X</v>
          </cell>
          <cell r="J437" t="str">
            <v>X</v>
          </cell>
          <cell r="K437" t="str">
            <v>X</v>
          </cell>
          <cell r="L437" t="str">
            <v>X</v>
          </cell>
          <cell r="M437" t="str">
            <v>X</v>
          </cell>
          <cell r="N437" t="str">
            <v>X</v>
          </cell>
          <cell r="O437">
            <v>3</v>
          </cell>
          <cell r="P437" t="str">
            <v>Tivo 418486.</v>
          </cell>
          <cell r="Q437">
            <v>13576</v>
          </cell>
          <cell r="R437">
            <v>0</v>
          </cell>
          <cell r="S437">
            <v>0</v>
          </cell>
          <cell r="T437">
            <v>0</v>
          </cell>
          <cell r="U437">
            <v>1622</v>
          </cell>
        </row>
        <row r="438">
          <cell r="D438">
            <v>77303</v>
          </cell>
          <cell r="E438">
            <v>17</v>
          </cell>
          <cell r="F438" t="str">
            <v>X</v>
          </cell>
          <cell r="G438">
            <v>16</v>
          </cell>
          <cell r="H438">
            <v>14</v>
          </cell>
          <cell r="I438" t="str">
            <v>X</v>
          </cell>
          <cell r="J438" t="str">
            <v>X</v>
          </cell>
          <cell r="K438" t="str">
            <v>X</v>
          </cell>
          <cell r="L438" t="str">
            <v>X</v>
          </cell>
          <cell r="M438" t="str">
            <v>X</v>
          </cell>
          <cell r="N438" t="str">
            <v>X</v>
          </cell>
          <cell r="O438">
            <v>0</v>
          </cell>
          <cell r="P438" t="str">
            <v>Tech Option 435000</v>
          </cell>
          <cell r="Q438">
            <v>4005</v>
          </cell>
          <cell r="R438">
            <v>0</v>
          </cell>
          <cell r="S438">
            <v>1</v>
          </cell>
          <cell r="T438">
            <v>1</v>
          </cell>
          <cell r="U438">
            <v>131</v>
          </cell>
        </row>
        <row r="439">
          <cell r="D439">
            <v>77303</v>
          </cell>
          <cell r="E439">
            <v>1</v>
          </cell>
          <cell r="F439" t="str">
            <v>x</v>
          </cell>
          <cell r="G439">
            <v>1</v>
          </cell>
          <cell r="H439">
            <v>1</v>
          </cell>
          <cell r="I439" t="str">
            <v>x</v>
          </cell>
          <cell r="J439" t="str">
            <v>x</v>
          </cell>
          <cell r="K439" t="str">
            <v>x</v>
          </cell>
          <cell r="L439" t="str">
            <v>x</v>
          </cell>
          <cell r="M439" t="str">
            <v>x</v>
          </cell>
          <cell r="N439" t="str">
            <v>x</v>
          </cell>
          <cell r="O439">
            <v>0</v>
          </cell>
          <cell r="P439" t="str">
            <v>Technical Opt 435000</v>
          </cell>
          <cell r="Q439">
            <v>157</v>
          </cell>
          <cell r="R439">
            <v>0</v>
          </cell>
          <cell r="S439">
            <v>0</v>
          </cell>
          <cell r="T439">
            <v>0</v>
          </cell>
          <cell r="U439">
            <v>3</v>
          </cell>
        </row>
        <row r="440">
          <cell r="D440">
            <v>77306</v>
          </cell>
          <cell r="E440">
            <v>730</v>
          </cell>
          <cell r="F440" t="str">
            <v>X</v>
          </cell>
          <cell r="G440">
            <v>727</v>
          </cell>
          <cell r="H440">
            <v>703</v>
          </cell>
          <cell r="I440" t="str">
            <v>X</v>
          </cell>
          <cell r="J440" t="str">
            <v>X</v>
          </cell>
          <cell r="K440" t="str">
            <v>X</v>
          </cell>
          <cell r="L440" t="str">
            <v>X</v>
          </cell>
          <cell r="M440" t="str">
            <v>X</v>
          </cell>
          <cell r="N440" t="str">
            <v>X</v>
          </cell>
          <cell r="O440">
            <v>3</v>
          </cell>
          <cell r="P440" t="str">
            <v>CLI Opt 435000</v>
          </cell>
          <cell r="Q440">
            <v>257741</v>
          </cell>
          <cell r="R440">
            <v>0</v>
          </cell>
          <cell r="S440">
            <v>0</v>
          </cell>
          <cell r="T440">
            <v>0</v>
          </cell>
          <cell r="U440">
            <v>2701</v>
          </cell>
        </row>
        <row r="441">
          <cell r="D441">
            <v>77306</v>
          </cell>
          <cell r="E441">
            <v>13</v>
          </cell>
          <cell r="F441" t="str">
            <v>x</v>
          </cell>
          <cell r="G441">
            <v>8</v>
          </cell>
          <cell r="H441">
            <v>8</v>
          </cell>
          <cell r="I441" t="str">
            <v>x</v>
          </cell>
          <cell r="J441" t="str">
            <v>x</v>
          </cell>
          <cell r="K441" t="str">
            <v>x</v>
          </cell>
          <cell r="L441" t="str">
            <v>x</v>
          </cell>
          <cell r="M441" t="str">
            <v>x</v>
          </cell>
          <cell r="N441" t="str">
            <v>x</v>
          </cell>
          <cell r="O441">
            <v>1</v>
          </cell>
          <cell r="P441" t="str">
            <v>CLI MGT 435000</v>
          </cell>
          <cell r="Q441">
            <v>2771</v>
          </cell>
          <cell r="R441">
            <v>0</v>
          </cell>
          <cell r="S441">
            <v>4</v>
          </cell>
          <cell r="T441">
            <v>0</v>
          </cell>
          <cell r="U441">
            <v>36</v>
          </cell>
        </row>
        <row r="442">
          <cell r="D442">
            <v>77307</v>
          </cell>
          <cell r="E442">
            <v>1161</v>
          </cell>
          <cell r="F442" t="str">
            <v>X</v>
          </cell>
          <cell r="G442">
            <v>1144</v>
          </cell>
          <cell r="H442">
            <v>906</v>
          </cell>
          <cell r="I442" t="str">
            <v>X</v>
          </cell>
          <cell r="J442" t="str">
            <v>X</v>
          </cell>
          <cell r="K442" t="str">
            <v>X</v>
          </cell>
          <cell r="L442" t="str">
            <v>X</v>
          </cell>
          <cell r="M442" t="str">
            <v>X</v>
          </cell>
          <cell r="N442" t="str">
            <v>X</v>
          </cell>
          <cell r="O442">
            <v>15</v>
          </cell>
          <cell r="P442" t="str">
            <v>Sky+ Technical</v>
          </cell>
          <cell r="Q442">
            <v>510815</v>
          </cell>
          <cell r="R442">
            <v>35</v>
          </cell>
          <cell r="S442">
            <v>0</v>
          </cell>
          <cell r="T442">
            <v>0</v>
          </cell>
          <cell r="U442">
            <v>36331</v>
          </cell>
        </row>
        <row r="443">
          <cell r="D443">
            <v>77311</v>
          </cell>
          <cell r="E443">
            <v>181</v>
          </cell>
          <cell r="F443" t="str">
            <v>x</v>
          </cell>
          <cell r="G443">
            <v>177</v>
          </cell>
          <cell r="H443">
            <v>149</v>
          </cell>
          <cell r="I443" t="str">
            <v>x</v>
          </cell>
          <cell r="J443" t="str">
            <v>x</v>
          </cell>
          <cell r="K443" t="str">
            <v>x</v>
          </cell>
          <cell r="L443" t="str">
            <v>x</v>
          </cell>
          <cell r="M443" t="str">
            <v>x</v>
          </cell>
          <cell r="N443" t="str">
            <v>x</v>
          </cell>
          <cell r="O443">
            <v>4</v>
          </cell>
          <cell r="P443" t="str">
            <v>WAP Technical Active</v>
          </cell>
          <cell r="Q443">
            <v>47842</v>
          </cell>
          <cell r="R443">
            <v>0</v>
          </cell>
          <cell r="S443">
            <v>0</v>
          </cell>
          <cell r="T443">
            <v>0</v>
          </cell>
          <cell r="U443">
            <v>2538</v>
          </cell>
        </row>
        <row r="444">
          <cell r="D444">
            <v>77315</v>
          </cell>
          <cell r="E444">
            <v>82</v>
          </cell>
          <cell r="F444" t="str">
            <v>X</v>
          </cell>
          <cell r="G444">
            <v>82</v>
          </cell>
          <cell r="H444">
            <v>78</v>
          </cell>
          <cell r="I444" t="str">
            <v>X</v>
          </cell>
          <cell r="J444" t="str">
            <v>X</v>
          </cell>
          <cell r="K444" t="str">
            <v>X</v>
          </cell>
          <cell r="L444" t="str">
            <v>X</v>
          </cell>
          <cell r="M444" t="str">
            <v>X</v>
          </cell>
          <cell r="N444" t="str">
            <v>X</v>
          </cell>
          <cell r="O444">
            <v>0</v>
          </cell>
          <cell r="P444" t="str">
            <v>Tech Option 434343</v>
          </cell>
          <cell r="Q444">
            <v>26401</v>
          </cell>
          <cell r="R444">
            <v>0</v>
          </cell>
          <cell r="S444">
            <v>0</v>
          </cell>
          <cell r="T444">
            <v>0</v>
          </cell>
          <cell r="U444">
            <v>427</v>
          </cell>
        </row>
        <row r="445">
          <cell r="D445">
            <v>77318</v>
          </cell>
          <cell r="E445">
            <v>1</v>
          </cell>
          <cell r="F445" t="str">
            <v>X</v>
          </cell>
          <cell r="G445">
            <v>0</v>
          </cell>
          <cell r="H445">
            <v>0</v>
          </cell>
          <cell r="I445" t="str">
            <v>X</v>
          </cell>
          <cell r="J445" t="str">
            <v>X</v>
          </cell>
          <cell r="K445" t="str">
            <v>X</v>
          </cell>
          <cell r="L445" t="str">
            <v>X</v>
          </cell>
          <cell r="M445" t="str">
            <v>X</v>
          </cell>
          <cell r="N445" t="str">
            <v>X</v>
          </cell>
          <cell r="O445">
            <v>0</v>
          </cell>
          <cell r="P445" t="str">
            <v>C/S cust profile</v>
          </cell>
          <cell r="Q445">
            <v>0</v>
          </cell>
          <cell r="R445">
            <v>0</v>
          </cell>
          <cell r="S445">
            <v>1</v>
          </cell>
          <cell r="T445">
            <v>1</v>
          </cell>
          <cell r="U445">
            <v>0</v>
          </cell>
        </row>
        <row r="446">
          <cell r="D446">
            <v>77319</v>
          </cell>
          <cell r="E446">
            <v>1</v>
          </cell>
          <cell r="F446" t="str">
            <v>X</v>
          </cell>
          <cell r="G446">
            <v>1</v>
          </cell>
          <cell r="H446">
            <v>1</v>
          </cell>
          <cell r="I446" t="str">
            <v>X</v>
          </cell>
          <cell r="J446" t="str">
            <v>X</v>
          </cell>
          <cell r="K446" t="str">
            <v>X</v>
          </cell>
          <cell r="L446" t="str">
            <v>X</v>
          </cell>
          <cell r="M446" t="str">
            <v>X</v>
          </cell>
          <cell r="N446" t="str">
            <v>X</v>
          </cell>
          <cell r="O446">
            <v>0</v>
          </cell>
          <cell r="P446" t="str">
            <v>SBO cust profile</v>
          </cell>
          <cell r="Q446">
            <v>260</v>
          </cell>
          <cell r="R446">
            <v>0</v>
          </cell>
          <cell r="S446">
            <v>0</v>
          </cell>
          <cell r="T446">
            <v>0</v>
          </cell>
          <cell r="U446">
            <v>4</v>
          </cell>
        </row>
        <row r="447">
          <cell r="D447">
            <v>77320</v>
          </cell>
          <cell r="E447">
            <v>25</v>
          </cell>
          <cell r="F447" t="str">
            <v>X</v>
          </cell>
          <cell r="G447">
            <v>25</v>
          </cell>
          <cell r="H447">
            <v>24</v>
          </cell>
          <cell r="I447" t="str">
            <v>X</v>
          </cell>
          <cell r="J447" t="str">
            <v>X</v>
          </cell>
          <cell r="K447" t="str">
            <v>X</v>
          </cell>
          <cell r="L447" t="str">
            <v>X</v>
          </cell>
          <cell r="M447" t="str">
            <v>X</v>
          </cell>
          <cell r="N447" t="str">
            <v>X</v>
          </cell>
          <cell r="O447">
            <v>0</v>
          </cell>
          <cell r="P447" t="str">
            <v>Techncial cust profi</v>
          </cell>
          <cell r="Q447">
            <v>10206</v>
          </cell>
          <cell r="R447">
            <v>0</v>
          </cell>
          <cell r="S447">
            <v>0</v>
          </cell>
          <cell r="T447">
            <v>0</v>
          </cell>
          <cell r="U447">
            <v>101</v>
          </cell>
        </row>
        <row r="448">
          <cell r="D448">
            <v>77323</v>
          </cell>
          <cell r="E448">
            <v>2</v>
          </cell>
          <cell r="F448" t="str">
            <v>X</v>
          </cell>
          <cell r="G448">
            <v>2</v>
          </cell>
          <cell r="H448">
            <v>2</v>
          </cell>
          <cell r="I448" t="str">
            <v>X</v>
          </cell>
          <cell r="J448" t="str">
            <v>X</v>
          </cell>
          <cell r="K448" t="str">
            <v>X</v>
          </cell>
          <cell r="L448" t="str">
            <v>X</v>
          </cell>
          <cell r="M448" t="str">
            <v>X</v>
          </cell>
          <cell r="N448" t="str">
            <v>X</v>
          </cell>
          <cell r="O448">
            <v>0</v>
          </cell>
          <cell r="P448" t="str">
            <v>Prem Products 741147</v>
          </cell>
          <cell r="Q448">
            <v>888</v>
          </cell>
          <cell r="R448">
            <v>0</v>
          </cell>
          <cell r="S448">
            <v>0</v>
          </cell>
          <cell r="T448">
            <v>0</v>
          </cell>
          <cell r="U448">
            <v>5</v>
          </cell>
        </row>
        <row r="449">
          <cell r="D449">
            <v>77324</v>
          </cell>
          <cell r="E449">
            <v>658</v>
          </cell>
          <cell r="F449" t="str">
            <v>X</v>
          </cell>
          <cell r="G449">
            <v>642</v>
          </cell>
          <cell r="H449">
            <v>570</v>
          </cell>
          <cell r="I449" t="str">
            <v>X</v>
          </cell>
          <cell r="J449" t="str">
            <v>X</v>
          </cell>
          <cell r="K449" t="str">
            <v>X</v>
          </cell>
          <cell r="L449" t="str">
            <v>X</v>
          </cell>
          <cell r="M449" t="str">
            <v>X</v>
          </cell>
          <cell r="N449" t="str">
            <v>X</v>
          </cell>
          <cell r="O449">
            <v>10</v>
          </cell>
          <cell r="P449" t="str">
            <v>RHL Tech Trans</v>
          </cell>
          <cell r="Q449">
            <v>247205</v>
          </cell>
          <cell r="R449">
            <v>0</v>
          </cell>
          <cell r="S449">
            <v>6</v>
          </cell>
          <cell r="T449">
            <v>6</v>
          </cell>
          <cell r="U449">
            <v>5141</v>
          </cell>
        </row>
        <row r="450">
          <cell r="D450">
            <v>77327</v>
          </cell>
          <cell r="E450">
            <v>49</v>
          </cell>
          <cell r="F450" t="str">
            <v>X</v>
          </cell>
          <cell r="G450">
            <v>47</v>
          </cell>
          <cell r="H450">
            <v>40</v>
          </cell>
          <cell r="I450" t="str">
            <v>X</v>
          </cell>
          <cell r="J450" t="str">
            <v>X</v>
          </cell>
          <cell r="K450" t="str">
            <v>X</v>
          </cell>
          <cell r="L450" t="str">
            <v>X</v>
          </cell>
          <cell r="M450" t="str">
            <v>X</v>
          </cell>
          <cell r="N450" t="str">
            <v>X</v>
          </cell>
          <cell r="O450">
            <v>2</v>
          </cell>
          <cell r="P450" t="str">
            <v>Outscource Serv Call</v>
          </cell>
          <cell r="Q450">
            <v>11847</v>
          </cell>
          <cell r="R450">
            <v>0</v>
          </cell>
          <cell r="S450">
            <v>0</v>
          </cell>
          <cell r="T450">
            <v>0</v>
          </cell>
          <cell r="U450">
            <v>530</v>
          </cell>
        </row>
        <row r="451">
          <cell r="D451">
            <v>77328</v>
          </cell>
          <cell r="E451">
            <v>1</v>
          </cell>
          <cell r="F451" t="str">
            <v>X</v>
          </cell>
          <cell r="G451">
            <v>1</v>
          </cell>
          <cell r="H451">
            <v>0</v>
          </cell>
          <cell r="I451" t="str">
            <v>X</v>
          </cell>
          <cell r="J451" t="str">
            <v>X</v>
          </cell>
          <cell r="K451" t="str">
            <v>X</v>
          </cell>
          <cell r="L451" t="str">
            <v>X</v>
          </cell>
          <cell r="M451" t="str">
            <v>X</v>
          </cell>
          <cell r="N451" t="str">
            <v>X</v>
          </cell>
          <cell r="O451">
            <v>0</v>
          </cell>
          <cell r="P451" t="str">
            <v>Sky+FHT Tech 400881</v>
          </cell>
          <cell r="Q451">
            <v>32</v>
          </cell>
          <cell r="R451">
            <v>0</v>
          </cell>
          <cell r="S451">
            <v>0</v>
          </cell>
          <cell r="T451">
            <v>0</v>
          </cell>
          <cell r="U451">
            <v>113</v>
          </cell>
        </row>
        <row r="452">
          <cell r="D452">
            <v>77332</v>
          </cell>
          <cell r="E452">
            <v>461</v>
          </cell>
          <cell r="F452" t="str">
            <v>X</v>
          </cell>
          <cell r="G452">
            <v>458</v>
          </cell>
          <cell r="H452">
            <v>412</v>
          </cell>
          <cell r="I452" t="str">
            <v>X</v>
          </cell>
          <cell r="J452" t="str">
            <v>X</v>
          </cell>
          <cell r="K452" t="str">
            <v>X</v>
          </cell>
          <cell r="L452" t="str">
            <v>X</v>
          </cell>
          <cell r="M452" t="str">
            <v>X</v>
          </cell>
          <cell r="N452" t="str">
            <v>X</v>
          </cell>
          <cell r="O452">
            <v>3</v>
          </cell>
          <cell r="P452" t="str">
            <v>Tech Route Frm Dunf</v>
          </cell>
          <cell r="Q452">
            <v>180228</v>
          </cell>
          <cell r="R452">
            <v>0</v>
          </cell>
          <cell r="S452">
            <v>0</v>
          </cell>
          <cell r="T452">
            <v>0</v>
          </cell>
          <cell r="U452">
            <v>3641</v>
          </cell>
        </row>
        <row r="453">
          <cell r="D453">
            <v>77334</v>
          </cell>
          <cell r="E453">
            <v>762</v>
          </cell>
          <cell r="F453" t="str">
            <v>X</v>
          </cell>
          <cell r="G453">
            <v>673</v>
          </cell>
          <cell r="H453">
            <v>640</v>
          </cell>
          <cell r="I453" t="str">
            <v>X</v>
          </cell>
          <cell r="J453" t="str">
            <v>X</v>
          </cell>
          <cell r="K453" t="str">
            <v>X</v>
          </cell>
          <cell r="L453" t="str">
            <v>X</v>
          </cell>
          <cell r="M453" t="str">
            <v>X</v>
          </cell>
          <cell r="N453" t="str">
            <v>X</v>
          </cell>
          <cell r="O453">
            <v>2</v>
          </cell>
          <cell r="P453" t="str">
            <v>Tech 959595</v>
          </cell>
          <cell r="Q453">
            <v>206299</v>
          </cell>
          <cell r="R453">
            <v>0</v>
          </cell>
          <cell r="S453">
            <v>87</v>
          </cell>
          <cell r="T453">
            <v>87</v>
          </cell>
          <cell r="U453">
            <v>4260</v>
          </cell>
        </row>
        <row r="454">
          <cell r="D454">
            <v>77336</v>
          </cell>
          <cell r="E454">
            <v>209</v>
          </cell>
          <cell r="F454" t="str">
            <v>X</v>
          </cell>
          <cell r="G454">
            <v>181</v>
          </cell>
          <cell r="H454">
            <v>180</v>
          </cell>
          <cell r="I454" t="str">
            <v>X</v>
          </cell>
          <cell r="J454" t="str">
            <v>X</v>
          </cell>
          <cell r="K454" t="str">
            <v>X</v>
          </cell>
          <cell r="L454" t="str">
            <v>X</v>
          </cell>
          <cell r="M454" t="str">
            <v>X</v>
          </cell>
          <cell r="N454" t="str">
            <v>X</v>
          </cell>
          <cell r="O454">
            <v>0</v>
          </cell>
          <cell r="P454" t="str">
            <v>LAI IP Technical</v>
          </cell>
          <cell r="Q454">
            <v>50084</v>
          </cell>
          <cell r="R454">
            <v>0</v>
          </cell>
          <cell r="S454">
            <v>0</v>
          </cell>
          <cell r="T454">
            <v>0</v>
          </cell>
          <cell r="U454">
            <v>429</v>
          </cell>
        </row>
        <row r="455">
          <cell r="D455">
            <v>77338</v>
          </cell>
          <cell r="E455">
            <v>3167</v>
          </cell>
          <cell r="F455" t="str">
            <v>X</v>
          </cell>
          <cell r="G455">
            <v>2712</v>
          </cell>
          <cell r="H455">
            <v>2549</v>
          </cell>
          <cell r="I455" t="str">
            <v>X</v>
          </cell>
          <cell r="J455" t="str">
            <v>X</v>
          </cell>
          <cell r="K455" t="str">
            <v>X</v>
          </cell>
          <cell r="L455" t="str">
            <v>X</v>
          </cell>
          <cell r="M455" t="str">
            <v>X</v>
          </cell>
          <cell r="N455" t="str">
            <v>X</v>
          </cell>
          <cell r="O455">
            <v>13</v>
          </cell>
          <cell r="P455" t="str">
            <v>No Sat Sig</v>
          </cell>
          <cell r="Q455">
            <v>1200579</v>
          </cell>
          <cell r="R455">
            <v>0</v>
          </cell>
          <cell r="S455">
            <v>442</v>
          </cell>
          <cell r="T455">
            <v>442</v>
          </cell>
          <cell r="U455">
            <v>19172</v>
          </cell>
        </row>
        <row r="456">
          <cell r="D456">
            <v>77338</v>
          </cell>
          <cell r="E456">
            <v>849</v>
          </cell>
          <cell r="F456" t="str">
            <v>x</v>
          </cell>
          <cell r="G456">
            <v>696</v>
          </cell>
          <cell r="H456">
            <v>672</v>
          </cell>
          <cell r="I456" t="str">
            <v>x</v>
          </cell>
          <cell r="J456" t="str">
            <v>x</v>
          </cell>
          <cell r="K456" t="str">
            <v>x</v>
          </cell>
          <cell r="L456" t="str">
            <v>x</v>
          </cell>
          <cell r="M456" t="str">
            <v>x</v>
          </cell>
          <cell r="N456" t="str">
            <v>x</v>
          </cell>
          <cell r="O456">
            <v>6</v>
          </cell>
          <cell r="P456" t="str">
            <v>Technical NSS</v>
          </cell>
          <cell r="Q456">
            <v>364841</v>
          </cell>
          <cell r="R456">
            <v>0</v>
          </cell>
          <cell r="S456">
            <v>147</v>
          </cell>
          <cell r="T456">
            <v>0</v>
          </cell>
          <cell r="U456">
            <v>3611</v>
          </cell>
        </row>
        <row r="457">
          <cell r="D457">
            <v>77339</v>
          </cell>
          <cell r="E457">
            <v>856</v>
          </cell>
          <cell r="F457" t="str">
            <v>X</v>
          </cell>
          <cell r="G457">
            <v>743</v>
          </cell>
          <cell r="H457">
            <v>699</v>
          </cell>
          <cell r="I457" t="str">
            <v>X</v>
          </cell>
          <cell r="J457" t="str">
            <v>X</v>
          </cell>
          <cell r="K457" t="str">
            <v>X</v>
          </cell>
          <cell r="L457" t="str">
            <v>X</v>
          </cell>
          <cell r="M457" t="str">
            <v>X</v>
          </cell>
          <cell r="N457" t="str">
            <v>X</v>
          </cell>
          <cell r="O457">
            <v>8</v>
          </cell>
          <cell r="P457" t="str">
            <v>Remote Probs</v>
          </cell>
          <cell r="Q457">
            <v>309354</v>
          </cell>
          <cell r="R457">
            <v>0</v>
          </cell>
          <cell r="S457">
            <v>105</v>
          </cell>
          <cell r="T457">
            <v>105</v>
          </cell>
          <cell r="U457">
            <v>5535</v>
          </cell>
        </row>
        <row r="458">
          <cell r="D458">
            <v>77339</v>
          </cell>
          <cell r="E458">
            <v>191</v>
          </cell>
          <cell r="F458" t="str">
            <v>x</v>
          </cell>
          <cell r="G458">
            <v>151</v>
          </cell>
          <cell r="H458">
            <v>147</v>
          </cell>
          <cell r="I458" t="str">
            <v>x</v>
          </cell>
          <cell r="J458" t="str">
            <v>x</v>
          </cell>
          <cell r="K458" t="str">
            <v>x</v>
          </cell>
          <cell r="L458" t="str">
            <v>x</v>
          </cell>
          <cell r="M458" t="str">
            <v>x</v>
          </cell>
          <cell r="N458" t="str">
            <v>x</v>
          </cell>
          <cell r="O458">
            <v>2</v>
          </cell>
          <cell r="P458" t="str">
            <v>Technical 77339</v>
          </cell>
          <cell r="Q458">
            <v>61045</v>
          </cell>
          <cell r="R458">
            <v>0</v>
          </cell>
          <cell r="S458">
            <v>38</v>
          </cell>
          <cell r="T458">
            <v>0</v>
          </cell>
          <cell r="U458">
            <v>721</v>
          </cell>
        </row>
        <row r="459">
          <cell r="D459">
            <v>77340</v>
          </cell>
          <cell r="E459">
            <v>2900</v>
          </cell>
          <cell r="F459" t="str">
            <v>X</v>
          </cell>
          <cell r="G459">
            <v>2548</v>
          </cell>
          <cell r="H459">
            <v>2397</v>
          </cell>
          <cell r="I459" t="str">
            <v>X</v>
          </cell>
          <cell r="J459" t="str">
            <v>X</v>
          </cell>
          <cell r="K459" t="str">
            <v>X</v>
          </cell>
          <cell r="L459" t="str">
            <v>X</v>
          </cell>
          <cell r="M459" t="str">
            <v>X</v>
          </cell>
          <cell r="N459" t="str">
            <v>X</v>
          </cell>
          <cell r="O459">
            <v>8</v>
          </cell>
          <cell r="P459" t="str">
            <v>Tech aft Conn Check</v>
          </cell>
          <cell r="Q459">
            <v>1056501</v>
          </cell>
          <cell r="R459">
            <v>0</v>
          </cell>
          <cell r="S459">
            <v>344</v>
          </cell>
          <cell r="T459">
            <v>344</v>
          </cell>
          <cell r="U459">
            <v>17645</v>
          </cell>
        </row>
        <row r="460">
          <cell r="D460">
            <v>77340</v>
          </cell>
          <cell r="E460">
            <v>713</v>
          </cell>
          <cell r="F460" t="str">
            <v>x</v>
          </cell>
          <cell r="G460">
            <v>563</v>
          </cell>
          <cell r="H460">
            <v>542</v>
          </cell>
          <cell r="I460" t="str">
            <v>x</v>
          </cell>
          <cell r="J460" t="str">
            <v>x</v>
          </cell>
          <cell r="K460" t="str">
            <v>x</v>
          </cell>
          <cell r="L460" t="str">
            <v>x</v>
          </cell>
          <cell r="M460" t="str">
            <v>x</v>
          </cell>
          <cell r="N460" t="str">
            <v>x</v>
          </cell>
          <cell r="O460">
            <v>1</v>
          </cell>
          <cell r="P460" t="str">
            <v>Technical 77340</v>
          </cell>
          <cell r="Q460">
            <v>251361</v>
          </cell>
          <cell r="R460">
            <v>0</v>
          </cell>
          <cell r="S460">
            <v>149</v>
          </cell>
          <cell r="T460">
            <v>0</v>
          </cell>
          <cell r="U460">
            <v>2997</v>
          </cell>
        </row>
        <row r="461">
          <cell r="D461">
            <v>77341</v>
          </cell>
          <cell r="E461">
            <v>177</v>
          </cell>
          <cell r="F461" t="str">
            <v>X</v>
          </cell>
          <cell r="G461">
            <v>153</v>
          </cell>
          <cell r="H461">
            <v>139</v>
          </cell>
          <cell r="I461" t="str">
            <v>X</v>
          </cell>
          <cell r="J461" t="str">
            <v>X</v>
          </cell>
          <cell r="K461" t="str">
            <v>X</v>
          </cell>
          <cell r="L461" t="str">
            <v>X</v>
          </cell>
          <cell r="M461" t="str">
            <v>X</v>
          </cell>
          <cell r="N461" t="str">
            <v>X</v>
          </cell>
          <cell r="O461">
            <v>4</v>
          </cell>
          <cell r="P461" t="str">
            <v>** T/O 435000</v>
          </cell>
          <cell r="Q461">
            <v>64944</v>
          </cell>
          <cell r="R461">
            <v>0</v>
          </cell>
          <cell r="S461">
            <v>20</v>
          </cell>
          <cell r="T461">
            <v>20</v>
          </cell>
          <cell r="U461">
            <v>1544</v>
          </cell>
        </row>
        <row r="462">
          <cell r="D462">
            <v>77350</v>
          </cell>
          <cell r="E462">
            <v>1</v>
          </cell>
          <cell r="F462" t="str">
            <v>X</v>
          </cell>
          <cell r="G462">
            <v>1</v>
          </cell>
          <cell r="H462">
            <v>1</v>
          </cell>
          <cell r="I462" t="str">
            <v>X</v>
          </cell>
          <cell r="J462" t="str">
            <v>X</v>
          </cell>
          <cell r="K462" t="str">
            <v>X</v>
          </cell>
          <cell r="L462" t="str">
            <v>X</v>
          </cell>
          <cell r="M462" t="str">
            <v>X</v>
          </cell>
          <cell r="N462" t="str">
            <v>X</v>
          </cell>
          <cell r="O462">
            <v>0</v>
          </cell>
          <cell r="P462" t="str">
            <v>Sales opt 400878</v>
          </cell>
          <cell r="Q462">
            <v>224</v>
          </cell>
          <cell r="R462">
            <v>0</v>
          </cell>
          <cell r="S462">
            <v>0</v>
          </cell>
          <cell r="T462">
            <v>0</v>
          </cell>
          <cell r="U462">
            <v>2</v>
          </cell>
        </row>
        <row r="463">
          <cell r="D463">
            <v>77377</v>
          </cell>
          <cell r="E463">
            <v>1</v>
          </cell>
          <cell r="F463" t="str">
            <v>x</v>
          </cell>
          <cell r="G463">
            <v>1</v>
          </cell>
          <cell r="H463">
            <v>1</v>
          </cell>
          <cell r="I463" t="str">
            <v>x</v>
          </cell>
          <cell r="J463" t="str">
            <v>x</v>
          </cell>
          <cell r="K463" t="str">
            <v>x</v>
          </cell>
          <cell r="L463" t="str">
            <v>x</v>
          </cell>
          <cell r="M463" t="str">
            <v>x</v>
          </cell>
          <cell r="N463" t="str">
            <v>x</v>
          </cell>
          <cell r="O463">
            <v>0</v>
          </cell>
          <cell r="P463">
            <v>77377</v>
          </cell>
          <cell r="Q463">
            <v>41</v>
          </cell>
          <cell r="R463">
            <v>0</v>
          </cell>
          <cell r="S463">
            <v>0</v>
          </cell>
          <cell r="T463">
            <v>0</v>
          </cell>
          <cell r="U463">
            <v>5</v>
          </cell>
        </row>
        <row r="464">
          <cell r="D464">
            <v>77386</v>
          </cell>
          <cell r="E464">
            <v>1</v>
          </cell>
          <cell r="F464" t="str">
            <v>X</v>
          </cell>
          <cell r="G464">
            <v>0</v>
          </cell>
          <cell r="H464">
            <v>0</v>
          </cell>
          <cell r="I464" t="str">
            <v>X</v>
          </cell>
          <cell r="J464" t="str">
            <v>X</v>
          </cell>
          <cell r="K464" t="str">
            <v>X</v>
          </cell>
          <cell r="L464" t="str">
            <v>X</v>
          </cell>
          <cell r="M464" t="str">
            <v>X</v>
          </cell>
          <cell r="N464" t="str">
            <v>X</v>
          </cell>
          <cell r="O464">
            <v>0</v>
          </cell>
          <cell r="P464" t="str">
            <v>IVR Disconnect</v>
          </cell>
          <cell r="Q464">
            <v>0</v>
          </cell>
          <cell r="R464">
            <v>0</v>
          </cell>
          <cell r="S464">
            <v>0</v>
          </cell>
          <cell r="T464">
            <v>0</v>
          </cell>
          <cell r="U464">
            <v>0</v>
          </cell>
        </row>
        <row r="465">
          <cell r="D465">
            <v>77390</v>
          </cell>
          <cell r="E465">
            <v>10</v>
          </cell>
          <cell r="F465" t="str">
            <v>x</v>
          </cell>
          <cell r="G465">
            <v>10</v>
          </cell>
          <cell r="H465">
            <v>10</v>
          </cell>
          <cell r="I465" t="str">
            <v>x</v>
          </cell>
          <cell r="J465" t="str">
            <v>x</v>
          </cell>
          <cell r="K465" t="str">
            <v>x</v>
          </cell>
          <cell r="L465" t="str">
            <v>x</v>
          </cell>
          <cell r="M465" t="str">
            <v>x</v>
          </cell>
          <cell r="N465" t="str">
            <v>x</v>
          </cell>
          <cell r="O465">
            <v>0</v>
          </cell>
          <cell r="P465">
            <v>77390</v>
          </cell>
          <cell r="Q465">
            <v>1909</v>
          </cell>
          <cell r="R465">
            <v>0</v>
          </cell>
          <cell r="S465">
            <v>0</v>
          </cell>
          <cell r="T465">
            <v>0</v>
          </cell>
          <cell r="U465">
            <v>43</v>
          </cell>
        </row>
        <row r="466">
          <cell r="D466">
            <v>77391</v>
          </cell>
          <cell r="E466">
            <v>193</v>
          </cell>
          <cell r="F466" t="str">
            <v>X</v>
          </cell>
          <cell r="G466">
            <v>187</v>
          </cell>
          <cell r="H466">
            <v>169</v>
          </cell>
          <cell r="I466" t="str">
            <v>X</v>
          </cell>
          <cell r="J466" t="str">
            <v>X</v>
          </cell>
          <cell r="K466" t="str">
            <v>X</v>
          </cell>
          <cell r="L466" t="str">
            <v>X</v>
          </cell>
          <cell r="M466" t="str">
            <v>X</v>
          </cell>
          <cell r="N466" t="str">
            <v>X</v>
          </cell>
          <cell r="O466">
            <v>6</v>
          </cell>
          <cell r="P466" t="str">
            <v>Tech Trans from Dun</v>
          </cell>
          <cell r="Q466">
            <v>70131</v>
          </cell>
          <cell r="R466">
            <v>0</v>
          </cell>
          <cell r="S466">
            <v>0</v>
          </cell>
          <cell r="T466">
            <v>0</v>
          </cell>
          <cell r="U466">
            <v>1589</v>
          </cell>
        </row>
        <row r="467">
          <cell r="D467">
            <v>77393</v>
          </cell>
          <cell r="E467">
            <v>638</v>
          </cell>
          <cell r="F467" t="str">
            <v>X</v>
          </cell>
          <cell r="G467">
            <v>607</v>
          </cell>
          <cell r="H467">
            <v>488</v>
          </cell>
          <cell r="I467" t="str">
            <v>X</v>
          </cell>
          <cell r="J467" t="str">
            <v>X</v>
          </cell>
          <cell r="K467" t="str">
            <v>X</v>
          </cell>
          <cell r="L467" t="str">
            <v>X</v>
          </cell>
          <cell r="M467" t="str">
            <v>X</v>
          </cell>
          <cell r="N467" t="str">
            <v>X</v>
          </cell>
          <cell r="O467">
            <v>23</v>
          </cell>
          <cell r="P467" t="str">
            <v>Sky + Tech Transfer</v>
          </cell>
          <cell r="Q467">
            <v>269938</v>
          </cell>
          <cell r="R467">
            <v>116</v>
          </cell>
          <cell r="S467">
            <v>0</v>
          </cell>
          <cell r="T467">
            <v>0</v>
          </cell>
          <cell r="U467">
            <v>15369</v>
          </cell>
        </row>
        <row r="468">
          <cell r="D468">
            <v>77395</v>
          </cell>
          <cell r="E468">
            <v>6</v>
          </cell>
          <cell r="F468" t="str">
            <v>X</v>
          </cell>
          <cell r="G468">
            <v>5</v>
          </cell>
          <cell r="H468">
            <v>4</v>
          </cell>
          <cell r="I468" t="str">
            <v>X</v>
          </cell>
          <cell r="J468" t="str">
            <v>X</v>
          </cell>
          <cell r="K468" t="str">
            <v>X</v>
          </cell>
          <cell r="L468" t="str">
            <v>X</v>
          </cell>
          <cell r="M468" t="str">
            <v>X</v>
          </cell>
          <cell r="N468" t="str">
            <v>X</v>
          </cell>
          <cell r="O468">
            <v>1</v>
          </cell>
          <cell r="P468" t="str">
            <v>P2 Tech Xfer</v>
          </cell>
          <cell r="Q468">
            <v>425</v>
          </cell>
          <cell r="R468">
            <v>0</v>
          </cell>
          <cell r="S468">
            <v>0</v>
          </cell>
          <cell r="T468">
            <v>0</v>
          </cell>
          <cell r="U468">
            <v>54</v>
          </cell>
        </row>
        <row r="469">
          <cell r="D469">
            <v>77396</v>
          </cell>
          <cell r="E469">
            <v>34</v>
          </cell>
          <cell r="F469" t="str">
            <v>X</v>
          </cell>
          <cell r="G469">
            <v>31</v>
          </cell>
          <cell r="H469">
            <v>23</v>
          </cell>
          <cell r="I469" t="str">
            <v>X</v>
          </cell>
          <cell r="J469" t="str">
            <v>X</v>
          </cell>
          <cell r="K469" t="str">
            <v>X</v>
          </cell>
          <cell r="L469" t="str">
            <v>X</v>
          </cell>
          <cell r="M469" t="str">
            <v>X</v>
          </cell>
          <cell r="N469" t="str">
            <v>X</v>
          </cell>
          <cell r="O469">
            <v>2</v>
          </cell>
          <cell r="P469" t="str">
            <v>Service Calls Transf</v>
          </cell>
          <cell r="Q469">
            <v>10010</v>
          </cell>
          <cell r="R469">
            <v>0</v>
          </cell>
          <cell r="S469">
            <v>1</v>
          </cell>
          <cell r="T469">
            <v>1</v>
          </cell>
          <cell r="U469">
            <v>442</v>
          </cell>
        </row>
        <row r="470">
          <cell r="D470">
            <v>77398</v>
          </cell>
          <cell r="E470">
            <v>754</v>
          </cell>
          <cell r="F470" t="str">
            <v>X</v>
          </cell>
          <cell r="G470">
            <v>735</v>
          </cell>
          <cell r="H470">
            <v>655</v>
          </cell>
          <cell r="I470" t="str">
            <v>X</v>
          </cell>
          <cell r="J470" t="str">
            <v>X</v>
          </cell>
          <cell r="K470" t="str">
            <v>X</v>
          </cell>
          <cell r="L470" t="str">
            <v>X</v>
          </cell>
          <cell r="M470" t="str">
            <v>X</v>
          </cell>
          <cell r="N470" t="str">
            <v>X</v>
          </cell>
          <cell r="O470">
            <v>17</v>
          </cell>
          <cell r="P470" t="str">
            <v>STSG Transfer Number</v>
          </cell>
          <cell r="Q470">
            <v>252873</v>
          </cell>
          <cell r="R470">
            <v>31</v>
          </cell>
          <cell r="S470">
            <v>0</v>
          </cell>
          <cell r="T470">
            <v>0</v>
          </cell>
          <cell r="U470">
            <v>11009</v>
          </cell>
        </row>
        <row r="471">
          <cell r="D471">
            <v>77398</v>
          </cell>
          <cell r="E471">
            <v>2</v>
          </cell>
          <cell r="F471" t="str">
            <v>x</v>
          </cell>
          <cell r="G471">
            <v>0</v>
          </cell>
          <cell r="H471">
            <v>0</v>
          </cell>
          <cell r="I471" t="str">
            <v>x</v>
          </cell>
          <cell r="J471" t="str">
            <v>x</v>
          </cell>
          <cell r="K471" t="str">
            <v>x</v>
          </cell>
          <cell r="L471" t="str">
            <v>x</v>
          </cell>
          <cell r="M471" t="str">
            <v>x</v>
          </cell>
          <cell r="N471" t="str">
            <v>x</v>
          </cell>
          <cell r="O471">
            <v>2</v>
          </cell>
          <cell r="P471">
            <v>77398</v>
          </cell>
          <cell r="Q471">
            <v>0</v>
          </cell>
          <cell r="R471">
            <v>0</v>
          </cell>
          <cell r="S471">
            <v>0</v>
          </cell>
          <cell r="T471">
            <v>0</v>
          </cell>
          <cell r="U471">
            <v>0</v>
          </cell>
        </row>
        <row r="472">
          <cell r="D472">
            <v>77399</v>
          </cell>
          <cell r="E472">
            <v>142</v>
          </cell>
          <cell r="F472" t="str">
            <v>X</v>
          </cell>
          <cell r="G472">
            <v>131</v>
          </cell>
          <cell r="H472">
            <v>112</v>
          </cell>
          <cell r="I472" t="str">
            <v>X</v>
          </cell>
          <cell r="J472" t="str">
            <v>X</v>
          </cell>
          <cell r="K472" t="str">
            <v>X</v>
          </cell>
          <cell r="L472" t="str">
            <v>X</v>
          </cell>
          <cell r="M472" t="str">
            <v>X</v>
          </cell>
          <cell r="N472" t="str">
            <v>X</v>
          </cell>
          <cell r="O472">
            <v>7</v>
          </cell>
          <cell r="P472" t="str">
            <v>Tech Transfer Number</v>
          </cell>
          <cell r="Q472">
            <v>45691</v>
          </cell>
          <cell r="R472">
            <v>0</v>
          </cell>
          <cell r="S472">
            <v>4</v>
          </cell>
          <cell r="T472">
            <v>4</v>
          </cell>
          <cell r="U472">
            <v>1353</v>
          </cell>
        </row>
        <row r="473">
          <cell r="D473">
            <v>77401</v>
          </cell>
          <cell r="E473">
            <v>4</v>
          </cell>
          <cell r="F473" t="str">
            <v>x</v>
          </cell>
          <cell r="G473">
            <v>0</v>
          </cell>
          <cell r="H473">
            <v>0</v>
          </cell>
          <cell r="I473" t="str">
            <v>x</v>
          </cell>
          <cell r="J473" t="str">
            <v>x</v>
          </cell>
          <cell r="K473" t="str">
            <v>x</v>
          </cell>
          <cell r="L473" t="str">
            <v>x</v>
          </cell>
          <cell r="M473" t="str">
            <v>x</v>
          </cell>
          <cell r="N473" t="str">
            <v>x</v>
          </cell>
          <cell r="O473">
            <v>0</v>
          </cell>
          <cell r="P473" t="str">
            <v>VDN 77401 515515</v>
          </cell>
          <cell r="Q473">
            <v>0</v>
          </cell>
          <cell r="R473">
            <v>0</v>
          </cell>
          <cell r="S473">
            <v>4</v>
          </cell>
          <cell r="T473">
            <v>0</v>
          </cell>
          <cell r="U473">
            <v>0</v>
          </cell>
        </row>
        <row r="474">
          <cell r="D474">
            <v>77402</v>
          </cell>
          <cell r="E474">
            <v>21</v>
          </cell>
          <cell r="F474" t="str">
            <v>x</v>
          </cell>
          <cell r="G474">
            <v>21</v>
          </cell>
          <cell r="H474">
            <v>18</v>
          </cell>
          <cell r="I474" t="str">
            <v>x</v>
          </cell>
          <cell r="J474" t="str">
            <v>x</v>
          </cell>
          <cell r="K474" t="str">
            <v>x</v>
          </cell>
          <cell r="L474" t="str">
            <v>x</v>
          </cell>
          <cell r="M474" t="str">
            <v>x</v>
          </cell>
          <cell r="N474" t="str">
            <v>x</v>
          </cell>
          <cell r="O474">
            <v>0</v>
          </cell>
          <cell r="P474" t="str">
            <v>Discovery</v>
          </cell>
          <cell r="Q474">
            <v>4799</v>
          </cell>
          <cell r="R474">
            <v>0</v>
          </cell>
          <cell r="S474">
            <v>0</v>
          </cell>
          <cell r="T474">
            <v>0</v>
          </cell>
          <cell r="U474">
            <v>406</v>
          </cell>
        </row>
        <row r="475">
          <cell r="D475">
            <v>77405</v>
          </cell>
          <cell r="E475">
            <v>267</v>
          </cell>
          <cell r="F475" t="str">
            <v>x</v>
          </cell>
          <cell r="G475">
            <v>266</v>
          </cell>
          <cell r="H475">
            <v>259</v>
          </cell>
          <cell r="I475" t="str">
            <v>x</v>
          </cell>
          <cell r="J475" t="str">
            <v>x</v>
          </cell>
          <cell r="K475" t="str">
            <v>x</v>
          </cell>
          <cell r="L475" t="str">
            <v>x</v>
          </cell>
          <cell r="M475" t="str">
            <v>x</v>
          </cell>
          <cell r="N475" t="str">
            <v>x</v>
          </cell>
          <cell r="O475">
            <v>1</v>
          </cell>
          <cell r="P475" t="str">
            <v>VDN 77405 663363</v>
          </cell>
          <cell r="Q475">
            <v>63098</v>
          </cell>
          <cell r="R475">
            <v>0</v>
          </cell>
          <cell r="S475">
            <v>0</v>
          </cell>
          <cell r="T475">
            <v>0</v>
          </cell>
          <cell r="U475">
            <v>1060</v>
          </cell>
        </row>
        <row r="476">
          <cell r="D476">
            <v>77406</v>
          </cell>
          <cell r="E476">
            <v>24</v>
          </cell>
          <cell r="F476" t="str">
            <v>x</v>
          </cell>
          <cell r="G476">
            <v>0</v>
          </cell>
          <cell r="H476">
            <v>0</v>
          </cell>
          <cell r="I476" t="str">
            <v>x</v>
          </cell>
          <cell r="J476" t="str">
            <v>x</v>
          </cell>
          <cell r="K476" t="str">
            <v>x</v>
          </cell>
          <cell r="L476" t="str">
            <v>x</v>
          </cell>
          <cell r="M476" t="str">
            <v>x</v>
          </cell>
          <cell r="N476" t="str">
            <v>x</v>
          </cell>
          <cell r="O476">
            <v>0</v>
          </cell>
          <cell r="P476">
            <v>77406</v>
          </cell>
          <cell r="Q476">
            <v>0</v>
          </cell>
          <cell r="R476">
            <v>0</v>
          </cell>
          <cell r="S476">
            <v>24</v>
          </cell>
          <cell r="T476">
            <v>0</v>
          </cell>
          <cell r="U476">
            <v>0</v>
          </cell>
        </row>
        <row r="477">
          <cell r="D477">
            <v>77412</v>
          </cell>
          <cell r="E477">
            <v>67</v>
          </cell>
          <cell r="F477" t="str">
            <v>x</v>
          </cell>
          <cell r="G477">
            <v>67</v>
          </cell>
          <cell r="H477">
            <v>66</v>
          </cell>
          <cell r="I477" t="str">
            <v>x</v>
          </cell>
          <cell r="J477" t="str">
            <v>x</v>
          </cell>
          <cell r="K477" t="str">
            <v>x</v>
          </cell>
          <cell r="L477" t="str">
            <v>x</v>
          </cell>
          <cell r="M477" t="str">
            <v>x</v>
          </cell>
          <cell r="N477" t="str">
            <v>x</v>
          </cell>
          <cell r="O477">
            <v>0</v>
          </cell>
          <cell r="P477" t="str">
            <v>Opt 1 Dundee 77412</v>
          </cell>
          <cell r="Q477">
            <v>14739</v>
          </cell>
          <cell r="R477">
            <v>0</v>
          </cell>
          <cell r="S477">
            <v>0</v>
          </cell>
          <cell r="T477">
            <v>0</v>
          </cell>
          <cell r="U477">
            <v>213</v>
          </cell>
        </row>
        <row r="478">
          <cell r="D478">
            <v>77414</v>
          </cell>
          <cell r="E478">
            <v>458</v>
          </cell>
          <cell r="F478" t="str">
            <v>X</v>
          </cell>
          <cell r="G478">
            <v>291</v>
          </cell>
          <cell r="H478">
            <v>284</v>
          </cell>
          <cell r="I478" t="str">
            <v>X</v>
          </cell>
          <cell r="J478" t="str">
            <v>X</v>
          </cell>
          <cell r="K478" t="str">
            <v>X</v>
          </cell>
          <cell r="L478" t="str">
            <v>X</v>
          </cell>
          <cell r="M478" t="str">
            <v>X</v>
          </cell>
          <cell r="N478" t="str">
            <v>X</v>
          </cell>
          <cell r="O478">
            <v>1</v>
          </cell>
          <cell r="P478" t="str">
            <v>Cust opt 435000</v>
          </cell>
          <cell r="Q478">
            <v>85935</v>
          </cell>
          <cell r="R478">
            <v>0</v>
          </cell>
          <cell r="S478">
            <v>166</v>
          </cell>
          <cell r="T478">
            <v>166</v>
          </cell>
          <cell r="U478">
            <v>1189</v>
          </cell>
        </row>
        <row r="479">
          <cell r="D479">
            <v>77414</v>
          </cell>
          <cell r="E479">
            <v>159</v>
          </cell>
          <cell r="F479" t="str">
            <v>x</v>
          </cell>
          <cell r="G479">
            <v>158</v>
          </cell>
          <cell r="H479">
            <v>157</v>
          </cell>
          <cell r="I479" t="str">
            <v>x</v>
          </cell>
          <cell r="J479" t="str">
            <v>x</v>
          </cell>
          <cell r="K479" t="str">
            <v>x</v>
          </cell>
          <cell r="L479" t="str">
            <v>x</v>
          </cell>
          <cell r="M479" t="str">
            <v>x</v>
          </cell>
          <cell r="N479" t="str">
            <v>x</v>
          </cell>
          <cell r="O479">
            <v>1</v>
          </cell>
          <cell r="P479" t="str">
            <v>Xfer from tech IVR</v>
          </cell>
          <cell r="Q479">
            <v>40050</v>
          </cell>
          <cell r="R479">
            <v>0</v>
          </cell>
          <cell r="S479">
            <v>0</v>
          </cell>
          <cell r="T479">
            <v>0</v>
          </cell>
          <cell r="U479">
            <v>428</v>
          </cell>
        </row>
        <row r="480">
          <cell r="D480">
            <v>77415</v>
          </cell>
          <cell r="E480">
            <v>314</v>
          </cell>
          <cell r="F480" t="str">
            <v>X</v>
          </cell>
          <cell r="G480">
            <v>242</v>
          </cell>
          <cell r="H480">
            <v>230</v>
          </cell>
          <cell r="I480" t="str">
            <v>X</v>
          </cell>
          <cell r="J480" t="str">
            <v>X</v>
          </cell>
          <cell r="K480" t="str">
            <v>X</v>
          </cell>
          <cell r="L480" t="str">
            <v>X</v>
          </cell>
          <cell r="M480" t="str">
            <v>X</v>
          </cell>
          <cell r="N480" t="str">
            <v>X</v>
          </cell>
          <cell r="O480">
            <v>1</v>
          </cell>
          <cell r="P480" t="str">
            <v>Tech Opt 404040 Liv</v>
          </cell>
          <cell r="Q480">
            <v>76356</v>
          </cell>
          <cell r="R480">
            <v>0</v>
          </cell>
          <cell r="S480">
            <v>71</v>
          </cell>
          <cell r="T480">
            <v>71</v>
          </cell>
          <cell r="U480">
            <v>1689</v>
          </cell>
        </row>
        <row r="481">
          <cell r="D481">
            <v>77415</v>
          </cell>
          <cell r="E481">
            <v>405</v>
          </cell>
          <cell r="F481" t="str">
            <v>x</v>
          </cell>
          <cell r="G481">
            <v>226</v>
          </cell>
          <cell r="H481">
            <v>220</v>
          </cell>
          <cell r="I481" t="str">
            <v>x</v>
          </cell>
          <cell r="J481" t="str">
            <v>x</v>
          </cell>
          <cell r="K481" t="str">
            <v>x</v>
          </cell>
          <cell r="L481" t="str">
            <v>x</v>
          </cell>
          <cell r="M481" t="str">
            <v>x</v>
          </cell>
          <cell r="N481" t="str">
            <v>x</v>
          </cell>
          <cell r="O481">
            <v>2</v>
          </cell>
          <cell r="P481" t="str">
            <v>Opt 2 Tech 77415</v>
          </cell>
          <cell r="Q481">
            <v>95871</v>
          </cell>
          <cell r="R481">
            <v>0</v>
          </cell>
          <cell r="S481">
            <v>177</v>
          </cell>
          <cell r="T481">
            <v>0</v>
          </cell>
          <cell r="U481">
            <v>1093</v>
          </cell>
        </row>
        <row r="482">
          <cell r="D482">
            <v>77417</v>
          </cell>
          <cell r="E482">
            <v>21</v>
          </cell>
          <cell r="F482" t="str">
            <v>x</v>
          </cell>
          <cell r="G482">
            <v>18</v>
          </cell>
          <cell r="H482">
            <v>13</v>
          </cell>
          <cell r="I482" t="str">
            <v>x</v>
          </cell>
          <cell r="J482" t="str">
            <v>x</v>
          </cell>
          <cell r="K482" t="str">
            <v>x</v>
          </cell>
          <cell r="L482" t="str">
            <v>x</v>
          </cell>
          <cell r="M482" t="str">
            <v>x</v>
          </cell>
          <cell r="N482" t="str">
            <v>x</v>
          </cell>
          <cell r="O482">
            <v>2</v>
          </cell>
          <cell r="P482" t="str">
            <v>Chelsea TV 77417</v>
          </cell>
          <cell r="Q482">
            <v>3128</v>
          </cell>
          <cell r="R482">
            <v>1</v>
          </cell>
          <cell r="S482">
            <v>0</v>
          </cell>
          <cell r="T482">
            <v>0</v>
          </cell>
          <cell r="U482">
            <v>331</v>
          </cell>
        </row>
        <row r="483">
          <cell r="D483">
            <v>77424</v>
          </cell>
          <cell r="E483">
            <v>16</v>
          </cell>
          <cell r="F483" t="str">
            <v>x</v>
          </cell>
          <cell r="G483">
            <v>6</v>
          </cell>
          <cell r="H483">
            <v>6</v>
          </cell>
          <cell r="I483" t="str">
            <v>x</v>
          </cell>
          <cell r="J483" t="str">
            <v>x</v>
          </cell>
          <cell r="K483" t="str">
            <v>x</v>
          </cell>
          <cell r="L483" t="str">
            <v>x</v>
          </cell>
          <cell r="M483" t="str">
            <v>x</v>
          </cell>
          <cell r="N483" t="str">
            <v>x</v>
          </cell>
          <cell r="O483">
            <v>1</v>
          </cell>
          <cell r="P483" t="str">
            <v>V/Cards Route to Num</v>
          </cell>
          <cell r="Q483">
            <v>1686</v>
          </cell>
          <cell r="R483">
            <v>0</v>
          </cell>
          <cell r="S483">
            <v>9</v>
          </cell>
          <cell r="T483">
            <v>0</v>
          </cell>
          <cell r="U483">
            <v>12</v>
          </cell>
        </row>
        <row r="484">
          <cell r="D484">
            <v>77425</v>
          </cell>
          <cell r="E484">
            <v>151</v>
          </cell>
          <cell r="F484" t="str">
            <v>X</v>
          </cell>
          <cell r="G484">
            <v>0</v>
          </cell>
          <cell r="H484">
            <v>0</v>
          </cell>
          <cell r="I484" t="str">
            <v>X</v>
          </cell>
          <cell r="J484" t="str">
            <v>X</v>
          </cell>
          <cell r="K484" t="str">
            <v>X</v>
          </cell>
          <cell r="L484" t="str">
            <v>X</v>
          </cell>
          <cell r="M484" t="str">
            <v>X</v>
          </cell>
          <cell r="N484" t="str">
            <v>X</v>
          </cell>
          <cell r="O484">
            <v>0</v>
          </cell>
          <cell r="P484" t="str">
            <v>Pat Transfer</v>
          </cell>
          <cell r="Q484">
            <v>0</v>
          </cell>
          <cell r="R484">
            <v>2</v>
          </cell>
          <cell r="S484">
            <v>150</v>
          </cell>
          <cell r="T484">
            <v>150</v>
          </cell>
          <cell r="U484">
            <v>0</v>
          </cell>
        </row>
        <row r="485">
          <cell r="D485">
            <v>77425</v>
          </cell>
          <cell r="E485">
            <v>7930</v>
          </cell>
          <cell r="F485" t="str">
            <v>x</v>
          </cell>
          <cell r="G485">
            <v>7927</v>
          </cell>
          <cell r="H485">
            <v>7849</v>
          </cell>
          <cell r="I485" t="str">
            <v>x</v>
          </cell>
          <cell r="J485" t="str">
            <v>x</v>
          </cell>
          <cell r="K485" t="str">
            <v>x</v>
          </cell>
          <cell r="L485" t="str">
            <v>x</v>
          </cell>
          <cell r="M485" t="str">
            <v>x</v>
          </cell>
          <cell r="N485" t="str">
            <v>x</v>
          </cell>
          <cell r="O485">
            <v>3</v>
          </cell>
          <cell r="P485" t="str">
            <v>PAT Option 404040</v>
          </cell>
          <cell r="Q485">
            <v>2167507</v>
          </cell>
          <cell r="R485">
            <v>0</v>
          </cell>
          <cell r="S485">
            <v>0</v>
          </cell>
          <cell r="T485">
            <v>0</v>
          </cell>
          <cell r="U485">
            <v>21758</v>
          </cell>
        </row>
        <row r="486">
          <cell r="D486">
            <v>77429</v>
          </cell>
          <cell r="E486">
            <v>201</v>
          </cell>
          <cell r="F486" t="str">
            <v>x</v>
          </cell>
          <cell r="G486">
            <v>201</v>
          </cell>
          <cell r="H486">
            <v>200</v>
          </cell>
          <cell r="I486" t="str">
            <v>x</v>
          </cell>
          <cell r="J486" t="str">
            <v>x</v>
          </cell>
          <cell r="K486" t="str">
            <v>x</v>
          </cell>
          <cell r="L486" t="str">
            <v>x</v>
          </cell>
          <cell r="M486" t="str">
            <v>x</v>
          </cell>
          <cell r="N486" t="str">
            <v>x</v>
          </cell>
          <cell r="O486">
            <v>0</v>
          </cell>
          <cell r="P486">
            <v>77429</v>
          </cell>
          <cell r="Q486">
            <v>51819</v>
          </cell>
          <cell r="R486">
            <v>0</v>
          </cell>
          <cell r="S486">
            <v>0</v>
          </cell>
          <cell r="T486">
            <v>0</v>
          </cell>
          <cell r="U486">
            <v>482</v>
          </cell>
        </row>
        <row r="487">
          <cell r="D487">
            <v>77434</v>
          </cell>
          <cell r="E487">
            <v>733</v>
          </cell>
          <cell r="F487" t="str">
            <v>X</v>
          </cell>
          <cell r="G487">
            <v>466</v>
          </cell>
          <cell r="H487">
            <v>459</v>
          </cell>
          <cell r="I487" t="str">
            <v>X</v>
          </cell>
          <cell r="J487" t="str">
            <v>X</v>
          </cell>
          <cell r="K487" t="str">
            <v>X</v>
          </cell>
          <cell r="L487" t="str">
            <v>X</v>
          </cell>
          <cell r="M487" t="str">
            <v>X</v>
          </cell>
          <cell r="N487" t="str">
            <v>X</v>
          </cell>
          <cell r="O487">
            <v>1</v>
          </cell>
          <cell r="P487" t="str">
            <v>Customer 959595</v>
          </cell>
          <cell r="Q487">
            <v>120105</v>
          </cell>
          <cell r="R487">
            <v>0</v>
          </cell>
          <cell r="S487">
            <v>266</v>
          </cell>
          <cell r="T487">
            <v>266</v>
          </cell>
          <cell r="U487">
            <v>1858</v>
          </cell>
        </row>
        <row r="488">
          <cell r="D488">
            <v>77436</v>
          </cell>
          <cell r="E488">
            <v>252</v>
          </cell>
          <cell r="F488" t="str">
            <v>x</v>
          </cell>
          <cell r="G488">
            <v>250</v>
          </cell>
          <cell r="H488">
            <v>247</v>
          </cell>
          <cell r="I488" t="str">
            <v>x</v>
          </cell>
          <cell r="J488" t="str">
            <v>x</v>
          </cell>
          <cell r="K488" t="str">
            <v>x</v>
          </cell>
          <cell r="L488" t="str">
            <v>x</v>
          </cell>
          <cell r="M488" t="str">
            <v>x</v>
          </cell>
          <cell r="N488" t="str">
            <v>x</v>
          </cell>
          <cell r="O488">
            <v>2</v>
          </cell>
          <cell r="P488" t="str">
            <v>OPT IN 08005875707.</v>
          </cell>
          <cell r="Q488">
            <v>56919</v>
          </cell>
          <cell r="R488">
            <v>0</v>
          </cell>
          <cell r="S488">
            <v>0</v>
          </cell>
          <cell r="T488">
            <v>0</v>
          </cell>
          <cell r="U488">
            <v>820</v>
          </cell>
        </row>
        <row r="489">
          <cell r="D489">
            <v>77437</v>
          </cell>
          <cell r="E489">
            <v>2</v>
          </cell>
          <cell r="F489" t="str">
            <v>x</v>
          </cell>
          <cell r="G489">
            <v>2</v>
          </cell>
          <cell r="H489">
            <v>1</v>
          </cell>
          <cell r="I489" t="str">
            <v>x</v>
          </cell>
          <cell r="J489" t="str">
            <v>x</v>
          </cell>
          <cell r="K489" t="str">
            <v>x</v>
          </cell>
          <cell r="L489" t="str">
            <v>x</v>
          </cell>
          <cell r="M489" t="str">
            <v>x</v>
          </cell>
          <cell r="N489" t="str">
            <v>x</v>
          </cell>
          <cell r="O489">
            <v>0</v>
          </cell>
          <cell r="P489" t="str">
            <v>Moving Home BSR poll</v>
          </cell>
          <cell r="Q489">
            <v>23</v>
          </cell>
          <cell r="R489">
            <v>0</v>
          </cell>
          <cell r="S489">
            <v>0</v>
          </cell>
          <cell r="T489">
            <v>0</v>
          </cell>
          <cell r="U489">
            <v>25</v>
          </cell>
        </row>
        <row r="490">
          <cell r="D490">
            <v>77446</v>
          </cell>
          <cell r="E490">
            <v>1</v>
          </cell>
          <cell r="F490" t="str">
            <v>X</v>
          </cell>
          <cell r="G490">
            <v>0</v>
          </cell>
          <cell r="H490">
            <v>0</v>
          </cell>
          <cell r="I490" t="str">
            <v>X</v>
          </cell>
          <cell r="J490" t="str">
            <v>X</v>
          </cell>
          <cell r="K490" t="str">
            <v>X</v>
          </cell>
          <cell r="L490" t="str">
            <v>X</v>
          </cell>
          <cell r="M490" t="str">
            <v>X</v>
          </cell>
          <cell r="N490" t="str">
            <v>X</v>
          </cell>
          <cell r="O490">
            <v>1</v>
          </cell>
          <cell r="P490">
            <v>77446</v>
          </cell>
          <cell r="Q490">
            <v>0</v>
          </cell>
          <cell r="R490">
            <v>0</v>
          </cell>
          <cell r="S490">
            <v>0</v>
          </cell>
          <cell r="T490">
            <v>0</v>
          </cell>
          <cell r="U490">
            <v>0</v>
          </cell>
        </row>
        <row r="491">
          <cell r="D491">
            <v>77447</v>
          </cell>
          <cell r="E491">
            <v>2</v>
          </cell>
          <cell r="F491" t="str">
            <v>x</v>
          </cell>
          <cell r="G491">
            <v>1</v>
          </cell>
          <cell r="H491">
            <v>1</v>
          </cell>
          <cell r="I491" t="str">
            <v>x</v>
          </cell>
          <cell r="J491" t="str">
            <v>x</v>
          </cell>
          <cell r="K491" t="str">
            <v>x</v>
          </cell>
          <cell r="L491" t="str">
            <v>x</v>
          </cell>
          <cell r="M491" t="str">
            <v>x</v>
          </cell>
          <cell r="N491" t="str">
            <v>x</v>
          </cell>
          <cell r="O491">
            <v>1</v>
          </cell>
          <cell r="P491">
            <v>77447</v>
          </cell>
          <cell r="Q491">
            <v>18</v>
          </cell>
          <cell r="R491">
            <v>0</v>
          </cell>
          <cell r="S491">
            <v>0</v>
          </cell>
          <cell r="T491">
            <v>0</v>
          </cell>
          <cell r="U491">
            <v>2</v>
          </cell>
        </row>
        <row r="492">
          <cell r="D492">
            <v>77451</v>
          </cell>
          <cell r="E492">
            <v>189</v>
          </cell>
          <cell r="F492" t="str">
            <v>x</v>
          </cell>
          <cell r="G492">
            <v>187</v>
          </cell>
          <cell r="H492">
            <v>187</v>
          </cell>
          <cell r="I492" t="str">
            <v>x</v>
          </cell>
          <cell r="J492" t="str">
            <v>x</v>
          </cell>
          <cell r="K492" t="str">
            <v>x</v>
          </cell>
          <cell r="L492" t="str">
            <v>x</v>
          </cell>
          <cell r="M492" t="str">
            <v>x</v>
          </cell>
          <cell r="N492" t="str">
            <v>x</v>
          </cell>
          <cell r="O492">
            <v>2</v>
          </cell>
          <cell r="P492" t="str">
            <v>Setanta Cust 77451</v>
          </cell>
          <cell r="Q492">
            <v>27541</v>
          </cell>
          <cell r="R492">
            <v>0</v>
          </cell>
          <cell r="S492">
            <v>0</v>
          </cell>
          <cell r="T492">
            <v>189</v>
          </cell>
          <cell r="U492">
            <v>405</v>
          </cell>
        </row>
        <row r="493">
          <cell r="D493">
            <v>77453</v>
          </cell>
          <cell r="E493">
            <v>1</v>
          </cell>
          <cell r="F493" t="str">
            <v>x</v>
          </cell>
          <cell r="G493">
            <v>1</v>
          </cell>
          <cell r="H493">
            <v>1</v>
          </cell>
          <cell r="I493" t="str">
            <v>x</v>
          </cell>
          <cell r="J493" t="str">
            <v>x</v>
          </cell>
          <cell r="K493" t="str">
            <v>x</v>
          </cell>
          <cell r="L493" t="str">
            <v>x</v>
          </cell>
          <cell r="M493" t="str">
            <v>x</v>
          </cell>
          <cell r="N493" t="str">
            <v>x</v>
          </cell>
          <cell r="O493">
            <v>0</v>
          </cell>
          <cell r="P493" t="str">
            <v>Failsafe 77453</v>
          </cell>
          <cell r="Q493">
            <v>205</v>
          </cell>
          <cell r="R493">
            <v>0</v>
          </cell>
          <cell r="S493">
            <v>0</v>
          </cell>
          <cell r="T493">
            <v>0</v>
          </cell>
          <cell r="U493">
            <v>2</v>
          </cell>
        </row>
        <row r="494">
          <cell r="D494">
            <v>77454</v>
          </cell>
          <cell r="E494">
            <v>86</v>
          </cell>
          <cell r="F494" t="str">
            <v>x</v>
          </cell>
          <cell r="G494">
            <v>86</v>
          </cell>
          <cell r="H494">
            <v>85</v>
          </cell>
          <cell r="I494" t="str">
            <v>x</v>
          </cell>
          <cell r="J494" t="str">
            <v>x</v>
          </cell>
          <cell r="K494" t="str">
            <v>x</v>
          </cell>
          <cell r="L494" t="str">
            <v>x</v>
          </cell>
          <cell r="M494" t="str">
            <v>x</v>
          </cell>
          <cell r="N494" t="str">
            <v>x</v>
          </cell>
          <cell r="O494">
            <v>0</v>
          </cell>
          <cell r="P494" t="str">
            <v>CS cust profile</v>
          </cell>
          <cell r="Q494">
            <v>14306</v>
          </cell>
          <cell r="R494">
            <v>0</v>
          </cell>
          <cell r="S494">
            <v>0</v>
          </cell>
          <cell r="T494">
            <v>83</v>
          </cell>
          <cell r="U494">
            <v>253</v>
          </cell>
        </row>
        <row r="495">
          <cell r="D495">
            <v>77455</v>
          </cell>
          <cell r="E495">
            <v>72</v>
          </cell>
          <cell r="F495" t="str">
            <v>x</v>
          </cell>
          <cell r="G495">
            <v>70</v>
          </cell>
          <cell r="H495">
            <v>70</v>
          </cell>
          <cell r="I495" t="str">
            <v>x</v>
          </cell>
          <cell r="J495" t="str">
            <v>x</v>
          </cell>
          <cell r="K495" t="str">
            <v>x</v>
          </cell>
          <cell r="L495" t="str">
            <v>x</v>
          </cell>
          <cell r="M495" t="str">
            <v>x</v>
          </cell>
          <cell r="N495" t="str">
            <v>x</v>
          </cell>
          <cell r="O495">
            <v>2</v>
          </cell>
          <cell r="P495" t="str">
            <v>SBO cust profile</v>
          </cell>
          <cell r="Q495">
            <v>10898</v>
          </cell>
          <cell r="R495">
            <v>0</v>
          </cell>
          <cell r="S495">
            <v>0</v>
          </cell>
          <cell r="T495">
            <v>0</v>
          </cell>
          <cell r="U495">
            <v>301</v>
          </cell>
        </row>
        <row r="496">
          <cell r="D496">
            <v>77456</v>
          </cell>
          <cell r="E496">
            <v>11</v>
          </cell>
          <cell r="F496" t="str">
            <v>x</v>
          </cell>
          <cell r="G496">
            <v>3</v>
          </cell>
          <cell r="H496">
            <v>3</v>
          </cell>
          <cell r="I496" t="str">
            <v>x</v>
          </cell>
          <cell r="J496" t="str">
            <v>x</v>
          </cell>
          <cell r="K496" t="str">
            <v>x</v>
          </cell>
          <cell r="L496" t="str">
            <v>x</v>
          </cell>
          <cell r="M496" t="str">
            <v>x</v>
          </cell>
          <cell r="N496" t="str">
            <v>x</v>
          </cell>
          <cell r="O496">
            <v>0</v>
          </cell>
          <cell r="P496" t="str">
            <v>Technical cust profi</v>
          </cell>
          <cell r="Q496">
            <v>675</v>
          </cell>
          <cell r="R496">
            <v>0</v>
          </cell>
          <cell r="S496">
            <v>8</v>
          </cell>
          <cell r="T496">
            <v>0</v>
          </cell>
          <cell r="U496">
            <v>8</v>
          </cell>
        </row>
        <row r="497">
          <cell r="D497">
            <v>77457</v>
          </cell>
          <cell r="E497">
            <v>1</v>
          </cell>
          <cell r="F497" t="str">
            <v>x</v>
          </cell>
          <cell r="G497">
            <v>0</v>
          </cell>
          <cell r="H497">
            <v>0</v>
          </cell>
          <cell r="I497" t="str">
            <v>x</v>
          </cell>
          <cell r="J497" t="str">
            <v>x</v>
          </cell>
          <cell r="K497" t="str">
            <v>x</v>
          </cell>
          <cell r="L497" t="str">
            <v>x</v>
          </cell>
          <cell r="M497" t="str">
            <v>x</v>
          </cell>
          <cell r="N497" t="str">
            <v>x</v>
          </cell>
          <cell r="O497">
            <v>0</v>
          </cell>
          <cell r="P497" t="str">
            <v>Instal cust profile</v>
          </cell>
          <cell r="Q497">
            <v>0</v>
          </cell>
          <cell r="R497">
            <v>0</v>
          </cell>
          <cell r="S497">
            <v>1</v>
          </cell>
          <cell r="T497">
            <v>0</v>
          </cell>
          <cell r="U497">
            <v>0</v>
          </cell>
        </row>
        <row r="498">
          <cell r="D498">
            <v>77458</v>
          </cell>
          <cell r="E498">
            <v>104</v>
          </cell>
          <cell r="F498" t="str">
            <v>x</v>
          </cell>
          <cell r="G498">
            <v>104</v>
          </cell>
          <cell r="H498">
            <v>99</v>
          </cell>
          <cell r="I498" t="str">
            <v>x</v>
          </cell>
          <cell r="J498" t="str">
            <v>x</v>
          </cell>
          <cell r="K498" t="str">
            <v>x</v>
          </cell>
          <cell r="L498" t="str">
            <v>x</v>
          </cell>
          <cell r="M498" t="str">
            <v>x</v>
          </cell>
          <cell r="N498" t="str">
            <v>x</v>
          </cell>
          <cell r="O498">
            <v>0</v>
          </cell>
          <cell r="P498" t="str">
            <v>Sales care cust prof</v>
          </cell>
          <cell r="Q498">
            <v>30656</v>
          </cell>
          <cell r="R498">
            <v>0</v>
          </cell>
          <cell r="S498">
            <v>0</v>
          </cell>
          <cell r="T498">
            <v>0</v>
          </cell>
          <cell r="U498">
            <v>555</v>
          </cell>
        </row>
        <row r="499">
          <cell r="D499">
            <v>77463</v>
          </cell>
          <cell r="E499">
            <v>72</v>
          </cell>
          <cell r="F499" t="str">
            <v>x</v>
          </cell>
          <cell r="G499">
            <v>58</v>
          </cell>
          <cell r="H499">
            <v>58</v>
          </cell>
          <cell r="I499" t="str">
            <v>x</v>
          </cell>
          <cell r="J499" t="str">
            <v>x</v>
          </cell>
          <cell r="K499" t="str">
            <v>x</v>
          </cell>
          <cell r="L499" t="str">
            <v>x</v>
          </cell>
          <cell r="M499" t="str">
            <v>x</v>
          </cell>
          <cell r="N499" t="str">
            <v>x</v>
          </cell>
          <cell r="O499">
            <v>0</v>
          </cell>
          <cell r="P499" t="str">
            <v>Disability Help Prof</v>
          </cell>
          <cell r="Q499">
            <v>16591</v>
          </cell>
          <cell r="R499">
            <v>14</v>
          </cell>
          <cell r="S499">
            <v>0</v>
          </cell>
          <cell r="T499">
            <v>0</v>
          </cell>
          <cell r="U499">
            <v>125</v>
          </cell>
        </row>
        <row r="500">
          <cell r="D500">
            <v>77482</v>
          </cell>
          <cell r="E500">
            <v>734</v>
          </cell>
          <cell r="F500" t="str">
            <v>X</v>
          </cell>
          <cell r="G500">
            <v>727</v>
          </cell>
          <cell r="H500">
            <v>658</v>
          </cell>
          <cell r="I500" t="str">
            <v>X</v>
          </cell>
          <cell r="J500" t="str">
            <v>X</v>
          </cell>
          <cell r="K500" t="str">
            <v>X</v>
          </cell>
          <cell r="L500" t="str">
            <v>X</v>
          </cell>
          <cell r="M500" t="str">
            <v>X</v>
          </cell>
          <cell r="N500" t="str">
            <v>X</v>
          </cell>
          <cell r="O500">
            <v>3</v>
          </cell>
          <cell r="P500" t="str">
            <v>Moving Home Accept</v>
          </cell>
          <cell r="Q500">
            <v>342095</v>
          </cell>
          <cell r="R500">
            <v>52</v>
          </cell>
          <cell r="S500">
            <v>0</v>
          </cell>
          <cell r="T500">
            <v>0</v>
          </cell>
          <cell r="U500">
            <v>3651</v>
          </cell>
        </row>
        <row r="501">
          <cell r="D501">
            <v>77484</v>
          </cell>
          <cell r="E501">
            <v>1071</v>
          </cell>
          <cell r="F501" t="str">
            <v>x</v>
          </cell>
          <cell r="G501">
            <v>1026</v>
          </cell>
          <cell r="H501">
            <v>1002</v>
          </cell>
          <cell r="I501" t="str">
            <v>x</v>
          </cell>
          <cell r="J501" t="str">
            <v>x</v>
          </cell>
          <cell r="K501" t="str">
            <v>x</v>
          </cell>
          <cell r="L501" t="str">
            <v>x</v>
          </cell>
          <cell r="M501" t="str">
            <v>x</v>
          </cell>
          <cell r="N501" t="str">
            <v>x</v>
          </cell>
          <cell r="O501">
            <v>2</v>
          </cell>
          <cell r="P501" t="str">
            <v>Technical BSR Intra</v>
          </cell>
          <cell r="Q501">
            <v>453953</v>
          </cell>
          <cell r="R501">
            <v>0</v>
          </cell>
          <cell r="S501">
            <v>43</v>
          </cell>
          <cell r="T501">
            <v>0</v>
          </cell>
          <cell r="U501">
            <v>3340</v>
          </cell>
        </row>
        <row r="502">
          <cell r="D502">
            <v>77486</v>
          </cell>
          <cell r="E502">
            <v>510</v>
          </cell>
          <cell r="F502" t="str">
            <v>x</v>
          </cell>
          <cell r="G502">
            <v>334</v>
          </cell>
          <cell r="H502">
            <v>294</v>
          </cell>
          <cell r="I502" t="str">
            <v>x</v>
          </cell>
          <cell r="J502" t="str">
            <v>x</v>
          </cell>
          <cell r="K502" t="str">
            <v>x</v>
          </cell>
          <cell r="L502" t="str">
            <v>x</v>
          </cell>
          <cell r="M502" t="str">
            <v>x</v>
          </cell>
          <cell r="N502" t="str">
            <v>x</v>
          </cell>
          <cell r="O502">
            <v>8</v>
          </cell>
          <cell r="P502" t="str">
            <v>TvX, cust service</v>
          </cell>
          <cell r="Q502">
            <v>53982</v>
          </cell>
          <cell r="R502">
            <v>168</v>
          </cell>
          <cell r="S502">
            <v>0</v>
          </cell>
          <cell r="T502">
            <v>0</v>
          </cell>
          <cell r="U502">
            <v>2549</v>
          </cell>
        </row>
        <row r="503">
          <cell r="D503">
            <v>77487</v>
          </cell>
          <cell r="E503">
            <v>3</v>
          </cell>
          <cell r="F503" t="str">
            <v>x</v>
          </cell>
          <cell r="G503">
            <v>3</v>
          </cell>
          <cell r="H503">
            <v>3</v>
          </cell>
          <cell r="I503" t="str">
            <v>x</v>
          </cell>
          <cell r="J503" t="str">
            <v>x</v>
          </cell>
          <cell r="K503" t="str">
            <v>x</v>
          </cell>
          <cell r="L503" t="str">
            <v>x</v>
          </cell>
          <cell r="M503" t="str">
            <v>x</v>
          </cell>
          <cell r="N503" t="str">
            <v>x</v>
          </cell>
          <cell r="O503">
            <v>0</v>
          </cell>
          <cell r="P503" t="str">
            <v>Xfer to Disability</v>
          </cell>
          <cell r="Q503">
            <v>2185</v>
          </cell>
          <cell r="R503">
            <v>0</v>
          </cell>
          <cell r="S503">
            <v>0</v>
          </cell>
          <cell r="T503">
            <v>0</v>
          </cell>
          <cell r="U503">
            <v>6</v>
          </cell>
        </row>
        <row r="504">
          <cell r="D504">
            <v>77489</v>
          </cell>
          <cell r="E504">
            <v>1</v>
          </cell>
          <cell r="F504" t="str">
            <v>x</v>
          </cell>
          <cell r="G504">
            <v>0</v>
          </cell>
          <cell r="H504">
            <v>0</v>
          </cell>
          <cell r="I504" t="str">
            <v>x</v>
          </cell>
          <cell r="J504" t="str">
            <v>x</v>
          </cell>
          <cell r="K504" t="str">
            <v>x</v>
          </cell>
          <cell r="L504" t="str">
            <v>x</v>
          </cell>
          <cell r="M504" t="str">
            <v>x</v>
          </cell>
          <cell r="N504" t="str">
            <v>x</v>
          </cell>
          <cell r="O504">
            <v>0</v>
          </cell>
          <cell r="P504">
            <v>77489</v>
          </cell>
          <cell r="Q504">
            <v>0</v>
          </cell>
          <cell r="R504">
            <v>1</v>
          </cell>
          <cell r="S504">
            <v>0</v>
          </cell>
          <cell r="T504">
            <v>0</v>
          </cell>
          <cell r="U504">
            <v>0</v>
          </cell>
        </row>
        <row r="505">
          <cell r="D505">
            <v>77492</v>
          </cell>
          <cell r="E505">
            <v>128</v>
          </cell>
          <cell r="F505" t="str">
            <v>X</v>
          </cell>
          <cell r="G505">
            <v>0</v>
          </cell>
          <cell r="H505">
            <v>0</v>
          </cell>
          <cell r="I505" t="str">
            <v>X</v>
          </cell>
          <cell r="J505" t="str">
            <v>X</v>
          </cell>
          <cell r="K505" t="str">
            <v>X</v>
          </cell>
          <cell r="L505" t="str">
            <v>X</v>
          </cell>
          <cell r="M505" t="str">
            <v>X</v>
          </cell>
          <cell r="N505" t="str">
            <v>X</v>
          </cell>
          <cell r="O505">
            <v>0</v>
          </cell>
          <cell r="P505">
            <v>77492</v>
          </cell>
          <cell r="Q505">
            <v>0</v>
          </cell>
          <cell r="R505">
            <v>20</v>
          </cell>
          <cell r="S505">
            <v>126</v>
          </cell>
          <cell r="T505">
            <v>126</v>
          </cell>
          <cell r="U505">
            <v>0</v>
          </cell>
        </row>
        <row r="506">
          <cell r="D506">
            <v>77492</v>
          </cell>
          <cell r="E506">
            <v>1285</v>
          </cell>
          <cell r="F506" t="str">
            <v>x</v>
          </cell>
          <cell r="G506">
            <v>1282</v>
          </cell>
          <cell r="H506">
            <v>1271</v>
          </cell>
          <cell r="I506" t="str">
            <v>x</v>
          </cell>
          <cell r="J506" t="str">
            <v>x</v>
          </cell>
          <cell r="K506" t="str">
            <v>x</v>
          </cell>
          <cell r="L506" t="str">
            <v>x</v>
          </cell>
          <cell r="M506" t="str">
            <v>x</v>
          </cell>
          <cell r="N506" t="str">
            <v>x</v>
          </cell>
          <cell r="O506">
            <v>3</v>
          </cell>
          <cell r="P506" t="str">
            <v>PAT Transfer</v>
          </cell>
          <cell r="Q506">
            <v>351557</v>
          </cell>
          <cell r="R506">
            <v>0</v>
          </cell>
          <cell r="S506">
            <v>0</v>
          </cell>
          <cell r="T506">
            <v>0</v>
          </cell>
          <cell r="U506">
            <v>3407</v>
          </cell>
        </row>
        <row r="507">
          <cell r="D507">
            <v>77495</v>
          </cell>
          <cell r="E507">
            <v>1</v>
          </cell>
          <cell r="F507" t="str">
            <v>x</v>
          </cell>
          <cell r="G507">
            <v>0</v>
          </cell>
          <cell r="H507">
            <v>0</v>
          </cell>
          <cell r="I507" t="str">
            <v>x</v>
          </cell>
          <cell r="J507" t="str">
            <v>x</v>
          </cell>
          <cell r="K507" t="str">
            <v>x</v>
          </cell>
          <cell r="L507" t="str">
            <v>x</v>
          </cell>
          <cell r="M507" t="str">
            <v>x</v>
          </cell>
          <cell r="N507" t="str">
            <v>x</v>
          </cell>
          <cell r="O507">
            <v>1</v>
          </cell>
          <cell r="P507">
            <v>77495</v>
          </cell>
          <cell r="Q507">
            <v>0</v>
          </cell>
          <cell r="R507">
            <v>0</v>
          </cell>
          <cell r="S507">
            <v>0</v>
          </cell>
          <cell r="T507">
            <v>0</v>
          </cell>
          <cell r="U507">
            <v>0</v>
          </cell>
        </row>
        <row r="508">
          <cell r="D508">
            <v>77497</v>
          </cell>
          <cell r="E508">
            <v>282</v>
          </cell>
          <cell r="F508" t="str">
            <v>x</v>
          </cell>
          <cell r="G508">
            <v>272</v>
          </cell>
          <cell r="H508">
            <v>254</v>
          </cell>
          <cell r="I508" t="str">
            <v>x</v>
          </cell>
          <cell r="J508" t="str">
            <v>x</v>
          </cell>
          <cell r="K508" t="str">
            <v>x</v>
          </cell>
          <cell r="L508" t="str">
            <v>x</v>
          </cell>
          <cell r="M508" t="str">
            <v>x</v>
          </cell>
          <cell r="N508" t="str">
            <v>x</v>
          </cell>
          <cell r="O508">
            <v>10</v>
          </cell>
          <cell r="P508" t="str">
            <v>TvX sales call</v>
          </cell>
          <cell r="Q508">
            <v>36847</v>
          </cell>
          <cell r="R508">
            <v>0</v>
          </cell>
          <cell r="S508">
            <v>0</v>
          </cell>
          <cell r="T508">
            <v>0</v>
          </cell>
          <cell r="U508">
            <v>1626</v>
          </cell>
        </row>
        <row r="509">
          <cell r="D509">
            <v>77498</v>
          </cell>
          <cell r="E509">
            <v>16</v>
          </cell>
          <cell r="F509" t="str">
            <v>x</v>
          </cell>
          <cell r="G509">
            <v>14</v>
          </cell>
          <cell r="H509">
            <v>12</v>
          </cell>
          <cell r="I509" t="str">
            <v>x</v>
          </cell>
          <cell r="J509" t="str">
            <v>x</v>
          </cell>
          <cell r="K509" t="str">
            <v>x</v>
          </cell>
          <cell r="L509" t="str">
            <v>x</v>
          </cell>
          <cell r="M509" t="str">
            <v>x</v>
          </cell>
          <cell r="N509" t="str">
            <v>x</v>
          </cell>
          <cell r="O509">
            <v>2</v>
          </cell>
          <cell r="P509" t="str">
            <v>Tran/f to Sky Activ</v>
          </cell>
          <cell r="Q509">
            <v>2984</v>
          </cell>
          <cell r="R509">
            <v>0</v>
          </cell>
          <cell r="S509">
            <v>0</v>
          </cell>
          <cell r="T509">
            <v>0</v>
          </cell>
          <cell r="U509">
            <v>152</v>
          </cell>
        </row>
        <row r="510">
          <cell r="D510">
            <v>77499</v>
          </cell>
          <cell r="E510">
            <v>152</v>
          </cell>
          <cell r="F510" t="str">
            <v>X</v>
          </cell>
          <cell r="G510">
            <v>88</v>
          </cell>
          <cell r="H510">
            <v>86</v>
          </cell>
          <cell r="I510" t="str">
            <v>X</v>
          </cell>
          <cell r="J510" t="str">
            <v>X</v>
          </cell>
          <cell r="K510" t="str">
            <v>X</v>
          </cell>
          <cell r="L510" t="str">
            <v>X</v>
          </cell>
          <cell r="M510" t="str">
            <v>X</v>
          </cell>
          <cell r="N510" t="str">
            <v>X</v>
          </cell>
          <cell r="O510">
            <v>4</v>
          </cell>
          <cell r="P510" t="str">
            <v>C/S Transfer</v>
          </cell>
          <cell r="Q510">
            <v>27682</v>
          </cell>
          <cell r="R510">
            <v>0</v>
          </cell>
          <cell r="S510">
            <v>60</v>
          </cell>
          <cell r="T510">
            <v>60</v>
          </cell>
          <cell r="U510">
            <v>345</v>
          </cell>
        </row>
        <row r="511">
          <cell r="D511">
            <v>77499</v>
          </cell>
          <cell r="E511">
            <v>315</v>
          </cell>
          <cell r="F511" t="str">
            <v>x</v>
          </cell>
          <cell r="G511">
            <v>314</v>
          </cell>
          <cell r="H511">
            <v>313</v>
          </cell>
          <cell r="I511" t="str">
            <v>x</v>
          </cell>
          <cell r="J511" t="str">
            <v>x</v>
          </cell>
          <cell r="K511" t="str">
            <v>x</v>
          </cell>
          <cell r="L511" t="str">
            <v>x</v>
          </cell>
          <cell r="M511" t="str">
            <v>x</v>
          </cell>
          <cell r="N511" t="str">
            <v>x</v>
          </cell>
          <cell r="O511">
            <v>1</v>
          </cell>
          <cell r="P511" t="str">
            <v>Cust Service Xfer</v>
          </cell>
          <cell r="Q511">
            <v>103243</v>
          </cell>
          <cell r="R511">
            <v>0</v>
          </cell>
          <cell r="S511">
            <v>0</v>
          </cell>
          <cell r="T511">
            <v>0</v>
          </cell>
          <cell r="U511">
            <v>840</v>
          </cell>
        </row>
        <row r="512">
          <cell r="D512">
            <v>77501</v>
          </cell>
          <cell r="E512">
            <v>1319</v>
          </cell>
          <cell r="F512" t="str">
            <v>x</v>
          </cell>
          <cell r="G512">
            <v>1314</v>
          </cell>
          <cell r="H512">
            <v>1312</v>
          </cell>
          <cell r="I512" t="str">
            <v>x</v>
          </cell>
          <cell r="J512" t="str">
            <v>x</v>
          </cell>
          <cell r="K512" t="str">
            <v>x</v>
          </cell>
          <cell r="L512" t="str">
            <v>x</v>
          </cell>
          <cell r="M512" t="str">
            <v>x</v>
          </cell>
          <cell r="N512" t="str">
            <v>x</v>
          </cell>
          <cell r="O512">
            <v>5</v>
          </cell>
          <cell r="P512" t="str">
            <v>Upgrade Opt 1</v>
          </cell>
          <cell r="Q512">
            <v>291653</v>
          </cell>
          <cell r="R512">
            <v>0</v>
          </cell>
          <cell r="S512">
            <v>0</v>
          </cell>
          <cell r="T512">
            <v>0</v>
          </cell>
          <cell r="U512">
            <v>2985</v>
          </cell>
        </row>
        <row r="513">
          <cell r="D513">
            <v>77502</v>
          </cell>
          <cell r="E513">
            <v>1754</v>
          </cell>
          <cell r="F513" t="str">
            <v>x</v>
          </cell>
          <cell r="G513">
            <v>1751</v>
          </cell>
          <cell r="H513">
            <v>1751</v>
          </cell>
          <cell r="I513" t="str">
            <v>x</v>
          </cell>
          <cell r="J513" t="str">
            <v>x</v>
          </cell>
          <cell r="K513" t="str">
            <v>x</v>
          </cell>
          <cell r="L513" t="str">
            <v>x</v>
          </cell>
          <cell r="M513" t="str">
            <v>x</v>
          </cell>
          <cell r="N513" t="str">
            <v>x</v>
          </cell>
          <cell r="O513">
            <v>3</v>
          </cell>
          <cell r="P513" t="str">
            <v>Opt 2 Upgrade</v>
          </cell>
          <cell r="Q513">
            <v>424157</v>
          </cell>
          <cell r="R513">
            <v>0</v>
          </cell>
          <cell r="S513">
            <v>0</v>
          </cell>
          <cell r="T513">
            <v>0</v>
          </cell>
          <cell r="U513">
            <v>3995</v>
          </cell>
        </row>
        <row r="514">
          <cell r="D514">
            <v>77506</v>
          </cell>
          <cell r="E514">
            <v>55</v>
          </cell>
          <cell r="F514" t="str">
            <v>X</v>
          </cell>
          <cell r="G514">
            <v>47</v>
          </cell>
          <cell r="H514">
            <v>46</v>
          </cell>
          <cell r="I514" t="str">
            <v>X</v>
          </cell>
          <cell r="J514" t="str">
            <v>X</v>
          </cell>
          <cell r="K514" t="str">
            <v>X</v>
          </cell>
          <cell r="L514" t="str">
            <v>X</v>
          </cell>
          <cell r="M514" t="str">
            <v>X</v>
          </cell>
          <cell r="N514" t="str">
            <v>X</v>
          </cell>
          <cell r="O514">
            <v>0</v>
          </cell>
          <cell r="P514" t="str">
            <v>Opt 1 77506</v>
          </cell>
          <cell r="Q514">
            <v>10183</v>
          </cell>
          <cell r="R514">
            <v>0</v>
          </cell>
          <cell r="S514">
            <v>8</v>
          </cell>
          <cell r="T514">
            <v>8</v>
          </cell>
          <cell r="U514">
            <v>196</v>
          </cell>
        </row>
        <row r="515">
          <cell r="D515">
            <v>77506</v>
          </cell>
          <cell r="E515">
            <v>1731</v>
          </cell>
          <cell r="F515" t="str">
            <v>x</v>
          </cell>
          <cell r="G515">
            <v>1726</v>
          </cell>
          <cell r="H515">
            <v>1725</v>
          </cell>
          <cell r="I515" t="str">
            <v>x</v>
          </cell>
          <cell r="J515" t="str">
            <v>x</v>
          </cell>
          <cell r="K515" t="str">
            <v>x</v>
          </cell>
          <cell r="L515" t="str">
            <v>x</v>
          </cell>
          <cell r="M515" t="str">
            <v>x</v>
          </cell>
          <cell r="N515" t="str">
            <v>x</v>
          </cell>
          <cell r="O515">
            <v>5</v>
          </cell>
          <cell r="P515" t="str">
            <v>Opt 1 77506</v>
          </cell>
          <cell r="Q515">
            <v>408349</v>
          </cell>
          <cell r="R515">
            <v>0</v>
          </cell>
          <cell r="S515">
            <v>0</v>
          </cell>
          <cell r="T515">
            <v>0</v>
          </cell>
          <cell r="U515">
            <v>3935</v>
          </cell>
        </row>
        <row r="516">
          <cell r="D516">
            <v>77507</v>
          </cell>
          <cell r="E516">
            <v>262</v>
          </cell>
          <cell r="F516" t="str">
            <v>x</v>
          </cell>
          <cell r="G516">
            <v>261</v>
          </cell>
          <cell r="H516">
            <v>258</v>
          </cell>
          <cell r="I516" t="str">
            <v>x</v>
          </cell>
          <cell r="J516" t="str">
            <v>x</v>
          </cell>
          <cell r="K516" t="str">
            <v>x</v>
          </cell>
          <cell r="L516" t="str">
            <v>x</v>
          </cell>
          <cell r="M516" t="str">
            <v>x</v>
          </cell>
          <cell r="N516" t="str">
            <v>x</v>
          </cell>
          <cell r="O516">
            <v>1</v>
          </cell>
          <cell r="P516" t="str">
            <v>Opt 2 77507</v>
          </cell>
          <cell r="Q516">
            <v>41922</v>
          </cell>
          <cell r="R516">
            <v>0</v>
          </cell>
          <cell r="S516">
            <v>0</v>
          </cell>
          <cell r="T516">
            <v>0</v>
          </cell>
          <cell r="U516">
            <v>794</v>
          </cell>
        </row>
        <row r="517">
          <cell r="D517">
            <v>77519</v>
          </cell>
          <cell r="E517">
            <v>301</v>
          </cell>
          <cell r="F517" t="str">
            <v>X</v>
          </cell>
          <cell r="G517">
            <v>297</v>
          </cell>
          <cell r="H517">
            <v>295</v>
          </cell>
          <cell r="I517" t="str">
            <v>X</v>
          </cell>
          <cell r="J517" t="str">
            <v>X</v>
          </cell>
          <cell r="K517" t="str">
            <v>X</v>
          </cell>
          <cell r="L517" t="str">
            <v>X</v>
          </cell>
          <cell r="M517" t="str">
            <v>X</v>
          </cell>
          <cell r="N517" t="str">
            <v>X</v>
          </cell>
          <cell r="O517">
            <v>1</v>
          </cell>
          <cell r="P517" t="str">
            <v>Reinstate 800801</v>
          </cell>
          <cell r="Q517">
            <v>82848</v>
          </cell>
          <cell r="R517">
            <v>0</v>
          </cell>
          <cell r="S517">
            <v>3</v>
          </cell>
          <cell r="T517">
            <v>3</v>
          </cell>
          <cell r="U517">
            <v>1165</v>
          </cell>
        </row>
        <row r="518">
          <cell r="D518">
            <v>77519</v>
          </cell>
          <cell r="E518">
            <v>1159</v>
          </cell>
          <cell r="F518" t="str">
            <v>x</v>
          </cell>
          <cell r="G518">
            <v>1155</v>
          </cell>
          <cell r="H518">
            <v>1155</v>
          </cell>
          <cell r="I518" t="str">
            <v>x</v>
          </cell>
          <cell r="J518" t="str">
            <v>x</v>
          </cell>
          <cell r="K518" t="str">
            <v>x</v>
          </cell>
          <cell r="L518" t="str">
            <v>x</v>
          </cell>
          <cell r="M518" t="str">
            <v>x</v>
          </cell>
          <cell r="N518" t="str">
            <v>x</v>
          </cell>
          <cell r="O518">
            <v>4</v>
          </cell>
          <cell r="P518" t="str">
            <v>VDN 77519 557799</v>
          </cell>
          <cell r="Q518">
            <v>316184</v>
          </cell>
          <cell r="R518">
            <v>0</v>
          </cell>
          <cell r="S518">
            <v>0</v>
          </cell>
          <cell r="T518">
            <v>0</v>
          </cell>
          <cell r="U518">
            <v>2582</v>
          </cell>
        </row>
        <row r="519">
          <cell r="D519">
            <v>77520</v>
          </cell>
          <cell r="E519">
            <v>36</v>
          </cell>
          <cell r="F519" t="str">
            <v>x</v>
          </cell>
          <cell r="G519">
            <v>35</v>
          </cell>
          <cell r="H519">
            <v>31</v>
          </cell>
          <cell r="I519" t="str">
            <v>x</v>
          </cell>
          <cell r="J519" t="str">
            <v>x</v>
          </cell>
          <cell r="K519" t="str">
            <v>x</v>
          </cell>
          <cell r="L519" t="str">
            <v>x</v>
          </cell>
          <cell r="M519" t="str">
            <v>x</v>
          </cell>
          <cell r="N519" t="str">
            <v>x</v>
          </cell>
          <cell r="O519">
            <v>1</v>
          </cell>
          <cell r="P519" t="str">
            <v>VDN 77520 503030</v>
          </cell>
          <cell r="Q519">
            <v>10429</v>
          </cell>
          <cell r="R519">
            <v>0</v>
          </cell>
          <cell r="S519">
            <v>0</v>
          </cell>
          <cell r="T519">
            <v>0</v>
          </cell>
          <cell r="U519">
            <v>236</v>
          </cell>
        </row>
        <row r="520">
          <cell r="D520">
            <v>77521</v>
          </cell>
          <cell r="E520">
            <v>1012</v>
          </cell>
          <cell r="F520" t="str">
            <v>X</v>
          </cell>
          <cell r="G520">
            <v>988</v>
          </cell>
          <cell r="H520">
            <v>962</v>
          </cell>
          <cell r="I520" t="str">
            <v>X</v>
          </cell>
          <cell r="J520" t="str">
            <v>X</v>
          </cell>
          <cell r="K520" t="str">
            <v>X</v>
          </cell>
          <cell r="L520" t="str">
            <v>X</v>
          </cell>
          <cell r="M520" t="str">
            <v>X</v>
          </cell>
          <cell r="N520" t="str">
            <v>X</v>
          </cell>
          <cell r="O520">
            <v>2</v>
          </cell>
          <cell r="P520" t="str">
            <v>D Cus 77521 Billing</v>
          </cell>
          <cell r="Q520">
            <v>276191</v>
          </cell>
          <cell r="R520">
            <v>0</v>
          </cell>
          <cell r="S520">
            <v>22</v>
          </cell>
          <cell r="T520">
            <v>22</v>
          </cell>
          <cell r="U520">
            <v>4580</v>
          </cell>
        </row>
        <row r="521">
          <cell r="D521">
            <v>77521</v>
          </cell>
          <cell r="E521">
            <v>3134</v>
          </cell>
          <cell r="F521" t="str">
            <v>x</v>
          </cell>
          <cell r="G521">
            <v>3128</v>
          </cell>
          <cell r="H521">
            <v>3006</v>
          </cell>
          <cell r="I521" t="str">
            <v>x</v>
          </cell>
          <cell r="J521" t="str">
            <v>x</v>
          </cell>
          <cell r="K521" t="str">
            <v>x</v>
          </cell>
          <cell r="L521" t="str">
            <v>x</v>
          </cell>
          <cell r="M521" t="str">
            <v>x</v>
          </cell>
          <cell r="N521" t="str">
            <v>x</v>
          </cell>
          <cell r="O521">
            <v>6</v>
          </cell>
          <cell r="P521" t="str">
            <v>D Cus 77521 Billing</v>
          </cell>
          <cell r="Q521">
            <v>771630</v>
          </cell>
          <cell r="R521">
            <v>0</v>
          </cell>
          <cell r="S521">
            <v>0</v>
          </cell>
          <cell r="T521">
            <v>0</v>
          </cell>
          <cell r="U521">
            <v>14157</v>
          </cell>
        </row>
        <row r="522">
          <cell r="D522">
            <v>77522</v>
          </cell>
          <cell r="E522">
            <v>178</v>
          </cell>
          <cell r="F522" t="str">
            <v>X</v>
          </cell>
          <cell r="G522">
            <v>116</v>
          </cell>
          <cell r="H522">
            <v>115</v>
          </cell>
          <cell r="I522" t="str">
            <v>X</v>
          </cell>
          <cell r="J522" t="str">
            <v>X</v>
          </cell>
          <cell r="K522" t="str">
            <v>X</v>
          </cell>
          <cell r="L522" t="str">
            <v>X</v>
          </cell>
          <cell r="M522" t="str">
            <v>X</v>
          </cell>
          <cell r="N522" t="str">
            <v>X</v>
          </cell>
          <cell r="O522">
            <v>1</v>
          </cell>
          <cell r="P522" t="str">
            <v>IDO Customer UK</v>
          </cell>
          <cell r="Q522">
            <v>23061</v>
          </cell>
          <cell r="R522">
            <v>0</v>
          </cell>
          <cell r="S522">
            <v>61</v>
          </cell>
          <cell r="T522">
            <v>61</v>
          </cell>
          <cell r="U522">
            <v>440</v>
          </cell>
        </row>
        <row r="523">
          <cell r="D523">
            <v>77523</v>
          </cell>
          <cell r="E523">
            <v>41</v>
          </cell>
          <cell r="F523" t="str">
            <v>X</v>
          </cell>
          <cell r="G523">
            <v>33</v>
          </cell>
          <cell r="H523">
            <v>33</v>
          </cell>
          <cell r="I523" t="str">
            <v>X</v>
          </cell>
          <cell r="J523" t="str">
            <v>X</v>
          </cell>
          <cell r="K523" t="str">
            <v>X</v>
          </cell>
          <cell r="L523" t="str">
            <v>X</v>
          </cell>
          <cell r="M523" t="str">
            <v>X</v>
          </cell>
          <cell r="N523" t="str">
            <v>X</v>
          </cell>
          <cell r="O523">
            <v>0</v>
          </cell>
          <cell r="P523" t="str">
            <v>VDN 77523 800888</v>
          </cell>
          <cell r="Q523">
            <v>8469</v>
          </cell>
          <cell r="R523">
            <v>0</v>
          </cell>
          <cell r="S523">
            <v>8</v>
          </cell>
          <cell r="T523">
            <v>8</v>
          </cell>
          <cell r="U523">
            <v>110</v>
          </cell>
        </row>
        <row r="524">
          <cell r="D524">
            <v>77523</v>
          </cell>
          <cell r="E524">
            <v>9</v>
          </cell>
          <cell r="F524" t="str">
            <v>x</v>
          </cell>
          <cell r="G524">
            <v>9</v>
          </cell>
          <cell r="H524">
            <v>9</v>
          </cell>
          <cell r="I524" t="str">
            <v>x</v>
          </cell>
          <cell r="J524" t="str">
            <v>x</v>
          </cell>
          <cell r="K524" t="str">
            <v>x</v>
          </cell>
          <cell r="L524" t="str">
            <v>x</v>
          </cell>
          <cell r="M524" t="str">
            <v>x</v>
          </cell>
          <cell r="N524" t="str">
            <v>x</v>
          </cell>
          <cell r="O524">
            <v>0</v>
          </cell>
          <cell r="P524" t="str">
            <v>VDN 77523 SBO Bounce</v>
          </cell>
          <cell r="Q524">
            <v>1485</v>
          </cell>
          <cell r="R524">
            <v>0</v>
          </cell>
          <cell r="S524">
            <v>0</v>
          </cell>
          <cell r="T524">
            <v>0</v>
          </cell>
          <cell r="U524">
            <v>38</v>
          </cell>
        </row>
        <row r="525">
          <cell r="D525">
            <v>77525</v>
          </cell>
          <cell r="E525">
            <v>1537</v>
          </cell>
          <cell r="F525" t="str">
            <v>X</v>
          </cell>
          <cell r="G525">
            <v>1351</v>
          </cell>
          <cell r="H525">
            <v>1325</v>
          </cell>
          <cell r="I525" t="str">
            <v>X</v>
          </cell>
          <cell r="J525" t="str">
            <v>X</v>
          </cell>
          <cell r="K525" t="str">
            <v>X</v>
          </cell>
          <cell r="L525" t="str">
            <v>X</v>
          </cell>
          <cell r="M525" t="str">
            <v>X</v>
          </cell>
          <cell r="N525" t="str">
            <v>X</v>
          </cell>
          <cell r="O525">
            <v>0</v>
          </cell>
          <cell r="P525" t="str">
            <v>VDN 77525 404040</v>
          </cell>
          <cell r="Q525">
            <v>323093</v>
          </cell>
          <cell r="R525">
            <v>0</v>
          </cell>
          <cell r="S525">
            <v>186</v>
          </cell>
          <cell r="T525">
            <v>186</v>
          </cell>
          <cell r="U525">
            <v>5872</v>
          </cell>
        </row>
        <row r="526">
          <cell r="D526">
            <v>77525</v>
          </cell>
          <cell r="E526">
            <v>2991</v>
          </cell>
          <cell r="F526" t="str">
            <v>x</v>
          </cell>
          <cell r="G526">
            <v>2987</v>
          </cell>
          <cell r="H526">
            <v>2852</v>
          </cell>
          <cell r="I526" t="str">
            <v>x</v>
          </cell>
          <cell r="J526" t="str">
            <v>x</v>
          </cell>
          <cell r="K526" t="str">
            <v>x</v>
          </cell>
          <cell r="L526" t="str">
            <v>x</v>
          </cell>
          <cell r="M526" t="str">
            <v>x</v>
          </cell>
          <cell r="N526" t="str">
            <v>x</v>
          </cell>
          <cell r="O526">
            <v>4</v>
          </cell>
          <cell r="P526" t="str">
            <v>D Cus 77525 Opt 1</v>
          </cell>
          <cell r="Q526">
            <v>662497</v>
          </cell>
          <cell r="R526">
            <v>0</v>
          </cell>
          <cell r="S526">
            <v>0</v>
          </cell>
          <cell r="T526">
            <v>0</v>
          </cell>
          <cell r="U526">
            <v>13882</v>
          </cell>
        </row>
        <row r="527">
          <cell r="D527">
            <v>77529</v>
          </cell>
          <cell r="E527">
            <v>203</v>
          </cell>
          <cell r="F527" t="str">
            <v>X</v>
          </cell>
          <cell r="G527">
            <v>199</v>
          </cell>
          <cell r="H527">
            <v>197</v>
          </cell>
          <cell r="I527" t="str">
            <v>X</v>
          </cell>
          <cell r="J527" t="str">
            <v>X</v>
          </cell>
          <cell r="K527" t="str">
            <v>X</v>
          </cell>
          <cell r="L527" t="str">
            <v>X</v>
          </cell>
          <cell r="M527" t="str">
            <v>X</v>
          </cell>
          <cell r="N527" t="str">
            <v>X</v>
          </cell>
          <cell r="O527">
            <v>1</v>
          </cell>
          <cell r="P527" t="str">
            <v>Time Out 404040</v>
          </cell>
          <cell r="Q527">
            <v>49089</v>
          </cell>
          <cell r="R527">
            <v>0</v>
          </cell>
          <cell r="S527">
            <v>3</v>
          </cell>
          <cell r="T527">
            <v>3</v>
          </cell>
          <cell r="U527">
            <v>886</v>
          </cell>
        </row>
        <row r="528">
          <cell r="D528">
            <v>77529</v>
          </cell>
          <cell r="E528">
            <v>396</v>
          </cell>
          <cell r="F528" t="str">
            <v>x</v>
          </cell>
          <cell r="G528">
            <v>392</v>
          </cell>
          <cell r="H528">
            <v>378</v>
          </cell>
          <cell r="I528" t="str">
            <v>x</v>
          </cell>
          <cell r="J528" t="str">
            <v>x</v>
          </cell>
          <cell r="K528" t="str">
            <v>x</v>
          </cell>
          <cell r="L528" t="str">
            <v>x</v>
          </cell>
          <cell r="M528" t="str">
            <v>x</v>
          </cell>
          <cell r="N528" t="str">
            <v>x</v>
          </cell>
          <cell r="O528">
            <v>4</v>
          </cell>
          <cell r="P528" t="str">
            <v>Digi Cust 77529</v>
          </cell>
          <cell r="Q528">
            <v>94378</v>
          </cell>
          <cell r="R528">
            <v>0</v>
          </cell>
          <cell r="S528">
            <v>0</v>
          </cell>
          <cell r="T528">
            <v>0</v>
          </cell>
          <cell r="U528">
            <v>1640</v>
          </cell>
        </row>
        <row r="529">
          <cell r="D529">
            <v>77532</v>
          </cell>
          <cell r="E529">
            <v>2</v>
          </cell>
          <cell r="F529" t="str">
            <v>x</v>
          </cell>
          <cell r="G529">
            <v>2</v>
          </cell>
          <cell r="H529">
            <v>2</v>
          </cell>
          <cell r="I529" t="str">
            <v>x</v>
          </cell>
          <cell r="J529" t="str">
            <v>x</v>
          </cell>
          <cell r="K529" t="str">
            <v>x</v>
          </cell>
          <cell r="L529" t="str">
            <v>x</v>
          </cell>
          <cell r="M529" t="str">
            <v>x</v>
          </cell>
          <cell r="N529" t="str">
            <v>x</v>
          </cell>
          <cell r="O529">
            <v>0</v>
          </cell>
          <cell r="P529" t="str">
            <v>T/O 77532</v>
          </cell>
          <cell r="Q529">
            <v>306</v>
          </cell>
          <cell r="R529">
            <v>0</v>
          </cell>
          <cell r="S529">
            <v>0</v>
          </cell>
          <cell r="T529">
            <v>0</v>
          </cell>
          <cell r="U529">
            <v>4</v>
          </cell>
        </row>
        <row r="530">
          <cell r="D530">
            <v>77539</v>
          </cell>
          <cell r="E530">
            <v>173</v>
          </cell>
          <cell r="F530" t="str">
            <v>X</v>
          </cell>
          <cell r="G530">
            <v>168</v>
          </cell>
          <cell r="H530">
            <v>164</v>
          </cell>
          <cell r="I530" t="str">
            <v>X</v>
          </cell>
          <cell r="J530" t="str">
            <v>X</v>
          </cell>
          <cell r="K530" t="str">
            <v>X</v>
          </cell>
          <cell r="L530" t="str">
            <v>X</v>
          </cell>
          <cell r="M530" t="str">
            <v>X</v>
          </cell>
          <cell r="N530" t="str">
            <v>X</v>
          </cell>
          <cell r="O530">
            <v>4</v>
          </cell>
          <cell r="P530" t="str">
            <v>SBO Movies</v>
          </cell>
          <cell r="Q530">
            <v>35025</v>
          </cell>
          <cell r="R530">
            <v>0</v>
          </cell>
          <cell r="S530">
            <v>1</v>
          </cell>
          <cell r="T530">
            <v>1</v>
          </cell>
          <cell r="U530">
            <v>704</v>
          </cell>
        </row>
        <row r="531">
          <cell r="D531">
            <v>77539</v>
          </cell>
          <cell r="E531">
            <v>485</v>
          </cell>
          <cell r="F531" t="str">
            <v>x</v>
          </cell>
          <cell r="G531">
            <v>481</v>
          </cell>
          <cell r="H531">
            <v>481</v>
          </cell>
          <cell r="I531" t="str">
            <v>x</v>
          </cell>
          <cell r="J531" t="str">
            <v>x</v>
          </cell>
          <cell r="K531" t="str">
            <v>x</v>
          </cell>
          <cell r="L531" t="str">
            <v>x</v>
          </cell>
          <cell r="M531" t="str">
            <v>x</v>
          </cell>
          <cell r="N531" t="str">
            <v>x</v>
          </cell>
          <cell r="O531">
            <v>4</v>
          </cell>
          <cell r="P531" t="str">
            <v>SBO movies 436000</v>
          </cell>
          <cell r="Q531">
            <v>82692</v>
          </cell>
          <cell r="R531">
            <v>0</v>
          </cell>
          <cell r="S531">
            <v>0</v>
          </cell>
          <cell r="T531">
            <v>0</v>
          </cell>
          <cell r="U531">
            <v>2132</v>
          </cell>
        </row>
        <row r="532">
          <cell r="D532">
            <v>77542</v>
          </cell>
          <cell r="E532">
            <v>1</v>
          </cell>
          <cell r="F532" t="str">
            <v>X</v>
          </cell>
          <cell r="G532">
            <v>0</v>
          </cell>
          <cell r="H532">
            <v>0</v>
          </cell>
          <cell r="I532" t="str">
            <v>X</v>
          </cell>
          <cell r="J532" t="str">
            <v>X</v>
          </cell>
          <cell r="K532" t="str">
            <v>X</v>
          </cell>
          <cell r="L532" t="str">
            <v>X</v>
          </cell>
          <cell r="M532" t="str">
            <v>X</v>
          </cell>
          <cell r="N532" t="str">
            <v>X</v>
          </cell>
          <cell r="O532">
            <v>0</v>
          </cell>
          <cell r="P532" t="str">
            <v>VDN 77542 800888</v>
          </cell>
          <cell r="Q532">
            <v>0</v>
          </cell>
          <cell r="R532">
            <v>0</v>
          </cell>
          <cell r="S532">
            <v>1</v>
          </cell>
          <cell r="T532">
            <v>1</v>
          </cell>
          <cell r="U532">
            <v>0</v>
          </cell>
        </row>
        <row r="533">
          <cell r="D533">
            <v>77545</v>
          </cell>
          <cell r="E533">
            <v>36</v>
          </cell>
          <cell r="F533" t="str">
            <v>x</v>
          </cell>
          <cell r="G533">
            <v>34</v>
          </cell>
          <cell r="H533">
            <v>34</v>
          </cell>
          <cell r="I533" t="str">
            <v>x</v>
          </cell>
          <cell r="J533" t="str">
            <v>x</v>
          </cell>
          <cell r="K533" t="str">
            <v>x</v>
          </cell>
          <cell r="L533" t="str">
            <v>x</v>
          </cell>
          <cell r="M533" t="str">
            <v>x</v>
          </cell>
          <cell r="N533" t="str">
            <v>x</v>
          </cell>
          <cell r="O533">
            <v>2</v>
          </cell>
          <cell r="P533" t="str">
            <v>Upgrade Timeout</v>
          </cell>
          <cell r="Q533">
            <v>6889</v>
          </cell>
          <cell r="R533">
            <v>0</v>
          </cell>
          <cell r="S533">
            <v>0</v>
          </cell>
          <cell r="T533">
            <v>0</v>
          </cell>
          <cell r="U533">
            <v>74</v>
          </cell>
        </row>
        <row r="534">
          <cell r="D534">
            <v>77549</v>
          </cell>
          <cell r="E534">
            <v>449</v>
          </cell>
          <cell r="F534" t="str">
            <v>X</v>
          </cell>
          <cell r="G534">
            <v>0</v>
          </cell>
          <cell r="H534">
            <v>0</v>
          </cell>
          <cell r="I534" t="str">
            <v>X</v>
          </cell>
          <cell r="J534" t="str">
            <v>X</v>
          </cell>
          <cell r="K534" t="str">
            <v>X</v>
          </cell>
          <cell r="L534" t="str">
            <v>X</v>
          </cell>
          <cell r="M534" t="str">
            <v>X</v>
          </cell>
          <cell r="N534" t="str">
            <v>X</v>
          </cell>
          <cell r="O534">
            <v>0</v>
          </cell>
          <cell r="P534">
            <v>77549</v>
          </cell>
          <cell r="Q534">
            <v>0</v>
          </cell>
          <cell r="R534">
            <v>72</v>
          </cell>
          <cell r="S534">
            <v>442</v>
          </cell>
          <cell r="T534">
            <v>442</v>
          </cell>
          <cell r="U534">
            <v>0</v>
          </cell>
        </row>
        <row r="535">
          <cell r="D535">
            <v>77549</v>
          </cell>
          <cell r="E535">
            <v>874</v>
          </cell>
          <cell r="F535" t="str">
            <v>x</v>
          </cell>
          <cell r="G535">
            <v>870</v>
          </cell>
          <cell r="H535">
            <v>859</v>
          </cell>
          <cell r="I535" t="str">
            <v>x</v>
          </cell>
          <cell r="J535" t="str">
            <v>x</v>
          </cell>
          <cell r="K535" t="str">
            <v>x</v>
          </cell>
          <cell r="L535" t="str">
            <v>x</v>
          </cell>
          <cell r="M535" t="str">
            <v>x</v>
          </cell>
          <cell r="N535" t="str">
            <v>x</v>
          </cell>
          <cell r="O535">
            <v>4</v>
          </cell>
          <cell r="P535" t="str">
            <v>PAT Trans</v>
          </cell>
          <cell r="Q535">
            <v>245620</v>
          </cell>
          <cell r="R535">
            <v>0</v>
          </cell>
          <cell r="S535">
            <v>0</v>
          </cell>
          <cell r="T535">
            <v>0</v>
          </cell>
          <cell r="U535">
            <v>2550</v>
          </cell>
        </row>
        <row r="536">
          <cell r="D536">
            <v>77550</v>
          </cell>
          <cell r="E536">
            <v>48</v>
          </cell>
          <cell r="F536" t="str">
            <v>x</v>
          </cell>
          <cell r="G536">
            <v>48</v>
          </cell>
          <cell r="H536">
            <v>40</v>
          </cell>
          <cell r="I536" t="str">
            <v>x</v>
          </cell>
          <cell r="J536" t="str">
            <v>x</v>
          </cell>
          <cell r="K536" t="str">
            <v>x</v>
          </cell>
          <cell r="L536" t="str">
            <v>x</v>
          </cell>
          <cell r="M536" t="str">
            <v>x</v>
          </cell>
          <cell r="N536" t="str">
            <v>x</v>
          </cell>
          <cell r="O536">
            <v>0</v>
          </cell>
          <cell r="P536" t="str">
            <v>NASN enquiries</v>
          </cell>
          <cell r="Q536">
            <v>10498</v>
          </cell>
          <cell r="R536">
            <v>0</v>
          </cell>
          <cell r="S536">
            <v>0</v>
          </cell>
          <cell r="T536">
            <v>0</v>
          </cell>
          <cell r="U536">
            <v>815</v>
          </cell>
        </row>
        <row r="537">
          <cell r="D537">
            <v>77551</v>
          </cell>
          <cell r="E537">
            <v>2</v>
          </cell>
          <cell r="F537" t="str">
            <v>X</v>
          </cell>
          <cell r="G537">
            <v>0</v>
          </cell>
          <cell r="H537">
            <v>0</v>
          </cell>
          <cell r="I537" t="str">
            <v>X</v>
          </cell>
          <cell r="J537" t="str">
            <v>X</v>
          </cell>
          <cell r="K537" t="str">
            <v>X</v>
          </cell>
          <cell r="L537" t="str">
            <v>X</v>
          </cell>
          <cell r="M537" t="str">
            <v>X</v>
          </cell>
          <cell r="N537" t="str">
            <v>X</v>
          </cell>
          <cell r="O537">
            <v>2</v>
          </cell>
          <cell r="P537">
            <v>77551</v>
          </cell>
          <cell r="Q537">
            <v>0</v>
          </cell>
          <cell r="R537">
            <v>0</v>
          </cell>
          <cell r="S537">
            <v>0</v>
          </cell>
          <cell r="T537">
            <v>0</v>
          </cell>
          <cell r="U537">
            <v>0</v>
          </cell>
        </row>
        <row r="538">
          <cell r="D538">
            <v>77551</v>
          </cell>
          <cell r="E538">
            <v>1</v>
          </cell>
          <cell r="F538" t="str">
            <v>x</v>
          </cell>
          <cell r="G538">
            <v>0</v>
          </cell>
          <cell r="H538">
            <v>0</v>
          </cell>
          <cell r="I538" t="str">
            <v>x</v>
          </cell>
          <cell r="J538" t="str">
            <v>x</v>
          </cell>
          <cell r="K538" t="str">
            <v>x</v>
          </cell>
          <cell r="L538" t="str">
            <v>x</v>
          </cell>
          <cell r="M538" t="str">
            <v>x</v>
          </cell>
          <cell r="N538" t="str">
            <v>x</v>
          </cell>
          <cell r="O538">
            <v>1</v>
          </cell>
          <cell r="P538" t="str">
            <v>NASN Cable Enquiry</v>
          </cell>
          <cell r="Q538">
            <v>0</v>
          </cell>
          <cell r="R538">
            <v>0</v>
          </cell>
          <cell r="S538">
            <v>0</v>
          </cell>
          <cell r="T538">
            <v>0</v>
          </cell>
          <cell r="U538">
            <v>0</v>
          </cell>
        </row>
        <row r="539">
          <cell r="D539">
            <v>77552</v>
          </cell>
          <cell r="E539">
            <v>606</v>
          </cell>
          <cell r="F539" t="str">
            <v>X</v>
          </cell>
          <cell r="G539">
            <v>0</v>
          </cell>
          <cell r="H539">
            <v>0</v>
          </cell>
          <cell r="I539" t="str">
            <v>X</v>
          </cell>
          <cell r="J539" t="str">
            <v>X</v>
          </cell>
          <cell r="K539" t="str">
            <v>X</v>
          </cell>
          <cell r="L539" t="str">
            <v>X</v>
          </cell>
          <cell r="M539" t="str">
            <v>X</v>
          </cell>
          <cell r="N539" t="str">
            <v>X</v>
          </cell>
          <cell r="O539">
            <v>0</v>
          </cell>
          <cell r="P539" t="str">
            <v>Sky+ Customer</v>
          </cell>
          <cell r="Q539">
            <v>0</v>
          </cell>
          <cell r="R539">
            <v>71</v>
          </cell>
          <cell r="S539">
            <v>599</v>
          </cell>
          <cell r="T539">
            <v>599</v>
          </cell>
          <cell r="U539">
            <v>0</v>
          </cell>
        </row>
        <row r="540">
          <cell r="D540">
            <v>77552</v>
          </cell>
          <cell r="E540">
            <v>602</v>
          </cell>
          <cell r="F540" t="str">
            <v>x</v>
          </cell>
          <cell r="G540">
            <v>602</v>
          </cell>
          <cell r="H540">
            <v>602</v>
          </cell>
          <cell r="I540" t="str">
            <v>x</v>
          </cell>
          <cell r="J540" t="str">
            <v>x</v>
          </cell>
          <cell r="K540" t="str">
            <v>x</v>
          </cell>
          <cell r="L540" t="str">
            <v>x</v>
          </cell>
          <cell r="M540" t="str">
            <v>x</v>
          </cell>
          <cell r="N540" t="str">
            <v>x</v>
          </cell>
          <cell r="O540">
            <v>0</v>
          </cell>
          <cell r="P540" t="str">
            <v>Sky+ Customer</v>
          </cell>
          <cell r="Q540">
            <v>143481</v>
          </cell>
          <cell r="R540">
            <v>0</v>
          </cell>
          <cell r="S540">
            <v>0</v>
          </cell>
          <cell r="T540">
            <v>0</v>
          </cell>
          <cell r="U540">
            <v>1326</v>
          </cell>
        </row>
        <row r="541">
          <cell r="D541">
            <v>77553</v>
          </cell>
          <cell r="E541">
            <v>69</v>
          </cell>
          <cell r="F541" t="str">
            <v>X</v>
          </cell>
          <cell r="G541">
            <v>0</v>
          </cell>
          <cell r="H541">
            <v>0</v>
          </cell>
          <cell r="I541" t="str">
            <v>X</v>
          </cell>
          <cell r="J541" t="str">
            <v>X</v>
          </cell>
          <cell r="K541" t="str">
            <v>X</v>
          </cell>
          <cell r="L541" t="str">
            <v>X</v>
          </cell>
          <cell r="M541" t="str">
            <v>X</v>
          </cell>
          <cell r="N541" t="str">
            <v>X</v>
          </cell>
          <cell r="O541">
            <v>0</v>
          </cell>
          <cell r="P541" t="str">
            <v>Sky+ Cust TO</v>
          </cell>
          <cell r="Q541">
            <v>0</v>
          </cell>
          <cell r="R541">
            <v>0</v>
          </cell>
          <cell r="S541">
            <v>69</v>
          </cell>
          <cell r="T541">
            <v>69</v>
          </cell>
          <cell r="U541">
            <v>0</v>
          </cell>
        </row>
        <row r="542">
          <cell r="D542">
            <v>77553</v>
          </cell>
          <cell r="E542">
            <v>69</v>
          </cell>
          <cell r="F542" t="str">
            <v>x</v>
          </cell>
          <cell r="G542">
            <v>69</v>
          </cell>
          <cell r="H542">
            <v>69</v>
          </cell>
          <cell r="I542" t="str">
            <v>x</v>
          </cell>
          <cell r="J542" t="str">
            <v>x</v>
          </cell>
          <cell r="K542" t="str">
            <v>x</v>
          </cell>
          <cell r="L542" t="str">
            <v>x</v>
          </cell>
          <cell r="M542" t="str">
            <v>x</v>
          </cell>
          <cell r="N542" t="str">
            <v>x</v>
          </cell>
          <cell r="O542">
            <v>0</v>
          </cell>
          <cell r="P542" t="str">
            <v>Sky+ Cust TO</v>
          </cell>
          <cell r="Q542">
            <v>18395</v>
          </cell>
          <cell r="R542">
            <v>0</v>
          </cell>
          <cell r="S542">
            <v>0</v>
          </cell>
          <cell r="T542">
            <v>0</v>
          </cell>
          <cell r="U542">
            <v>152</v>
          </cell>
        </row>
        <row r="543">
          <cell r="D543">
            <v>77559</v>
          </cell>
          <cell r="E543">
            <v>196</v>
          </cell>
          <cell r="F543" t="str">
            <v>X</v>
          </cell>
          <cell r="G543">
            <v>115</v>
          </cell>
          <cell r="H543">
            <v>113</v>
          </cell>
          <cell r="I543" t="str">
            <v>X</v>
          </cell>
          <cell r="J543" t="str">
            <v>X</v>
          </cell>
          <cell r="K543" t="str">
            <v>X</v>
          </cell>
          <cell r="L543" t="str">
            <v>X</v>
          </cell>
          <cell r="M543" t="str">
            <v>X</v>
          </cell>
          <cell r="N543" t="str">
            <v>X</v>
          </cell>
          <cell r="O543">
            <v>0</v>
          </cell>
          <cell r="P543" t="str">
            <v>Sales Cust Xfer</v>
          </cell>
          <cell r="Q543">
            <v>25287</v>
          </cell>
          <cell r="R543">
            <v>0</v>
          </cell>
          <cell r="S543">
            <v>81</v>
          </cell>
          <cell r="T543">
            <v>81</v>
          </cell>
          <cell r="U543">
            <v>478</v>
          </cell>
        </row>
        <row r="544">
          <cell r="D544">
            <v>77564</v>
          </cell>
          <cell r="E544">
            <v>1</v>
          </cell>
          <cell r="F544" t="str">
            <v>X</v>
          </cell>
          <cell r="G544">
            <v>1</v>
          </cell>
          <cell r="H544">
            <v>1</v>
          </cell>
          <cell r="I544" t="str">
            <v>X</v>
          </cell>
          <cell r="J544" t="str">
            <v>X</v>
          </cell>
          <cell r="K544" t="str">
            <v>X</v>
          </cell>
          <cell r="L544" t="str">
            <v>X</v>
          </cell>
          <cell r="M544" t="str">
            <v>X</v>
          </cell>
          <cell r="N544" t="str">
            <v>X</v>
          </cell>
          <cell r="O544">
            <v>0</v>
          </cell>
          <cell r="P544" t="str">
            <v>Movies UG Sales</v>
          </cell>
          <cell r="Q544">
            <v>77</v>
          </cell>
          <cell r="R544">
            <v>0</v>
          </cell>
          <cell r="S544">
            <v>0</v>
          </cell>
          <cell r="T544">
            <v>0</v>
          </cell>
          <cell r="U544">
            <v>3</v>
          </cell>
        </row>
        <row r="545">
          <cell r="D545">
            <v>77565</v>
          </cell>
          <cell r="E545">
            <v>4</v>
          </cell>
          <cell r="F545" t="str">
            <v>x</v>
          </cell>
          <cell r="G545">
            <v>3</v>
          </cell>
          <cell r="H545">
            <v>3</v>
          </cell>
          <cell r="I545" t="str">
            <v>x</v>
          </cell>
          <cell r="J545" t="str">
            <v>x</v>
          </cell>
          <cell r="K545" t="str">
            <v>x</v>
          </cell>
          <cell r="L545" t="str">
            <v>x</v>
          </cell>
          <cell r="M545" t="str">
            <v>x</v>
          </cell>
          <cell r="N545" t="str">
            <v>x</v>
          </cell>
          <cell r="O545">
            <v>0</v>
          </cell>
          <cell r="P545">
            <v>77565</v>
          </cell>
          <cell r="Q545">
            <v>1086</v>
          </cell>
          <cell r="R545">
            <v>1</v>
          </cell>
          <cell r="S545">
            <v>0</v>
          </cell>
          <cell r="T545">
            <v>0</v>
          </cell>
          <cell r="U545">
            <v>6</v>
          </cell>
        </row>
        <row r="546">
          <cell r="D546">
            <v>77566</v>
          </cell>
          <cell r="E546">
            <v>35</v>
          </cell>
          <cell r="F546" t="str">
            <v>x</v>
          </cell>
          <cell r="G546">
            <v>35</v>
          </cell>
          <cell r="H546">
            <v>35</v>
          </cell>
          <cell r="I546" t="str">
            <v>x</v>
          </cell>
          <cell r="J546" t="str">
            <v>x</v>
          </cell>
          <cell r="K546" t="str">
            <v>x</v>
          </cell>
          <cell r="L546" t="str">
            <v>x</v>
          </cell>
          <cell r="M546" t="str">
            <v>x</v>
          </cell>
          <cell r="N546" t="str">
            <v>x</v>
          </cell>
          <cell r="O546">
            <v>0</v>
          </cell>
          <cell r="P546">
            <v>77566</v>
          </cell>
          <cell r="Q546">
            <v>9988</v>
          </cell>
          <cell r="R546">
            <v>0</v>
          </cell>
          <cell r="S546">
            <v>0</v>
          </cell>
          <cell r="T546">
            <v>0</v>
          </cell>
          <cell r="U546">
            <v>88</v>
          </cell>
        </row>
        <row r="547">
          <cell r="D547">
            <v>77568</v>
          </cell>
          <cell r="E547">
            <v>46</v>
          </cell>
          <cell r="F547" t="str">
            <v>x</v>
          </cell>
          <cell r="G547">
            <v>46</v>
          </cell>
          <cell r="H547">
            <v>42</v>
          </cell>
          <cell r="I547" t="str">
            <v>x</v>
          </cell>
          <cell r="J547" t="str">
            <v>x</v>
          </cell>
          <cell r="K547" t="str">
            <v>x</v>
          </cell>
          <cell r="L547" t="str">
            <v>x</v>
          </cell>
          <cell r="M547" t="str">
            <v>x</v>
          </cell>
          <cell r="N547" t="str">
            <v>x</v>
          </cell>
          <cell r="O547">
            <v>0</v>
          </cell>
          <cell r="P547" t="str">
            <v>Artsworld Sky Cust</v>
          </cell>
          <cell r="Q547">
            <v>4725</v>
          </cell>
          <cell r="R547">
            <v>0</v>
          </cell>
          <cell r="S547">
            <v>0</v>
          </cell>
          <cell r="T547">
            <v>0</v>
          </cell>
          <cell r="U547">
            <v>354</v>
          </cell>
        </row>
        <row r="548">
          <cell r="D548">
            <v>77569</v>
          </cell>
          <cell r="E548">
            <v>18</v>
          </cell>
          <cell r="F548" t="str">
            <v>x</v>
          </cell>
          <cell r="G548">
            <v>18</v>
          </cell>
          <cell r="H548">
            <v>16</v>
          </cell>
          <cell r="I548" t="str">
            <v>x</v>
          </cell>
          <cell r="J548" t="str">
            <v>x</v>
          </cell>
          <cell r="K548" t="str">
            <v>x</v>
          </cell>
          <cell r="L548" t="str">
            <v>x</v>
          </cell>
          <cell r="M548" t="str">
            <v>x</v>
          </cell>
          <cell r="N548" t="str">
            <v>x</v>
          </cell>
          <cell r="O548">
            <v>0</v>
          </cell>
          <cell r="P548" t="str">
            <v>Artsworld Non Sky</v>
          </cell>
          <cell r="Q548">
            <v>2482</v>
          </cell>
          <cell r="R548">
            <v>0</v>
          </cell>
          <cell r="S548">
            <v>0</v>
          </cell>
          <cell r="T548">
            <v>0</v>
          </cell>
          <cell r="U548">
            <v>283</v>
          </cell>
        </row>
        <row r="549">
          <cell r="D549">
            <v>77570</v>
          </cell>
          <cell r="E549">
            <v>240</v>
          </cell>
          <cell r="F549" t="str">
            <v>X</v>
          </cell>
          <cell r="G549">
            <v>237</v>
          </cell>
          <cell r="H549">
            <v>230</v>
          </cell>
          <cell r="I549" t="str">
            <v>X</v>
          </cell>
          <cell r="J549" t="str">
            <v>X</v>
          </cell>
          <cell r="K549" t="str">
            <v>X</v>
          </cell>
          <cell r="L549" t="str">
            <v>X</v>
          </cell>
          <cell r="M549" t="str">
            <v>X</v>
          </cell>
          <cell r="N549" t="str">
            <v>X</v>
          </cell>
          <cell r="O549">
            <v>1</v>
          </cell>
          <cell r="P549" t="str">
            <v>Sales Option 404040</v>
          </cell>
          <cell r="Q549">
            <v>45681</v>
          </cell>
          <cell r="R549">
            <v>0</v>
          </cell>
          <cell r="S549">
            <v>2</v>
          </cell>
          <cell r="T549">
            <v>2</v>
          </cell>
          <cell r="U549">
            <v>1075</v>
          </cell>
        </row>
        <row r="550">
          <cell r="D550">
            <v>77570</v>
          </cell>
          <cell r="E550">
            <v>522</v>
          </cell>
          <cell r="F550" t="str">
            <v>x</v>
          </cell>
          <cell r="G550">
            <v>502</v>
          </cell>
          <cell r="H550">
            <v>502</v>
          </cell>
          <cell r="I550" t="str">
            <v>x</v>
          </cell>
          <cell r="J550" t="str">
            <v>x</v>
          </cell>
          <cell r="K550" t="str">
            <v>x</v>
          </cell>
          <cell r="L550" t="str">
            <v>x</v>
          </cell>
          <cell r="M550" t="str">
            <v>x</v>
          </cell>
          <cell r="N550" t="str">
            <v>x</v>
          </cell>
          <cell r="O550">
            <v>1</v>
          </cell>
          <cell r="P550" t="str">
            <v>Opt 2 Sales 77570</v>
          </cell>
          <cell r="Q550">
            <v>101404</v>
          </cell>
          <cell r="R550">
            <v>19</v>
          </cell>
          <cell r="S550">
            <v>0</v>
          </cell>
          <cell r="T550">
            <v>0</v>
          </cell>
          <cell r="U550">
            <v>1127</v>
          </cell>
        </row>
        <row r="551">
          <cell r="D551">
            <v>77575</v>
          </cell>
          <cell r="E551">
            <v>1</v>
          </cell>
          <cell r="F551" t="str">
            <v>X</v>
          </cell>
          <cell r="G551">
            <v>0</v>
          </cell>
          <cell r="H551">
            <v>0</v>
          </cell>
          <cell r="I551" t="str">
            <v>X</v>
          </cell>
          <cell r="J551" t="str">
            <v>X</v>
          </cell>
          <cell r="K551" t="str">
            <v>X</v>
          </cell>
          <cell r="L551" t="str">
            <v>X</v>
          </cell>
          <cell r="M551" t="str">
            <v>X</v>
          </cell>
          <cell r="N551" t="str">
            <v>X</v>
          </cell>
          <cell r="O551">
            <v>0</v>
          </cell>
          <cell r="P551" t="str">
            <v>Xfer to D and G</v>
          </cell>
          <cell r="Q551">
            <v>0</v>
          </cell>
          <cell r="R551">
            <v>6</v>
          </cell>
          <cell r="S551">
            <v>0</v>
          </cell>
          <cell r="T551">
            <v>0</v>
          </cell>
          <cell r="U551">
            <v>0</v>
          </cell>
        </row>
        <row r="552">
          <cell r="D552">
            <v>77576</v>
          </cell>
          <cell r="E552">
            <v>1</v>
          </cell>
          <cell r="F552" t="str">
            <v>x</v>
          </cell>
          <cell r="G552">
            <v>0</v>
          </cell>
          <cell r="H552">
            <v>0</v>
          </cell>
          <cell r="I552" t="str">
            <v>x</v>
          </cell>
          <cell r="J552" t="str">
            <v>x</v>
          </cell>
          <cell r="K552" t="str">
            <v>x</v>
          </cell>
          <cell r="L552" t="str">
            <v>x</v>
          </cell>
          <cell r="M552" t="str">
            <v>x</v>
          </cell>
          <cell r="N552" t="str">
            <v>x</v>
          </cell>
          <cell r="O552">
            <v>1</v>
          </cell>
          <cell r="P552">
            <v>77576</v>
          </cell>
          <cell r="Q552">
            <v>0</v>
          </cell>
          <cell r="R552">
            <v>0</v>
          </cell>
          <cell r="S552">
            <v>0</v>
          </cell>
          <cell r="T552">
            <v>0</v>
          </cell>
          <cell r="U552">
            <v>0</v>
          </cell>
        </row>
        <row r="553">
          <cell r="D553">
            <v>77578</v>
          </cell>
          <cell r="E553">
            <v>3</v>
          </cell>
          <cell r="F553" t="str">
            <v>X</v>
          </cell>
          <cell r="G553">
            <v>0</v>
          </cell>
          <cell r="H553">
            <v>0</v>
          </cell>
          <cell r="I553" t="str">
            <v>X</v>
          </cell>
          <cell r="J553" t="str">
            <v>X</v>
          </cell>
          <cell r="K553" t="str">
            <v>X</v>
          </cell>
          <cell r="L553" t="str">
            <v>X</v>
          </cell>
          <cell r="M553" t="str">
            <v>X</v>
          </cell>
          <cell r="N553" t="str">
            <v>X</v>
          </cell>
          <cell r="O553">
            <v>0</v>
          </cell>
          <cell r="P553" t="str">
            <v>Sky+FHT Cust 400881</v>
          </cell>
          <cell r="Q553">
            <v>0</v>
          </cell>
          <cell r="R553">
            <v>0</v>
          </cell>
          <cell r="S553">
            <v>3</v>
          </cell>
          <cell r="T553">
            <v>3</v>
          </cell>
          <cell r="U553">
            <v>0</v>
          </cell>
        </row>
        <row r="554">
          <cell r="D554">
            <v>77578</v>
          </cell>
          <cell r="E554">
            <v>3</v>
          </cell>
          <cell r="F554" t="str">
            <v>x</v>
          </cell>
          <cell r="G554">
            <v>3</v>
          </cell>
          <cell r="H554">
            <v>3</v>
          </cell>
          <cell r="I554" t="str">
            <v>x</v>
          </cell>
          <cell r="J554" t="str">
            <v>x</v>
          </cell>
          <cell r="K554" t="str">
            <v>x</v>
          </cell>
          <cell r="L554" t="str">
            <v>x</v>
          </cell>
          <cell r="M554" t="str">
            <v>x</v>
          </cell>
          <cell r="N554" t="str">
            <v>x</v>
          </cell>
          <cell r="O554">
            <v>0</v>
          </cell>
          <cell r="P554">
            <v>77578</v>
          </cell>
          <cell r="Q554">
            <v>1599</v>
          </cell>
          <cell r="R554">
            <v>0</v>
          </cell>
          <cell r="S554">
            <v>0</v>
          </cell>
          <cell r="T554">
            <v>0</v>
          </cell>
          <cell r="U554">
            <v>6</v>
          </cell>
        </row>
        <row r="555">
          <cell r="D555">
            <v>77580</v>
          </cell>
          <cell r="E555">
            <v>5</v>
          </cell>
          <cell r="F555" t="str">
            <v>x</v>
          </cell>
          <cell r="G555">
            <v>5</v>
          </cell>
          <cell r="H555">
            <v>5</v>
          </cell>
          <cell r="I555" t="str">
            <v>x</v>
          </cell>
          <cell r="J555" t="str">
            <v>x</v>
          </cell>
          <cell r="K555" t="str">
            <v>x</v>
          </cell>
          <cell r="L555" t="str">
            <v>x</v>
          </cell>
          <cell r="M555" t="str">
            <v>x</v>
          </cell>
          <cell r="N555" t="str">
            <v>x</v>
          </cell>
          <cell r="O555">
            <v>0</v>
          </cell>
          <cell r="P555">
            <v>77580</v>
          </cell>
          <cell r="Q555">
            <v>1319</v>
          </cell>
          <cell r="R555">
            <v>0</v>
          </cell>
          <cell r="S555">
            <v>0</v>
          </cell>
          <cell r="T555">
            <v>0</v>
          </cell>
          <cell r="U555">
            <v>11</v>
          </cell>
        </row>
        <row r="556">
          <cell r="D556">
            <v>77583</v>
          </cell>
          <cell r="E556">
            <v>5</v>
          </cell>
          <cell r="F556" t="str">
            <v>x</v>
          </cell>
          <cell r="G556">
            <v>5</v>
          </cell>
          <cell r="H556">
            <v>5</v>
          </cell>
          <cell r="I556" t="str">
            <v>x</v>
          </cell>
          <cell r="J556" t="str">
            <v>x</v>
          </cell>
          <cell r="K556" t="str">
            <v>x</v>
          </cell>
          <cell r="L556" t="str">
            <v>x</v>
          </cell>
          <cell r="M556" t="str">
            <v>x</v>
          </cell>
          <cell r="N556" t="str">
            <v>x</v>
          </cell>
          <cell r="O556">
            <v>0</v>
          </cell>
          <cell r="P556">
            <v>77583</v>
          </cell>
          <cell r="Q556">
            <v>1064</v>
          </cell>
          <cell r="R556">
            <v>0</v>
          </cell>
          <cell r="S556">
            <v>0</v>
          </cell>
          <cell r="T556">
            <v>0</v>
          </cell>
          <cell r="U556">
            <v>10</v>
          </cell>
        </row>
        <row r="557">
          <cell r="D557">
            <v>77584</v>
          </cell>
          <cell r="E557">
            <v>17</v>
          </cell>
          <cell r="F557" t="str">
            <v>x</v>
          </cell>
          <cell r="G557">
            <v>17</v>
          </cell>
          <cell r="H557">
            <v>17</v>
          </cell>
          <cell r="I557" t="str">
            <v>x</v>
          </cell>
          <cell r="J557" t="str">
            <v>x</v>
          </cell>
          <cell r="K557" t="str">
            <v>x</v>
          </cell>
          <cell r="L557" t="str">
            <v>x</v>
          </cell>
          <cell r="M557" t="str">
            <v>x</v>
          </cell>
          <cell r="N557" t="str">
            <v>x</v>
          </cell>
          <cell r="O557">
            <v>0</v>
          </cell>
          <cell r="P557">
            <v>77584</v>
          </cell>
          <cell r="Q557">
            <v>4328</v>
          </cell>
          <cell r="R557">
            <v>0</v>
          </cell>
          <cell r="S557">
            <v>0</v>
          </cell>
          <cell r="T557">
            <v>0</v>
          </cell>
          <cell r="U557">
            <v>36</v>
          </cell>
        </row>
        <row r="558">
          <cell r="D558">
            <v>77585</v>
          </cell>
          <cell r="E558">
            <v>2</v>
          </cell>
          <cell r="F558" t="str">
            <v>x</v>
          </cell>
          <cell r="G558">
            <v>2</v>
          </cell>
          <cell r="H558">
            <v>2</v>
          </cell>
          <cell r="I558" t="str">
            <v>x</v>
          </cell>
          <cell r="J558" t="str">
            <v>x</v>
          </cell>
          <cell r="K558" t="str">
            <v>x</v>
          </cell>
          <cell r="L558" t="str">
            <v>x</v>
          </cell>
          <cell r="M558" t="str">
            <v>x</v>
          </cell>
          <cell r="N558" t="str">
            <v>x</v>
          </cell>
          <cell r="O558">
            <v>0</v>
          </cell>
          <cell r="P558">
            <v>77585</v>
          </cell>
          <cell r="Q558">
            <v>2460</v>
          </cell>
          <cell r="R558">
            <v>0</v>
          </cell>
          <cell r="S558">
            <v>0</v>
          </cell>
          <cell r="T558">
            <v>0</v>
          </cell>
          <cell r="U558">
            <v>4</v>
          </cell>
        </row>
        <row r="559">
          <cell r="D559">
            <v>77588</v>
          </cell>
          <cell r="E559">
            <v>1</v>
          </cell>
          <cell r="F559" t="str">
            <v>x</v>
          </cell>
          <cell r="G559">
            <v>1</v>
          </cell>
          <cell r="H559">
            <v>1</v>
          </cell>
          <cell r="I559" t="str">
            <v>x</v>
          </cell>
          <cell r="J559" t="str">
            <v>x</v>
          </cell>
          <cell r="K559" t="str">
            <v>x</v>
          </cell>
          <cell r="L559" t="str">
            <v>x</v>
          </cell>
          <cell r="M559" t="str">
            <v>x</v>
          </cell>
          <cell r="N559" t="str">
            <v>x</v>
          </cell>
          <cell r="O559">
            <v>0</v>
          </cell>
          <cell r="P559">
            <v>77588</v>
          </cell>
          <cell r="Q559">
            <v>16</v>
          </cell>
          <cell r="R559">
            <v>0</v>
          </cell>
          <cell r="S559">
            <v>0</v>
          </cell>
          <cell r="T559">
            <v>0</v>
          </cell>
          <cell r="U559">
            <v>2</v>
          </cell>
        </row>
        <row r="560">
          <cell r="D560">
            <v>77590</v>
          </cell>
          <cell r="E560">
            <v>158</v>
          </cell>
          <cell r="F560" t="str">
            <v>X</v>
          </cell>
          <cell r="G560">
            <v>0</v>
          </cell>
          <cell r="H560">
            <v>0</v>
          </cell>
          <cell r="I560" t="str">
            <v>X</v>
          </cell>
          <cell r="J560" t="str">
            <v>X</v>
          </cell>
          <cell r="K560" t="str">
            <v>X</v>
          </cell>
          <cell r="L560" t="str">
            <v>X</v>
          </cell>
          <cell r="M560" t="str">
            <v>X</v>
          </cell>
          <cell r="N560" t="str">
            <v>X</v>
          </cell>
          <cell r="O560">
            <v>9</v>
          </cell>
          <cell r="P560">
            <v>77590</v>
          </cell>
          <cell r="Q560">
            <v>0</v>
          </cell>
          <cell r="R560">
            <v>0</v>
          </cell>
          <cell r="S560">
            <v>149</v>
          </cell>
          <cell r="T560">
            <v>149</v>
          </cell>
          <cell r="U560">
            <v>0</v>
          </cell>
        </row>
        <row r="561">
          <cell r="D561">
            <v>77590</v>
          </cell>
          <cell r="E561">
            <v>115</v>
          </cell>
          <cell r="F561" t="str">
            <v>x</v>
          </cell>
          <cell r="G561">
            <v>0</v>
          </cell>
          <cell r="H561">
            <v>0</v>
          </cell>
          <cell r="I561" t="str">
            <v>x</v>
          </cell>
          <cell r="J561" t="str">
            <v>x</v>
          </cell>
          <cell r="K561" t="str">
            <v>x</v>
          </cell>
          <cell r="L561" t="str">
            <v>x</v>
          </cell>
          <cell r="M561" t="str">
            <v>x</v>
          </cell>
          <cell r="N561" t="str">
            <v>x</v>
          </cell>
          <cell r="O561">
            <v>5</v>
          </cell>
          <cell r="P561">
            <v>77590</v>
          </cell>
          <cell r="Q561">
            <v>0</v>
          </cell>
          <cell r="R561">
            <v>4</v>
          </cell>
          <cell r="S561">
            <v>106</v>
          </cell>
          <cell r="T561">
            <v>0</v>
          </cell>
          <cell r="U561">
            <v>0</v>
          </cell>
        </row>
        <row r="562">
          <cell r="D562">
            <v>77591</v>
          </cell>
          <cell r="E562">
            <v>1</v>
          </cell>
          <cell r="F562" t="str">
            <v>X</v>
          </cell>
          <cell r="G562">
            <v>1</v>
          </cell>
          <cell r="H562">
            <v>1</v>
          </cell>
          <cell r="I562" t="str">
            <v>X</v>
          </cell>
          <cell r="J562" t="str">
            <v>X</v>
          </cell>
          <cell r="K562" t="str">
            <v>X</v>
          </cell>
          <cell r="L562" t="str">
            <v>X</v>
          </cell>
          <cell r="M562" t="str">
            <v>X</v>
          </cell>
          <cell r="N562" t="str">
            <v>X</v>
          </cell>
          <cell r="O562">
            <v>0</v>
          </cell>
          <cell r="P562">
            <v>77591</v>
          </cell>
          <cell r="Q562">
            <v>106</v>
          </cell>
          <cell r="R562">
            <v>0</v>
          </cell>
          <cell r="S562">
            <v>0</v>
          </cell>
          <cell r="T562">
            <v>0</v>
          </cell>
          <cell r="U562">
            <v>2</v>
          </cell>
        </row>
        <row r="563">
          <cell r="D563">
            <v>77591</v>
          </cell>
          <cell r="E563">
            <v>255</v>
          </cell>
          <cell r="F563" t="str">
            <v>x</v>
          </cell>
          <cell r="G563">
            <v>185</v>
          </cell>
          <cell r="H563">
            <v>183</v>
          </cell>
          <cell r="I563" t="str">
            <v>x</v>
          </cell>
          <cell r="J563" t="str">
            <v>x</v>
          </cell>
          <cell r="K563" t="str">
            <v>x</v>
          </cell>
          <cell r="L563" t="str">
            <v>x</v>
          </cell>
          <cell r="M563" t="str">
            <v>x</v>
          </cell>
          <cell r="N563" t="str">
            <v>x</v>
          </cell>
          <cell r="O563">
            <v>1</v>
          </cell>
          <cell r="P563">
            <v>77591</v>
          </cell>
          <cell r="Q563">
            <v>74520</v>
          </cell>
          <cell r="R563">
            <v>0</v>
          </cell>
          <cell r="S563">
            <v>69</v>
          </cell>
          <cell r="T563">
            <v>0</v>
          </cell>
          <cell r="U563">
            <v>779</v>
          </cell>
        </row>
        <row r="564">
          <cell r="D564">
            <v>77592</v>
          </cell>
          <cell r="E564">
            <v>181</v>
          </cell>
          <cell r="F564" t="str">
            <v>x</v>
          </cell>
          <cell r="G564">
            <v>180</v>
          </cell>
          <cell r="H564">
            <v>180</v>
          </cell>
          <cell r="I564" t="str">
            <v>x</v>
          </cell>
          <cell r="J564" t="str">
            <v>x</v>
          </cell>
          <cell r="K564" t="str">
            <v>x</v>
          </cell>
          <cell r="L564" t="str">
            <v>x</v>
          </cell>
          <cell r="M564" t="str">
            <v>x</v>
          </cell>
          <cell r="N564" t="str">
            <v>x</v>
          </cell>
          <cell r="O564">
            <v>1</v>
          </cell>
          <cell r="P564">
            <v>77592</v>
          </cell>
          <cell r="Q564">
            <v>34205</v>
          </cell>
          <cell r="R564">
            <v>0</v>
          </cell>
          <cell r="S564">
            <v>0</v>
          </cell>
          <cell r="T564">
            <v>0</v>
          </cell>
          <cell r="U564">
            <v>399</v>
          </cell>
        </row>
        <row r="565">
          <cell r="D565">
            <v>77594</v>
          </cell>
          <cell r="E565">
            <v>3</v>
          </cell>
          <cell r="F565" t="str">
            <v>X</v>
          </cell>
          <cell r="G565">
            <v>1</v>
          </cell>
          <cell r="H565">
            <v>1</v>
          </cell>
          <cell r="I565" t="str">
            <v>X</v>
          </cell>
          <cell r="J565" t="str">
            <v>X</v>
          </cell>
          <cell r="K565" t="str">
            <v>X</v>
          </cell>
          <cell r="L565" t="str">
            <v>X</v>
          </cell>
          <cell r="M565" t="str">
            <v>X</v>
          </cell>
          <cell r="N565" t="str">
            <v>X</v>
          </cell>
          <cell r="O565">
            <v>1</v>
          </cell>
          <cell r="P565">
            <v>77594</v>
          </cell>
          <cell r="Q565">
            <v>29</v>
          </cell>
          <cell r="R565">
            <v>0</v>
          </cell>
          <cell r="S565">
            <v>1</v>
          </cell>
          <cell r="T565">
            <v>1</v>
          </cell>
          <cell r="U565">
            <v>3</v>
          </cell>
        </row>
        <row r="566">
          <cell r="D566">
            <v>77594</v>
          </cell>
          <cell r="E566">
            <v>75</v>
          </cell>
          <cell r="F566" t="str">
            <v>x</v>
          </cell>
          <cell r="G566">
            <v>74</v>
          </cell>
          <cell r="H566">
            <v>72</v>
          </cell>
          <cell r="I566" t="str">
            <v>x</v>
          </cell>
          <cell r="J566" t="str">
            <v>x</v>
          </cell>
          <cell r="K566" t="str">
            <v>x</v>
          </cell>
          <cell r="L566" t="str">
            <v>x</v>
          </cell>
          <cell r="M566" t="str">
            <v>x</v>
          </cell>
          <cell r="N566" t="str">
            <v>x</v>
          </cell>
          <cell r="O566">
            <v>1</v>
          </cell>
          <cell r="P566">
            <v>77594</v>
          </cell>
          <cell r="Q566">
            <v>15935</v>
          </cell>
          <cell r="R566">
            <v>0</v>
          </cell>
          <cell r="S566">
            <v>0</v>
          </cell>
          <cell r="T566">
            <v>0</v>
          </cell>
          <cell r="U566">
            <v>269</v>
          </cell>
        </row>
        <row r="567">
          <cell r="D567">
            <v>77596</v>
          </cell>
          <cell r="E567">
            <v>305</v>
          </cell>
          <cell r="F567" t="str">
            <v>x</v>
          </cell>
          <cell r="G567">
            <v>211</v>
          </cell>
          <cell r="H567">
            <v>210</v>
          </cell>
          <cell r="I567" t="str">
            <v>x</v>
          </cell>
          <cell r="J567" t="str">
            <v>x</v>
          </cell>
          <cell r="K567" t="str">
            <v>x</v>
          </cell>
          <cell r="L567" t="str">
            <v>x</v>
          </cell>
          <cell r="M567" t="str">
            <v>x</v>
          </cell>
          <cell r="N567" t="str">
            <v>x</v>
          </cell>
          <cell r="O567">
            <v>5</v>
          </cell>
          <cell r="P567" t="str">
            <v>Dunf Cust Staf Tech</v>
          </cell>
          <cell r="Q567">
            <v>87116</v>
          </cell>
          <cell r="R567">
            <v>1</v>
          </cell>
          <cell r="S567">
            <v>88</v>
          </cell>
          <cell r="T567">
            <v>0</v>
          </cell>
          <cell r="U567">
            <v>832</v>
          </cell>
        </row>
        <row r="568">
          <cell r="D568">
            <v>77597</v>
          </cell>
          <cell r="E568">
            <v>1</v>
          </cell>
          <cell r="F568" t="str">
            <v>x</v>
          </cell>
          <cell r="G568">
            <v>1</v>
          </cell>
          <cell r="H568">
            <v>1</v>
          </cell>
          <cell r="I568" t="str">
            <v>x</v>
          </cell>
          <cell r="J568" t="str">
            <v>x</v>
          </cell>
          <cell r="K568" t="str">
            <v>x</v>
          </cell>
          <cell r="L568" t="str">
            <v>x</v>
          </cell>
          <cell r="M568" t="str">
            <v>x</v>
          </cell>
          <cell r="N568" t="str">
            <v>x</v>
          </cell>
          <cell r="O568">
            <v>0</v>
          </cell>
          <cell r="P568" t="str">
            <v>Sky +  77597</v>
          </cell>
          <cell r="Q568">
            <v>126</v>
          </cell>
          <cell r="R568">
            <v>0</v>
          </cell>
          <cell r="S568">
            <v>0</v>
          </cell>
          <cell r="T568">
            <v>0</v>
          </cell>
          <cell r="U568">
            <v>2</v>
          </cell>
        </row>
        <row r="569">
          <cell r="D569">
            <v>77598</v>
          </cell>
          <cell r="E569">
            <v>64</v>
          </cell>
          <cell r="F569" t="str">
            <v>X</v>
          </cell>
          <cell r="G569">
            <v>62</v>
          </cell>
          <cell r="H569">
            <v>1</v>
          </cell>
          <cell r="I569" t="str">
            <v>X</v>
          </cell>
          <cell r="J569" t="str">
            <v>X</v>
          </cell>
          <cell r="K569" t="str">
            <v>X</v>
          </cell>
          <cell r="L569" t="str">
            <v>X</v>
          </cell>
          <cell r="M569" t="str">
            <v>X</v>
          </cell>
          <cell r="N569" t="str">
            <v>X</v>
          </cell>
          <cell r="O569">
            <v>2</v>
          </cell>
          <cell r="P569" t="str">
            <v>Sky Bus BII</v>
          </cell>
          <cell r="Q569">
            <v>5412</v>
          </cell>
          <cell r="R569">
            <v>0</v>
          </cell>
          <cell r="S569">
            <v>0</v>
          </cell>
          <cell r="T569">
            <v>0</v>
          </cell>
          <cell r="U569">
            <v>1466</v>
          </cell>
        </row>
        <row r="570">
          <cell r="D570">
            <v>77599</v>
          </cell>
          <cell r="E570">
            <v>105</v>
          </cell>
          <cell r="F570" t="str">
            <v>x</v>
          </cell>
          <cell r="G570">
            <v>0</v>
          </cell>
          <cell r="H570">
            <v>0</v>
          </cell>
          <cell r="I570" t="str">
            <v>x</v>
          </cell>
          <cell r="J570" t="str">
            <v>x</v>
          </cell>
          <cell r="K570" t="str">
            <v>x</v>
          </cell>
          <cell r="L570" t="str">
            <v>x</v>
          </cell>
          <cell r="M570" t="str">
            <v>x</v>
          </cell>
          <cell r="N570" t="str">
            <v>x</v>
          </cell>
          <cell r="O570">
            <v>0</v>
          </cell>
          <cell r="P570" t="str">
            <v>Dunf Tech Staf Tech</v>
          </cell>
          <cell r="Q570">
            <v>0</v>
          </cell>
          <cell r="R570">
            <v>0</v>
          </cell>
          <cell r="S570">
            <v>105</v>
          </cell>
          <cell r="T570">
            <v>0</v>
          </cell>
          <cell r="U570">
            <v>0</v>
          </cell>
        </row>
        <row r="571">
          <cell r="D571">
            <v>77600</v>
          </cell>
          <cell r="E571">
            <v>90</v>
          </cell>
          <cell r="F571" t="str">
            <v>X</v>
          </cell>
          <cell r="G571">
            <v>89</v>
          </cell>
          <cell r="H571">
            <v>82</v>
          </cell>
          <cell r="I571" t="str">
            <v>X</v>
          </cell>
          <cell r="J571" t="str">
            <v>X</v>
          </cell>
          <cell r="K571" t="str">
            <v>X</v>
          </cell>
          <cell r="L571" t="str">
            <v>X</v>
          </cell>
          <cell r="M571" t="str">
            <v>X</v>
          </cell>
          <cell r="N571" t="str">
            <v>X</v>
          </cell>
          <cell r="O571">
            <v>1</v>
          </cell>
          <cell r="P571" t="str">
            <v>TA Direct Dial</v>
          </cell>
          <cell r="Q571">
            <v>31818</v>
          </cell>
          <cell r="R571">
            <v>0</v>
          </cell>
          <cell r="S571">
            <v>0</v>
          </cell>
          <cell r="T571">
            <v>0</v>
          </cell>
          <cell r="U571">
            <v>476</v>
          </cell>
        </row>
        <row r="572">
          <cell r="D572">
            <v>77601</v>
          </cell>
          <cell r="E572">
            <v>9</v>
          </cell>
          <cell r="F572" t="str">
            <v>X</v>
          </cell>
          <cell r="G572">
            <v>9</v>
          </cell>
          <cell r="H572">
            <v>9</v>
          </cell>
          <cell r="I572" t="str">
            <v>X</v>
          </cell>
          <cell r="J572" t="str">
            <v>X</v>
          </cell>
          <cell r="K572" t="str">
            <v>X</v>
          </cell>
          <cell r="L572" t="str">
            <v>X</v>
          </cell>
          <cell r="M572" t="str">
            <v>X</v>
          </cell>
          <cell r="N572" t="str">
            <v>X</v>
          </cell>
          <cell r="O572">
            <v>0</v>
          </cell>
          <cell r="P572" t="str">
            <v>On Air 402000</v>
          </cell>
          <cell r="Q572">
            <v>6179</v>
          </cell>
          <cell r="R572">
            <v>0</v>
          </cell>
          <cell r="S572">
            <v>0</v>
          </cell>
          <cell r="T572">
            <v>0</v>
          </cell>
          <cell r="U572">
            <v>19</v>
          </cell>
        </row>
        <row r="573">
          <cell r="D573">
            <v>77601</v>
          </cell>
          <cell r="E573">
            <v>4</v>
          </cell>
          <cell r="F573" t="str">
            <v>x</v>
          </cell>
          <cell r="G573">
            <v>4</v>
          </cell>
          <cell r="H573">
            <v>4</v>
          </cell>
          <cell r="I573" t="str">
            <v>x</v>
          </cell>
          <cell r="J573" t="str">
            <v>x</v>
          </cell>
          <cell r="K573" t="str">
            <v>x</v>
          </cell>
          <cell r="L573" t="str">
            <v>x</v>
          </cell>
          <cell r="M573" t="str">
            <v>x</v>
          </cell>
          <cell r="N573" t="str">
            <v>x</v>
          </cell>
          <cell r="O573">
            <v>0</v>
          </cell>
          <cell r="P573" t="str">
            <v>On Air 402000</v>
          </cell>
          <cell r="Q573">
            <v>1321</v>
          </cell>
          <cell r="R573">
            <v>0</v>
          </cell>
          <cell r="S573">
            <v>0</v>
          </cell>
          <cell r="T573">
            <v>0</v>
          </cell>
          <cell r="U573">
            <v>9</v>
          </cell>
        </row>
        <row r="574">
          <cell r="D574">
            <v>77602</v>
          </cell>
          <cell r="E574">
            <v>390</v>
          </cell>
          <cell r="F574" t="str">
            <v>X</v>
          </cell>
          <cell r="G574">
            <v>377</v>
          </cell>
          <cell r="H574">
            <v>366</v>
          </cell>
          <cell r="I574" t="str">
            <v>X</v>
          </cell>
          <cell r="J574" t="str">
            <v>X</v>
          </cell>
          <cell r="K574" t="str">
            <v>X</v>
          </cell>
          <cell r="L574" t="str">
            <v>X</v>
          </cell>
          <cell r="M574" t="str">
            <v>X</v>
          </cell>
          <cell r="N574" t="str">
            <v>X</v>
          </cell>
          <cell r="O574">
            <v>13</v>
          </cell>
          <cell r="P574" t="str">
            <v>UK August SCM 404004</v>
          </cell>
          <cell r="Q574">
            <v>193894</v>
          </cell>
          <cell r="R574">
            <v>0</v>
          </cell>
          <cell r="S574">
            <v>0</v>
          </cell>
          <cell r="T574">
            <v>0</v>
          </cell>
          <cell r="U574">
            <v>1521</v>
          </cell>
        </row>
        <row r="575">
          <cell r="D575">
            <v>77602</v>
          </cell>
          <cell r="E575">
            <v>179</v>
          </cell>
          <cell r="F575" t="str">
            <v>x</v>
          </cell>
          <cell r="G575">
            <v>175</v>
          </cell>
          <cell r="H575">
            <v>173</v>
          </cell>
          <cell r="I575" t="str">
            <v>x</v>
          </cell>
          <cell r="J575" t="str">
            <v>x</v>
          </cell>
          <cell r="K575" t="str">
            <v>x</v>
          </cell>
          <cell r="L575" t="str">
            <v>x</v>
          </cell>
          <cell r="M575" t="str">
            <v>x</v>
          </cell>
          <cell r="N575" t="str">
            <v>x</v>
          </cell>
          <cell r="O575">
            <v>4</v>
          </cell>
          <cell r="P575" t="str">
            <v>UK August SCM 404004</v>
          </cell>
          <cell r="Q575">
            <v>89325</v>
          </cell>
          <cell r="R575">
            <v>0</v>
          </cell>
          <cell r="S575">
            <v>0</v>
          </cell>
          <cell r="T575">
            <v>0</v>
          </cell>
          <cell r="U575">
            <v>565</v>
          </cell>
        </row>
        <row r="576">
          <cell r="D576">
            <v>77603</v>
          </cell>
          <cell r="E576">
            <v>5</v>
          </cell>
          <cell r="F576" t="str">
            <v>X</v>
          </cell>
          <cell r="G576">
            <v>5</v>
          </cell>
          <cell r="H576">
            <v>5</v>
          </cell>
          <cell r="I576" t="str">
            <v>X</v>
          </cell>
          <cell r="J576" t="str">
            <v>X</v>
          </cell>
          <cell r="K576" t="str">
            <v>X</v>
          </cell>
          <cell r="L576" t="str">
            <v>X</v>
          </cell>
          <cell r="M576" t="str">
            <v>X</v>
          </cell>
          <cell r="N576" t="str">
            <v>X</v>
          </cell>
          <cell r="O576">
            <v>0</v>
          </cell>
          <cell r="P576" t="str">
            <v>SkY+ CS Press</v>
          </cell>
          <cell r="Q576">
            <v>1502</v>
          </cell>
          <cell r="R576">
            <v>0</v>
          </cell>
          <cell r="S576">
            <v>0</v>
          </cell>
          <cell r="T576">
            <v>0</v>
          </cell>
          <cell r="U576">
            <v>11</v>
          </cell>
        </row>
        <row r="577">
          <cell r="D577">
            <v>77604</v>
          </cell>
          <cell r="E577">
            <v>3</v>
          </cell>
          <cell r="F577" t="str">
            <v>X</v>
          </cell>
          <cell r="G577">
            <v>3</v>
          </cell>
          <cell r="H577">
            <v>3</v>
          </cell>
          <cell r="I577" t="str">
            <v>X</v>
          </cell>
          <cell r="J577" t="str">
            <v>X</v>
          </cell>
          <cell r="K577" t="str">
            <v>X</v>
          </cell>
          <cell r="L577" t="str">
            <v>X</v>
          </cell>
          <cell r="M577" t="str">
            <v>X</v>
          </cell>
          <cell r="N577" t="str">
            <v>X</v>
          </cell>
          <cell r="O577">
            <v>0</v>
          </cell>
          <cell r="P577" t="str">
            <v>Sky+ Door  800875</v>
          </cell>
          <cell r="Q577">
            <v>1063</v>
          </cell>
          <cell r="R577">
            <v>0</v>
          </cell>
          <cell r="S577">
            <v>0</v>
          </cell>
          <cell r="T577">
            <v>0</v>
          </cell>
          <cell r="U577">
            <v>7</v>
          </cell>
        </row>
        <row r="578">
          <cell r="D578">
            <v>77605</v>
          </cell>
          <cell r="E578">
            <v>10</v>
          </cell>
          <cell r="F578" t="str">
            <v>X</v>
          </cell>
          <cell r="G578">
            <v>10</v>
          </cell>
          <cell r="H578">
            <v>9</v>
          </cell>
          <cell r="I578" t="str">
            <v>X</v>
          </cell>
          <cell r="J578" t="str">
            <v>X</v>
          </cell>
          <cell r="K578" t="str">
            <v>X</v>
          </cell>
          <cell r="L578" t="str">
            <v>X</v>
          </cell>
          <cell r="M578" t="str">
            <v>X</v>
          </cell>
          <cell r="N578" t="str">
            <v>X</v>
          </cell>
          <cell r="O578">
            <v>0</v>
          </cell>
          <cell r="P578" t="str">
            <v>Golf Media</v>
          </cell>
          <cell r="Q578">
            <v>4098</v>
          </cell>
          <cell r="R578">
            <v>0</v>
          </cell>
          <cell r="S578">
            <v>0</v>
          </cell>
          <cell r="T578">
            <v>0</v>
          </cell>
          <cell r="U578">
            <v>152</v>
          </cell>
        </row>
        <row r="579">
          <cell r="D579">
            <v>77605</v>
          </cell>
          <cell r="E579">
            <v>5</v>
          </cell>
          <cell r="F579" t="str">
            <v>x</v>
          </cell>
          <cell r="G579">
            <v>5</v>
          </cell>
          <cell r="H579">
            <v>5</v>
          </cell>
          <cell r="I579" t="str">
            <v>x</v>
          </cell>
          <cell r="J579" t="str">
            <v>x</v>
          </cell>
          <cell r="K579" t="str">
            <v>x</v>
          </cell>
          <cell r="L579" t="str">
            <v>x</v>
          </cell>
          <cell r="M579" t="str">
            <v>x</v>
          </cell>
          <cell r="N579" t="str">
            <v>x</v>
          </cell>
          <cell r="O579">
            <v>0</v>
          </cell>
          <cell r="P579" t="str">
            <v>Golf Media</v>
          </cell>
          <cell r="Q579">
            <v>1620</v>
          </cell>
          <cell r="R579">
            <v>0</v>
          </cell>
          <cell r="S579">
            <v>0</v>
          </cell>
          <cell r="T579">
            <v>0</v>
          </cell>
          <cell r="U579">
            <v>10</v>
          </cell>
        </row>
        <row r="580">
          <cell r="D580">
            <v>77607</v>
          </cell>
          <cell r="E580">
            <v>31</v>
          </cell>
          <cell r="F580" t="str">
            <v>X</v>
          </cell>
          <cell r="G580">
            <v>31</v>
          </cell>
          <cell r="H580">
            <v>29</v>
          </cell>
          <cell r="I580" t="str">
            <v>X</v>
          </cell>
          <cell r="J580" t="str">
            <v>X</v>
          </cell>
          <cell r="K580" t="str">
            <v>X</v>
          </cell>
          <cell r="L580" t="str">
            <v>X</v>
          </cell>
          <cell r="M580" t="str">
            <v>X</v>
          </cell>
          <cell r="N580" t="str">
            <v>X</v>
          </cell>
          <cell r="O580">
            <v>0</v>
          </cell>
          <cell r="P580" t="str">
            <v>Sky+ Direct 404070</v>
          </cell>
          <cell r="Q580">
            <v>11761</v>
          </cell>
          <cell r="R580">
            <v>0</v>
          </cell>
          <cell r="S580">
            <v>0</v>
          </cell>
          <cell r="T580">
            <v>0</v>
          </cell>
          <cell r="U580">
            <v>342</v>
          </cell>
        </row>
        <row r="581">
          <cell r="D581">
            <v>77608</v>
          </cell>
          <cell r="E581">
            <v>30</v>
          </cell>
          <cell r="F581" t="str">
            <v>X</v>
          </cell>
          <cell r="G581">
            <v>30</v>
          </cell>
          <cell r="H581">
            <v>30</v>
          </cell>
          <cell r="I581" t="str">
            <v>X</v>
          </cell>
          <cell r="J581" t="str">
            <v>X</v>
          </cell>
          <cell r="K581" t="str">
            <v>X</v>
          </cell>
          <cell r="L581" t="str">
            <v>X</v>
          </cell>
          <cell r="M581" t="str">
            <v>X</v>
          </cell>
          <cell r="N581" t="str">
            <v>X</v>
          </cell>
          <cell r="O581">
            <v>0</v>
          </cell>
          <cell r="P581" t="str">
            <v>Sky+ Xfer New Cust</v>
          </cell>
          <cell r="Q581">
            <v>19522</v>
          </cell>
          <cell r="R581">
            <v>0</v>
          </cell>
          <cell r="S581">
            <v>0</v>
          </cell>
          <cell r="T581">
            <v>0</v>
          </cell>
          <cell r="U581">
            <v>68</v>
          </cell>
        </row>
        <row r="582">
          <cell r="D582">
            <v>77609</v>
          </cell>
          <cell r="E582">
            <v>1</v>
          </cell>
          <cell r="F582" t="str">
            <v>X</v>
          </cell>
          <cell r="G582">
            <v>1</v>
          </cell>
          <cell r="H582">
            <v>1</v>
          </cell>
          <cell r="I582" t="str">
            <v>X</v>
          </cell>
          <cell r="J582" t="str">
            <v>X</v>
          </cell>
          <cell r="K582" t="str">
            <v>X</v>
          </cell>
          <cell r="L582" t="str">
            <v>X</v>
          </cell>
          <cell r="M582" t="str">
            <v>X</v>
          </cell>
          <cell r="N582" t="str">
            <v>X</v>
          </cell>
          <cell r="O582">
            <v>0</v>
          </cell>
          <cell r="P582" t="str">
            <v>P1 Sales Xfer</v>
          </cell>
          <cell r="Q582">
            <v>174</v>
          </cell>
          <cell r="R582">
            <v>0</v>
          </cell>
          <cell r="S582">
            <v>0</v>
          </cell>
          <cell r="T582">
            <v>0</v>
          </cell>
          <cell r="U582">
            <v>4</v>
          </cell>
        </row>
        <row r="583">
          <cell r="D583">
            <v>77610</v>
          </cell>
          <cell r="E583">
            <v>1</v>
          </cell>
          <cell r="F583" t="str">
            <v>X</v>
          </cell>
          <cell r="G583">
            <v>0</v>
          </cell>
          <cell r="H583">
            <v>0</v>
          </cell>
          <cell r="I583" t="str">
            <v>X</v>
          </cell>
          <cell r="J583" t="str">
            <v>X</v>
          </cell>
          <cell r="K583" t="str">
            <v>X</v>
          </cell>
          <cell r="L583" t="str">
            <v>X</v>
          </cell>
          <cell r="M583" t="str">
            <v>X</v>
          </cell>
          <cell r="N583" t="str">
            <v>X</v>
          </cell>
          <cell r="O583">
            <v>1</v>
          </cell>
          <cell r="P583">
            <v>77610</v>
          </cell>
          <cell r="Q583">
            <v>0</v>
          </cell>
          <cell r="R583">
            <v>0</v>
          </cell>
          <cell r="S583">
            <v>0</v>
          </cell>
          <cell r="T583">
            <v>0</v>
          </cell>
          <cell r="U583">
            <v>0</v>
          </cell>
        </row>
        <row r="584">
          <cell r="D584">
            <v>77611</v>
          </cell>
          <cell r="E584">
            <v>27</v>
          </cell>
          <cell r="F584" t="str">
            <v>X</v>
          </cell>
          <cell r="G584">
            <v>25</v>
          </cell>
          <cell r="H584">
            <v>25</v>
          </cell>
          <cell r="I584" t="str">
            <v>X</v>
          </cell>
          <cell r="J584" t="str">
            <v>X</v>
          </cell>
          <cell r="K584" t="str">
            <v>X</v>
          </cell>
          <cell r="L584" t="str">
            <v>X</v>
          </cell>
          <cell r="M584" t="str">
            <v>X</v>
          </cell>
          <cell r="N584" t="str">
            <v>X</v>
          </cell>
          <cell r="O584">
            <v>2</v>
          </cell>
          <cell r="P584" t="str">
            <v>OfferLedPress 800777</v>
          </cell>
          <cell r="Q584">
            <v>12778</v>
          </cell>
          <cell r="R584">
            <v>0</v>
          </cell>
          <cell r="S584">
            <v>0</v>
          </cell>
          <cell r="T584">
            <v>0</v>
          </cell>
          <cell r="U584">
            <v>56</v>
          </cell>
        </row>
        <row r="585">
          <cell r="D585">
            <v>77611</v>
          </cell>
          <cell r="E585">
            <v>8</v>
          </cell>
          <cell r="F585" t="str">
            <v>x</v>
          </cell>
          <cell r="G585">
            <v>8</v>
          </cell>
          <cell r="H585">
            <v>8</v>
          </cell>
          <cell r="I585" t="str">
            <v>x</v>
          </cell>
          <cell r="J585" t="str">
            <v>x</v>
          </cell>
          <cell r="K585" t="str">
            <v>x</v>
          </cell>
          <cell r="L585" t="str">
            <v>x</v>
          </cell>
          <cell r="M585" t="str">
            <v>x</v>
          </cell>
          <cell r="N585" t="str">
            <v>x</v>
          </cell>
          <cell r="O585">
            <v>0</v>
          </cell>
          <cell r="P585" t="str">
            <v>Mat Fam Aff 800777</v>
          </cell>
          <cell r="Q585">
            <v>4782</v>
          </cell>
          <cell r="R585">
            <v>0</v>
          </cell>
          <cell r="S585">
            <v>0</v>
          </cell>
          <cell r="T585">
            <v>0</v>
          </cell>
          <cell r="U585">
            <v>16</v>
          </cell>
        </row>
        <row r="586">
          <cell r="D586">
            <v>77612</v>
          </cell>
          <cell r="E586">
            <v>7</v>
          </cell>
          <cell r="F586" t="str">
            <v>X</v>
          </cell>
          <cell r="G586">
            <v>7</v>
          </cell>
          <cell r="H586">
            <v>7</v>
          </cell>
          <cell r="I586" t="str">
            <v>X</v>
          </cell>
          <cell r="J586" t="str">
            <v>X</v>
          </cell>
          <cell r="K586" t="str">
            <v>X</v>
          </cell>
          <cell r="L586" t="str">
            <v>X</v>
          </cell>
          <cell r="M586" t="str">
            <v>X</v>
          </cell>
          <cell r="N586" t="str">
            <v>X</v>
          </cell>
          <cell r="O586">
            <v>0</v>
          </cell>
          <cell r="P586" t="str">
            <v>Affinity Mktg 800866</v>
          </cell>
          <cell r="Q586">
            <v>3457</v>
          </cell>
          <cell r="R586">
            <v>0</v>
          </cell>
          <cell r="S586">
            <v>0</v>
          </cell>
          <cell r="T586">
            <v>0</v>
          </cell>
          <cell r="U586">
            <v>15</v>
          </cell>
        </row>
        <row r="587">
          <cell r="D587">
            <v>77612</v>
          </cell>
          <cell r="E587">
            <v>3</v>
          </cell>
          <cell r="F587" t="str">
            <v>x</v>
          </cell>
          <cell r="G587">
            <v>3</v>
          </cell>
          <cell r="H587">
            <v>3</v>
          </cell>
          <cell r="I587" t="str">
            <v>x</v>
          </cell>
          <cell r="J587" t="str">
            <v>x</v>
          </cell>
          <cell r="K587" t="str">
            <v>x</v>
          </cell>
          <cell r="L587" t="str">
            <v>x</v>
          </cell>
          <cell r="M587" t="str">
            <v>x</v>
          </cell>
          <cell r="N587" t="str">
            <v>x</v>
          </cell>
          <cell r="O587">
            <v>0</v>
          </cell>
          <cell r="P587" t="str">
            <v>YoungDinasaur 800866</v>
          </cell>
          <cell r="Q587">
            <v>1441</v>
          </cell>
          <cell r="R587">
            <v>0</v>
          </cell>
          <cell r="S587">
            <v>0</v>
          </cell>
          <cell r="T587">
            <v>0</v>
          </cell>
          <cell r="U587">
            <v>6</v>
          </cell>
        </row>
        <row r="588">
          <cell r="D588">
            <v>77613</v>
          </cell>
          <cell r="E588">
            <v>306</v>
          </cell>
          <cell r="F588" t="str">
            <v>X</v>
          </cell>
          <cell r="G588">
            <v>296</v>
          </cell>
          <cell r="H588">
            <v>289</v>
          </cell>
          <cell r="I588" t="str">
            <v>X</v>
          </cell>
          <cell r="J588" t="str">
            <v>X</v>
          </cell>
          <cell r="K588" t="str">
            <v>X</v>
          </cell>
          <cell r="L588" t="str">
            <v>X</v>
          </cell>
          <cell r="M588" t="str">
            <v>X</v>
          </cell>
          <cell r="N588" t="str">
            <v>X</v>
          </cell>
          <cell r="O588">
            <v>10</v>
          </cell>
          <cell r="P588" t="str">
            <v>Markt Gen 424242</v>
          </cell>
          <cell r="Q588">
            <v>127927</v>
          </cell>
          <cell r="R588">
            <v>0</v>
          </cell>
          <cell r="S588">
            <v>0</v>
          </cell>
          <cell r="T588">
            <v>0</v>
          </cell>
          <cell r="U588">
            <v>1051</v>
          </cell>
        </row>
        <row r="589">
          <cell r="D589">
            <v>77613</v>
          </cell>
          <cell r="E589">
            <v>92</v>
          </cell>
          <cell r="F589" t="str">
            <v>x</v>
          </cell>
          <cell r="G589">
            <v>92</v>
          </cell>
          <cell r="H589">
            <v>89</v>
          </cell>
          <cell r="I589" t="str">
            <v>x</v>
          </cell>
          <cell r="J589" t="str">
            <v>x</v>
          </cell>
          <cell r="K589" t="str">
            <v>x</v>
          </cell>
          <cell r="L589" t="str">
            <v>x</v>
          </cell>
          <cell r="M589" t="str">
            <v>x</v>
          </cell>
          <cell r="N589" t="str">
            <v>x</v>
          </cell>
          <cell r="O589">
            <v>0</v>
          </cell>
          <cell r="P589" t="str">
            <v>Markt Gen 8702424242</v>
          </cell>
          <cell r="Q589">
            <v>36746</v>
          </cell>
          <cell r="R589">
            <v>0</v>
          </cell>
          <cell r="S589">
            <v>0</v>
          </cell>
          <cell r="T589">
            <v>0</v>
          </cell>
          <cell r="U589">
            <v>378</v>
          </cell>
        </row>
        <row r="590">
          <cell r="D590">
            <v>77614</v>
          </cell>
          <cell r="E590">
            <v>83</v>
          </cell>
          <cell r="F590" t="str">
            <v>X</v>
          </cell>
          <cell r="G590">
            <v>80</v>
          </cell>
          <cell r="H590">
            <v>73</v>
          </cell>
          <cell r="I590" t="str">
            <v>X</v>
          </cell>
          <cell r="J590" t="str">
            <v>X</v>
          </cell>
          <cell r="K590" t="str">
            <v>X</v>
          </cell>
          <cell r="L590" t="str">
            <v>X</v>
          </cell>
          <cell r="M590" t="str">
            <v>X</v>
          </cell>
          <cell r="N590" t="str">
            <v>X</v>
          </cell>
          <cell r="O590">
            <v>3</v>
          </cell>
          <cell r="P590" t="str">
            <v>Reg F/Ball 400208</v>
          </cell>
          <cell r="Q590">
            <v>41333</v>
          </cell>
          <cell r="R590">
            <v>0</v>
          </cell>
          <cell r="S590">
            <v>0</v>
          </cell>
          <cell r="T590">
            <v>0</v>
          </cell>
          <cell r="U590">
            <v>567</v>
          </cell>
        </row>
        <row r="591">
          <cell r="D591">
            <v>77614</v>
          </cell>
          <cell r="E591">
            <v>24</v>
          </cell>
          <cell r="F591" t="str">
            <v>x</v>
          </cell>
          <cell r="G591">
            <v>24</v>
          </cell>
          <cell r="H591">
            <v>24</v>
          </cell>
          <cell r="I591" t="str">
            <v>x</v>
          </cell>
          <cell r="J591" t="str">
            <v>x</v>
          </cell>
          <cell r="K591" t="str">
            <v>x</v>
          </cell>
          <cell r="L591" t="str">
            <v>x</v>
          </cell>
          <cell r="M591" t="str">
            <v>x</v>
          </cell>
          <cell r="N591" t="str">
            <v>x</v>
          </cell>
          <cell r="O591">
            <v>0</v>
          </cell>
          <cell r="P591" t="str">
            <v>Reg F/Ball 400208</v>
          </cell>
          <cell r="Q591">
            <v>12159</v>
          </cell>
          <cell r="R591">
            <v>0</v>
          </cell>
          <cell r="S591">
            <v>0</v>
          </cell>
          <cell r="T591">
            <v>0</v>
          </cell>
          <cell r="U591">
            <v>55</v>
          </cell>
        </row>
        <row r="592">
          <cell r="D592">
            <v>77615</v>
          </cell>
          <cell r="E592">
            <v>5</v>
          </cell>
          <cell r="F592" t="str">
            <v>X</v>
          </cell>
          <cell r="G592">
            <v>4</v>
          </cell>
          <cell r="H592">
            <v>3</v>
          </cell>
          <cell r="I592" t="str">
            <v>X</v>
          </cell>
          <cell r="J592" t="str">
            <v>X</v>
          </cell>
          <cell r="K592" t="str">
            <v>X</v>
          </cell>
          <cell r="L592" t="str">
            <v>X</v>
          </cell>
          <cell r="M592" t="str">
            <v>X</v>
          </cell>
          <cell r="N592" t="str">
            <v>X</v>
          </cell>
          <cell r="O592">
            <v>1</v>
          </cell>
          <cell r="P592" t="str">
            <v>MH Mailer 430785</v>
          </cell>
          <cell r="Q592">
            <v>1359</v>
          </cell>
          <cell r="R592">
            <v>0</v>
          </cell>
          <cell r="S592">
            <v>0</v>
          </cell>
          <cell r="T592">
            <v>0</v>
          </cell>
          <cell r="U592">
            <v>29</v>
          </cell>
        </row>
        <row r="593">
          <cell r="D593">
            <v>77616</v>
          </cell>
          <cell r="E593">
            <v>1</v>
          </cell>
          <cell r="F593" t="str">
            <v>X</v>
          </cell>
          <cell r="G593">
            <v>1</v>
          </cell>
          <cell r="H593">
            <v>1</v>
          </cell>
          <cell r="I593" t="str">
            <v>X</v>
          </cell>
          <cell r="J593" t="str">
            <v>X</v>
          </cell>
          <cell r="K593" t="str">
            <v>X</v>
          </cell>
          <cell r="L593" t="str">
            <v>X</v>
          </cell>
          <cell r="M593" t="str">
            <v>X</v>
          </cell>
          <cell r="N593" t="str">
            <v>X</v>
          </cell>
          <cell r="O593">
            <v>0</v>
          </cell>
          <cell r="P593" t="str">
            <v>Prosp DB 800877</v>
          </cell>
          <cell r="Q593">
            <v>51</v>
          </cell>
          <cell r="R593">
            <v>0</v>
          </cell>
          <cell r="S593">
            <v>0</v>
          </cell>
          <cell r="T593">
            <v>0</v>
          </cell>
          <cell r="U593">
            <v>3</v>
          </cell>
        </row>
        <row r="594">
          <cell r="D594">
            <v>77620</v>
          </cell>
          <cell r="E594">
            <v>180</v>
          </cell>
          <cell r="F594" t="str">
            <v>X</v>
          </cell>
          <cell r="G594">
            <v>180</v>
          </cell>
          <cell r="H594">
            <v>180</v>
          </cell>
          <cell r="I594" t="str">
            <v>X</v>
          </cell>
          <cell r="J594" t="str">
            <v>X</v>
          </cell>
          <cell r="K594" t="str">
            <v>X</v>
          </cell>
          <cell r="L594" t="str">
            <v>X</v>
          </cell>
          <cell r="M594" t="str">
            <v>X</v>
          </cell>
          <cell r="N594" t="str">
            <v>X</v>
          </cell>
          <cell r="O594">
            <v>0</v>
          </cell>
          <cell r="P594" t="str">
            <v>EDB</v>
          </cell>
          <cell r="Q594">
            <v>65105</v>
          </cell>
          <cell r="R594">
            <v>0</v>
          </cell>
          <cell r="S594">
            <v>0</v>
          </cell>
          <cell r="T594">
            <v>0</v>
          </cell>
          <cell r="U594">
            <v>379</v>
          </cell>
        </row>
        <row r="595">
          <cell r="D595">
            <v>77621</v>
          </cell>
          <cell r="E595">
            <v>2</v>
          </cell>
          <cell r="F595" t="str">
            <v>X</v>
          </cell>
          <cell r="G595">
            <v>2</v>
          </cell>
          <cell r="H595">
            <v>2</v>
          </cell>
          <cell r="I595" t="str">
            <v>X</v>
          </cell>
          <cell r="J595" t="str">
            <v>X</v>
          </cell>
          <cell r="K595" t="str">
            <v>X</v>
          </cell>
          <cell r="L595" t="str">
            <v>X</v>
          </cell>
          <cell r="M595" t="str">
            <v>X</v>
          </cell>
          <cell r="N595" t="str">
            <v>X</v>
          </cell>
          <cell r="O595">
            <v>0</v>
          </cell>
          <cell r="P595" t="str">
            <v>Brand FAPL 414414</v>
          </cell>
          <cell r="Q595">
            <v>1349</v>
          </cell>
          <cell r="R595">
            <v>0</v>
          </cell>
          <cell r="S595">
            <v>0</v>
          </cell>
          <cell r="T595">
            <v>0</v>
          </cell>
          <cell r="U595">
            <v>5</v>
          </cell>
        </row>
        <row r="596">
          <cell r="D596">
            <v>77623</v>
          </cell>
          <cell r="E596">
            <v>2</v>
          </cell>
          <cell r="F596" t="str">
            <v>X</v>
          </cell>
          <cell r="G596">
            <v>2</v>
          </cell>
          <cell r="H596">
            <v>2</v>
          </cell>
          <cell r="I596" t="str">
            <v>X</v>
          </cell>
          <cell r="J596" t="str">
            <v>X</v>
          </cell>
          <cell r="K596" t="str">
            <v>X</v>
          </cell>
          <cell r="L596" t="str">
            <v>X</v>
          </cell>
          <cell r="M596" t="str">
            <v>X</v>
          </cell>
          <cell r="N596" t="str">
            <v>X</v>
          </cell>
          <cell r="O596">
            <v>0</v>
          </cell>
          <cell r="P596" t="str">
            <v>Freeview 660000</v>
          </cell>
          <cell r="Q596">
            <v>132</v>
          </cell>
          <cell r="R596">
            <v>0</v>
          </cell>
          <cell r="S596">
            <v>0</v>
          </cell>
          <cell r="T596">
            <v>0</v>
          </cell>
          <cell r="U596">
            <v>4</v>
          </cell>
        </row>
        <row r="597">
          <cell r="D597">
            <v>77624</v>
          </cell>
          <cell r="E597">
            <v>41</v>
          </cell>
          <cell r="F597" t="str">
            <v>X</v>
          </cell>
          <cell r="G597">
            <v>41</v>
          </cell>
          <cell r="H597">
            <v>33</v>
          </cell>
          <cell r="I597" t="str">
            <v>X</v>
          </cell>
          <cell r="J597" t="str">
            <v>X</v>
          </cell>
          <cell r="K597" t="str">
            <v>X</v>
          </cell>
          <cell r="L597" t="str">
            <v>X</v>
          </cell>
          <cell r="M597" t="str">
            <v>X</v>
          </cell>
          <cell r="N597" t="str">
            <v>X</v>
          </cell>
          <cell r="O597">
            <v>0</v>
          </cell>
          <cell r="P597" t="str">
            <v>MH Mailer 406941</v>
          </cell>
          <cell r="Q597">
            <v>18341</v>
          </cell>
          <cell r="R597">
            <v>0</v>
          </cell>
          <cell r="S597">
            <v>0</v>
          </cell>
          <cell r="T597">
            <v>0</v>
          </cell>
          <cell r="U597">
            <v>461</v>
          </cell>
        </row>
        <row r="598">
          <cell r="D598">
            <v>77625</v>
          </cell>
          <cell r="E598">
            <v>56</v>
          </cell>
          <cell r="F598" t="str">
            <v>X</v>
          </cell>
          <cell r="G598">
            <v>55</v>
          </cell>
          <cell r="H598">
            <v>55</v>
          </cell>
          <cell r="I598" t="str">
            <v>X</v>
          </cell>
          <cell r="J598" t="str">
            <v>X</v>
          </cell>
          <cell r="K598" t="str">
            <v>X</v>
          </cell>
          <cell r="L598" t="str">
            <v>X</v>
          </cell>
          <cell r="M598" t="str">
            <v>X</v>
          </cell>
          <cell r="N598" t="str">
            <v>X</v>
          </cell>
          <cell r="O598">
            <v>1</v>
          </cell>
          <cell r="P598" t="str">
            <v>MediaInsertsAB 63360</v>
          </cell>
          <cell r="Q598">
            <v>22581</v>
          </cell>
          <cell r="R598">
            <v>0</v>
          </cell>
          <cell r="S598">
            <v>0</v>
          </cell>
          <cell r="T598">
            <v>0</v>
          </cell>
          <cell r="U598">
            <v>124</v>
          </cell>
        </row>
        <row r="599">
          <cell r="D599">
            <v>77625</v>
          </cell>
          <cell r="E599">
            <v>17</v>
          </cell>
          <cell r="F599" t="str">
            <v>x</v>
          </cell>
          <cell r="G599">
            <v>16</v>
          </cell>
          <cell r="H599">
            <v>16</v>
          </cell>
          <cell r="I599" t="str">
            <v>x</v>
          </cell>
          <cell r="J599" t="str">
            <v>x</v>
          </cell>
          <cell r="K599" t="str">
            <v>x</v>
          </cell>
          <cell r="L599" t="str">
            <v>x</v>
          </cell>
          <cell r="M599" t="str">
            <v>x</v>
          </cell>
          <cell r="N599" t="str">
            <v>x</v>
          </cell>
          <cell r="O599">
            <v>1</v>
          </cell>
          <cell r="P599" t="str">
            <v>MediaInsertsAB 63360</v>
          </cell>
          <cell r="Q599">
            <v>8682</v>
          </cell>
          <cell r="R599">
            <v>0</v>
          </cell>
          <cell r="S599">
            <v>0</v>
          </cell>
          <cell r="T599">
            <v>0</v>
          </cell>
          <cell r="U599">
            <v>34</v>
          </cell>
        </row>
        <row r="600">
          <cell r="D600">
            <v>77627</v>
          </cell>
          <cell r="E600">
            <v>258</v>
          </cell>
          <cell r="F600" t="str">
            <v>X</v>
          </cell>
          <cell r="G600">
            <v>258</v>
          </cell>
          <cell r="H600">
            <v>255</v>
          </cell>
          <cell r="I600" t="str">
            <v>X</v>
          </cell>
          <cell r="J600" t="str">
            <v>X</v>
          </cell>
          <cell r="K600" t="str">
            <v>X</v>
          </cell>
          <cell r="L600" t="str">
            <v>X</v>
          </cell>
          <cell r="M600" t="str">
            <v>X</v>
          </cell>
          <cell r="N600" t="str">
            <v>X</v>
          </cell>
          <cell r="O600">
            <v>0</v>
          </cell>
          <cell r="P600" t="str">
            <v>IDO NB Sky+ 800874</v>
          </cell>
          <cell r="Q600">
            <v>133430</v>
          </cell>
          <cell r="R600">
            <v>0</v>
          </cell>
          <cell r="S600">
            <v>0</v>
          </cell>
          <cell r="T600">
            <v>0</v>
          </cell>
          <cell r="U600">
            <v>752</v>
          </cell>
        </row>
        <row r="601">
          <cell r="D601">
            <v>77628</v>
          </cell>
          <cell r="E601">
            <v>678</v>
          </cell>
          <cell r="F601" t="str">
            <v>X</v>
          </cell>
          <cell r="G601">
            <v>0</v>
          </cell>
          <cell r="H601">
            <v>0</v>
          </cell>
          <cell r="I601" t="str">
            <v>X</v>
          </cell>
          <cell r="J601" t="str">
            <v>X</v>
          </cell>
          <cell r="K601" t="str">
            <v>X</v>
          </cell>
          <cell r="L601" t="str">
            <v>X</v>
          </cell>
          <cell r="M601" t="str">
            <v>X</v>
          </cell>
          <cell r="N601" t="str">
            <v>X</v>
          </cell>
          <cell r="O601">
            <v>9</v>
          </cell>
          <cell r="P601" t="str">
            <v>Moving Home Main</v>
          </cell>
          <cell r="Q601">
            <v>0</v>
          </cell>
          <cell r="R601">
            <v>0</v>
          </cell>
          <cell r="S601">
            <v>669</v>
          </cell>
          <cell r="T601">
            <v>0</v>
          </cell>
          <cell r="U601">
            <v>0</v>
          </cell>
        </row>
        <row r="602">
          <cell r="D602">
            <v>77629</v>
          </cell>
          <cell r="E602">
            <v>5</v>
          </cell>
          <cell r="F602" t="str">
            <v>X</v>
          </cell>
          <cell r="G602">
            <v>5</v>
          </cell>
          <cell r="H602">
            <v>5</v>
          </cell>
          <cell r="I602" t="str">
            <v>X</v>
          </cell>
          <cell r="J602" t="str">
            <v>X</v>
          </cell>
          <cell r="K602" t="str">
            <v>X</v>
          </cell>
          <cell r="L602" t="str">
            <v>X</v>
          </cell>
          <cell r="M602" t="str">
            <v>X</v>
          </cell>
          <cell r="N602" t="str">
            <v>X</v>
          </cell>
          <cell r="O602">
            <v>0</v>
          </cell>
          <cell r="P602" t="str">
            <v>Viewer relation cust</v>
          </cell>
          <cell r="Q602">
            <v>616</v>
          </cell>
          <cell r="R602">
            <v>0</v>
          </cell>
          <cell r="S602">
            <v>0</v>
          </cell>
          <cell r="T602">
            <v>0</v>
          </cell>
          <cell r="U602">
            <v>10</v>
          </cell>
        </row>
        <row r="603">
          <cell r="D603">
            <v>77631</v>
          </cell>
          <cell r="E603">
            <v>18</v>
          </cell>
          <cell r="F603" t="str">
            <v>X</v>
          </cell>
          <cell r="G603">
            <v>18</v>
          </cell>
          <cell r="H603">
            <v>16</v>
          </cell>
          <cell r="I603" t="str">
            <v>X</v>
          </cell>
          <cell r="J603" t="str">
            <v>X</v>
          </cell>
          <cell r="K603" t="str">
            <v>X</v>
          </cell>
          <cell r="L603" t="str">
            <v>X</v>
          </cell>
          <cell r="M603" t="str">
            <v>X</v>
          </cell>
          <cell r="N603" t="str">
            <v>X</v>
          </cell>
          <cell r="O603">
            <v>0</v>
          </cell>
          <cell r="P603" t="str">
            <v>Press Choice</v>
          </cell>
          <cell r="Q603">
            <v>10040</v>
          </cell>
          <cell r="R603">
            <v>0</v>
          </cell>
          <cell r="S603">
            <v>0</v>
          </cell>
          <cell r="T603">
            <v>0</v>
          </cell>
          <cell r="U603">
            <v>134</v>
          </cell>
        </row>
        <row r="604">
          <cell r="D604">
            <v>77631</v>
          </cell>
          <cell r="E604">
            <v>3</v>
          </cell>
          <cell r="F604" t="str">
            <v>x</v>
          </cell>
          <cell r="G604">
            <v>3</v>
          </cell>
          <cell r="H604">
            <v>3</v>
          </cell>
          <cell r="I604" t="str">
            <v>x</v>
          </cell>
          <cell r="J604" t="str">
            <v>x</v>
          </cell>
          <cell r="K604" t="str">
            <v>x</v>
          </cell>
          <cell r="L604" t="str">
            <v>x</v>
          </cell>
          <cell r="M604" t="str">
            <v>x</v>
          </cell>
          <cell r="N604" t="str">
            <v>x</v>
          </cell>
          <cell r="O604">
            <v>0</v>
          </cell>
          <cell r="P604" t="str">
            <v>Press Choice</v>
          </cell>
          <cell r="Q604">
            <v>2181</v>
          </cell>
          <cell r="R604">
            <v>0</v>
          </cell>
          <cell r="S604">
            <v>0</v>
          </cell>
          <cell r="T604">
            <v>0</v>
          </cell>
          <cell r="U604">
            <v>6</v>
          </cell>
        </row>
        <row r="605">
          <cell r="D605">
            <v>77632</v>
          </cell>
          <cell r="E605">
            <v>6</v>
          </cell>
          <cell r="F605" t="str">
            <v>X</v>
          </cell>
          <cell r="G605">
            <v>6</v>
          </cell>
          <cell r="H605">
            <v>6</v>
          </cell>
          <cell r="I605" t="str">
            <v>X</v>
          </cell>
          <cell r="J605" t="str">
            <v>X</v>
          </cell>
          <cell r="K605" t="str">
            <v>X</v>
          </cell>
          <cell r="L605" t="str">
            <v>X</v>
          </cell>
          <cell r="M605" t="str">
            <v>X</v>
          </cell>
          <cell r="N605" t="str">
            <v>X</v>
          </cell>
          <cell r="O605">
            <v>0</v>
          </cell>
          <cell r="P605" t="str">
            <v>MediaInsertsCD 24200</v>
          </cell>
          <cell r="Q605">
            <v>878</v>
          </cell>
          <cell r="R605">
            <v>0</v>
          </cell>
          <cell r="S605">
            <v>0</v>
          </cell>
          <cell r="T605">
            <v>0</v>
          </cell>
          <cell r="U605">
            <v>15</v>
          </cell>
        </row>
        <row r="606">
          <cell r="D606">
            <v>77632</v>
          </cell>
          <cell r="E606">
            <v>6</v>
          </cell>
          <cell r="F606" t="str">
            <v>x</v>
          </cell>
          <cell r="G606">
            <v>6</v>
          </cell>
          <cell r="H606">
            <v>6</v>
          </cell>
          <cell r="I606" t="str">
            <v>x</v>
          </cell>
          <cell r="J606" t="str">
            <v>x</v>
          </cell>
          <cell r="K606" t="str">
            <v>x</v>
          </cell>
          <cell r="L606" t="str">
            <v>x</v>
          </cell>
          <cell r="M606" t="str">
            <v>x</v>
          </cell>
          <cell r="N606" t="str">
            <v>x</v>
          </cell>
          <cell r="O606">
            <v>0</v>
          </cell>
          <cell r="P606" t="str">
            <v>MediaInsertsCD 24200</v>
          </cell>
          <cell r="Q606">
            <v>3888</v>
          </cell>
          <cell r="R606">
            <v>0</v>
          </cell>
          <cell r="S606">
            <v>0</v>
          </cell>
          <cell r="T606">
            <v>0</v>
          </cell>
          <cell r="U606">
            <v>13</v>
          </cell>
        </row>
        <row r="607">
          <cell r="D607">
            <v>77633</v>
          </cell>
          <cell r="E607">
            <v>6</v>
          </cell>
          <cell r="F607" t="str">
            <v>X</v>
          </cell>
          <cell r="G607">
            <v>6</v>
          </cell>
          <cell r="H607">
            <v>5</v>
          </cell>
          <cell r="I607" t="str">
            <v>X</v>
          </cell>
          <cell r="J607" t="str">
            <v>X</v>
          </cell>
          <cell r="K607" t="str">
            <v>X</v>
          </cell>
          <cell r="L607" t="str">
            <v>X</v>
          </cell>
          <cell r="M607" t="str">
            <v>X</v>
          </cell>
          <cell r="N607" t="str">
            <v>X</v>
          </cell>
          <cell r="O607">
            <v>0</v>
          </cell>
          <cell r="P607" t="str">
            <v>Lifestyle Databas DM</v>
          </cell>
          <cell r="Q607">
            <v>2627</v>
          </cell>
          <cell r="R607">
            <v>0</v>
          </cell>
          <cell r="S607">
            <v>0</v>
          </cell>
          <cell r="T607">
            <v>0</v>
          </cell>
          <cell r="U607">
            <v>83</v>
          </cell>
        </row>
        <row r="608">
          <cell r="D608">
            <v>77639</v>
          </cell>
          <cell r="E608">
            <v>195</v>
          </cell>
          <cell r="F608" t="str">
            <v>X</v>
          </cell>
          <cell r="G608">
            <v>189</v>
          </cell>
          <cell r="H608">
            <v>185</v>
          </cell>
          <cell r="I608" t="str">
            <v>X</v>
          </cell>
          <cell r="J608" t="str">
            <v>X</v>
          </cell>
          <cell r="K608" t="str">
            <v>X</v>
          </cell>
          <cell r="L608" t="str">
            <v>X</v>
          </cell>
          <cell r="M608" t="str">
            <v>X</v>
          </cell>
          <cell r="N608" t="str">
            <v>X</v>
          </cell>
          <cell r="O608">
            <v>6</v>
          </cell>
          <cell r="P608" t="str">
            <v>New Business 420520</v>
          </cell>
          <cell r="Q608">
            <v>91947</v>
          </cell>
          <cell r="R608">
            <v>0</v>
          </cell>
          <cell r="S608">
            <v>0</v>
          </cell>
          <cell r="T608">
            <v>0</v>
          </cell>
          <cell r="U608">
            <v>780</v>
          </cell>
        </row>
        <row r="609">
          <cell r="D609">
            <v>77641</v>
          </cell>
          <cell r="E609">
            <v>6</v>
          </cell>
          <cell r="F609" t="str">
            <v>X</v>
          </cell>
          <cell r="G609">
            <v>6</v>
          </cell>
          <cell r="H609">
            <v>5</v>
          </cell>
          <cell r="I609" t="str">
            <v>X</v>
          </cell>
          <cell r="J609" t="str">
            <v>X</v>
          </cell>
          <cell r="K609" t="str">
            <v>X</v>
          </cell>
          <cell r="L609" t="str">
            <v>X</v>
          </cell>
          <cell r="M609" t="str">
            <v>X</v>
          </cell>
          <cell r="N609" t="str">
            <v>X</v>
          </cell>
          <cell r="O609">
            <v>0</v>
          </cell>
          <cell r="P609" t="str">
            <v>£10 Low Tier Offer</v>
          </cell>
          <cell r="Q609">
            <v>3988</v>
          </cell>
          <cell r="R609">
            <v>0</v>
          </cell>
          <cell r="S609">
            <v>0</v>
          </cell>
          <cell r="T609">
            <v>0</v>
          </cell>
          <cell r="U609">
            <v>40</v>
          </cell>
        </row>
        <row r="610">
          <cell r="D610">
            <v>77642</v>
          </cell>
          <cell r="E610">
            <v>70</v>
          </cell>
          <cell r="F610" t="str">
            <v>X</v>
          </cell>
          <cell r="G610">
            <v>70</v>
          </cell>
          <cell r="H610">
            <v>70</v>
          </cell>
          <cell r="I610" t="str">
            <v>X</v>
          </cell>
          <cell r="J610" t="str">
            <v>X</v>
          </cell>
          <cell r="K610" t="str">
            <v>X</v>
          </cell>
          <cell r="L610" t="str">
            <v>X</v>
          </cell>
          <cell r="M610" t="str">
            <v>X</v>
          </cell>
          <cell r="N610" t="str">
            <v>X</v>
          </cell>
          <cell r="O610">
            <v>0</v>
          </cell>
          <cell r="P610" t="str">
            <v>IDO NP Sky+ 800874</v>
          </cell>
          <cell r="Q610">
            <v>22547</v>
          </cell>
          <cell r="R610">
            <v>0</v>
          </cell>
          <cell r="S610">
            <v>0</v>
          </cell>
          <cell r="T610">
            <v>0</v>
          </cell>
          <cell r="U610">
            <v>147</v>
          </cell>
        </row>
        <row r="611">
          <cell r="D611">
            <v>77643</v>
          </cell>
          <cell r="E611">
            <v>27</v>
          </cell>
          <cell r="F611" t="str">
            <v>X</v>
          </cell>
          <cell r="G611">
            <v>27</v>
          </cell>
          <cell r="H611">
            <v>27</v>
          </cell>
          <cell r="I611" t="str">
            <v>X</v>
          </cell>
          <cell r="J611" t="str">
            <v>X</v>
          </cell>
          <cell r="K611" t="str">
            <v>X</v>
          </cell>
          <cell r="L611" t="str">
            <v>X</v>
          </cell>
          <cell r="M611" t="str">
            <v>X</v>
          </cell>
          <cell r="N611" t="str">
            <v>X</v>
          </cell>
          <cell r="O611">
            <v>0</v>
          </cell>
          <cell r="P611" t="str">
            <v>IDO NP SSTB 800874</v>
          </cell>
          <cell r="Q611">
            <v>4686</v>
          </cell>
          <cell r="R611">
            <v>0</v>
          </cell>
          <cell r="S611">
            <v>0</v>
          </cell>
          <cell r="T611">
            <v>0</v>
          </cell>
          <cell r="U611">
            <v>55</v>
          </cell>
        </row>
        <row r="612">
          <cell r="D612">
            <v>77644</v>
          </cell>
          <cell r="E612">
            <v>53</v>
          </cell>
          <cell r="F612" t="str">
            <v>X</v>
          </cell>
          <cell r="G612">
            <v>51</v>
          </cell>
          <cell r="H612">
            <v>51</v>
          </cell>
          <cell r="I612" t="str">
            <v>X</v>
          </cell>
          <cell r="J612" t="str">
            <v>X</v>
          </cell>
          <cell r="K612" t="str">
            <v>X</v>
          </cell>
          <cell r="L612" t="str">
            <v>X</v>
          </cell>
          <cell r="M612" t="str">
            <v>X</v>
          </cell>
          <cell r="N612" t="str">
            <v>X</v>
          </cell>
          <cell r="O612">
            <v>2</v>
          </cell>
          <cell r="P612" t="str">
            <v>Door Drop 060808</v>
          </cell>
          <cell r="Q612">
            <v>23697</v>
          </cell>
          <cell r="R612">
            <v>0</v>
          </cell>
          <cell r="S612">
            <v>0</v>
          </cell>
          <cell r="T612">
            <v>0</v>
          </cell>
          <cell r="U612">
            <v>119</v>
          </cell>
        </row>
        <row r="613">
          <cell r="D613">
            <v>77644</v>
          </cell>
          <cell r="E613">
            <v>11</v>
          </cell>
          <cell r="F613" t="str">
            <v>x</v>
          </cell>
          <cell r="G613">
            <v>11</v>
          </cell>
          <cell r="H613">
            <v>10</v>
          </cell>
          <cell r="I613" t="str">
            <v>x</v>
          </cell>
          <cell r="J613" t="str">
            <v>x</v>
          </cell>
          <cell r="K613" t="str">
            <v>x</v>
          </cell>
          <cell r="L613" t="str">
            <v>x</v>
          </cell>
          <cell r="M613" t="str">
            <v>x</v>
          </cell>
          <cell r="N613" t="str">
            <v>x</v>
          </cell>
          <cell r="O613">
            <v>0</v>
          </cell>
          <cell r="P613" t="str">
            <v>Door Drop 060808</v>
          </cell>
          <cell r="Q613">
            <v>2583</v>
          </cell>
          <cell r="R613">
            <v>0</v>
          </cell>
          <cell r="S613">
            <v>0</v>
          </cell>
          <cell r="T613">
            <v>0</v>
          </cell>
          <cell r="U613">
            <v>85</v>
          </cell>
        </row>
        <row r="614">
          <cell r="D614">
            <v>77645</v>
          </cell>
          <cell r="E614">
            <v>127</v>
          </cell>
          <cell r="F614" t="str">
            <v>X</v>
          </cell>
          <cell r="G614">
            <v>126</v>
          </cell>
          <cell r="H614">
            <v>121</v>
          </cell>
          <cell r="I614" t="str">
            <v>X</v>
          </cell>
          <cell r="J614" t="str">
            <v>X</v>
          </cell>
          <cell r="K614" t="str">
            <v>X</v>
          </cell>
          <cell r="L614" t="str">
            <v>X</v>
          </cell>
          <cell r="M614" t="str">
            <v>X</v>
          </cell>
          <cell r="N614" t="str">
            <v>X</v>
          </cell>
          <cell r="O614">
            <v>1</v>
          </cell>
          <cell r="P614" t="str">
            <v>Regional Press</v>
          </cell>
          <cell r="Q614">
            <v>51918</v>
          </cell>
          <cell r="R614">
            <v>0</v>
          </cell>
          <cell r="S614">
            <v>0</v>
          </cell>
          <cell r="T614">
            <v>0</v>
          </cell>
          <cell r="U614">
            <v>607</v>
          </cell>
        </row>
        <row r="615">
          <cell r="D615">
            <v>77645</v>
          </cell>
          <cell r="E615">
            <v>56</v>
          </cell>
          <cell r="F615" t="str">
            <v>x</v>
          </cell>
          <cell r="G615">
            <v>56</v>
          </cell>
          <cell r="H615">
            <v>56</v>
          </cell>
          <cell r="I615" t="str">
            <v>x</v>
          </cell>
          <cell r="J615" t="str">
            <v>x</v>
          </cell>
          <cell r="K615" t="str">
            <v>x</v>
          </cell>
          <cell r="L615" t="str">
            <v>x</v>
          </cell>
          <cell r="M615" t="str">
            <v>x</v>
          </cell>
          <cell r="N615" t="str">
            <v>x</v>
          </cell>
          <cell r="O615">
            <v>0</v>
          </cell>
          <cell r="P615" t="str">
            <v>Regional Press</v>
          </cell>
          <cell r="Q615">
            <v>21484</v>
          </cell>
          <cell r="R615">
            <v>0</v>
          </cell>
          <cell r="S615">
            <v>0</v>
          </cell>
          <cell r="T615">
            <v>0</v>
          </cell>
          <cell r="U615">
            <v>122</v>
          </cell>
        </row>
        <row r="616">
          <cell r="D616">
            <v>77646</v>
          </cell>
          <cell r="E616">
            <v>1</v>
          </cell>
          <cell r="F616" t="str">
            <v>X</v>
          </cell>
          <cell r="G616">
            <v>0</v>
          </cell>
          <cell r="H616">
            <v>0</v>
          </cell>
          <cell r="I616" t="str">
            <v>X</v>
          </cell>
          <cell r="J616" t="str">
            <v>X</v>
          </cell>
          <cell r="K616" t="str">
            <v>X</v>
          </cell>
          <cell r="L616" t="str">
            <v>X</v>
          </cell>
          <cell r="M616" t="str">
            <v>X</v>
          </cell>
          <cell r="N616" t="str">
            <v>X</v>
          </cell>
          <cell r="O616">
            <v>1</v>
          </cell>
          <cell r="P616" t="str">
            <v>New Bus IAF 070430</v>
          </cell>
          <cell r="Q616">
            <v>0</v>
          </cell>
          <cell r="R616">
            <v>0</v>
          </cell>
          <cell r="S616">
            <v>0</v>
          </cell>
          <cell r="T616">
            <v>0</v>
          </cell>
          <cell r="U616">
            <v>0</v>
          </cell>
        </row>
        <row r="617">
          <cell r="D617">
            <v>77647</v>
          </cell>
          <cell r="E617">
            <v>4</v>
          </cell>
          <cell r="F617" t="str">
            <v>X</v>
          </cell>
          <cell r="G617">
            <v>4</v>
          </cell>
          <cell r="H617">
            <v>4</v>
          </cell>
          <cell r="I617" t="str">
            <v>X</v>
          </cell>
          <cell r="J617" t="str">
            <v>X</v>
          </cell>
          <cell r="K617" t="str">
            <v>X</v>
          </cell>
          <cell r="L617" t="str">
            <v>X</v>
          </cell>
          <cell r="M617" t="str">
            <v>X</v>
          </cell>
          <cell r="N617" t="str">
            <v>X</v>
          </cell>
          <cell r="O617">
            <v>0</v>
          </cell>
          <cell r="P617" t="str">
            <v>Info Pack UK</v>
          </cell>
          <cell r="Q617">
            <v>2639</v>
          </cell>
          <cell r="R617">
            <v>0</v>
          </cell>
          <cell r="S617">
            <v>0</v>
          </cell>
          <cell r="T617">
            <v>0</v>
          </cell>
          <cell r="U617">
            <v>9</v>
          </cell>
        </row>
        <row r="618">
          <cell r="D618">
            <v>77647</v>
          </cell>
          <cell r="E618">
            <v>4</v>
          </cell>
          <cell r="F618" t="str">
            <v>x</v>
          </cell>
          <cell r="G618">
            <v>4</v>
          </cell>
          <cell r="H618">
            <v>4</v>
          </cell>
          <cell r="I618" t="str">
            <v>x</v>
          </cell>
          <cell r="J618" t="str">
            <v>x</v>
          </cell>
          <cell r="K618" t="str">
            <v>x</v>
          </cell>
          <cell r="L618" t="str">
            <v>x</v>
          </cell>
          <cell r="M618" t="str">
            <v>x</v>
          </cell>
          <cell r="N618" t="str">
            <v>x</v>
          </cell>
          <cell r="O618">
            <v>0</v>
          </cell>
          <cell r="P618" t="str">
            <v>Info Pack</v>
          </cell>
          <cell r="Q618">
            <v>2114</v>
          </cell>
          <cell r="R618">
            <v>0</v>
          </cell>
          <cell r="S618">
            <v>0</v>
          </cell>
          <cell r="T618">
            <v>0</v>
          </cell>
          <cell r="U618">
            <v>8</v>
          </cell>
        </row>
        <row r="619">
          <cell r="D619">
            <v>77648</v>
          </cell>
          <cell r="E619">
            <v>40</v>
          </cell>
          <cell r="F619" t="str">
            <v>X</v>
          </cell>
          <cell r="G619">
            <v>39</v>
          </cell>
          <cell r="H619">
            <v>39</v>
          </cell>
          <cell r="I619" t="str">
            <v>X</v>
          </cell>
          <cell r="J619" t="str">
            <v>X</v>
          </cell>
          <cell r="K619" t="str">
            <v>X</v>
          </cell>
          <cell r="L619" t="str">
            <v>X</v>
          </cell>
          <cell r="M619" t="str">
            <v>X</v>
          </cell>
          <cell r="N619" t="str">
            <v>X</v>
          </cell>
          <cell r="O619">
            <v>1</v>
          </cell>
          <cell r="P619" t="str">
            <v>IDO NP SSTB 501607</v>
          </cell>
          <cell r="Q619">
            <v>14991</v>
          </cell>
          <cell r="R619">
            <v>0</v>
          </cell>
          <cell r="S619">
            <v>0</v>
          </cell>
          <cell r="T619">
            <v>0</v>
          </cell>
          <cell r="U619">
            <v>87</v>
          </cell>
        </row>
        <row r="620">
          <cell r="D620">
            <v>77649</v>
          </cell>
          <cell r="E620">
            <v>48</v>
          </cell>
          <cell r="F620" t="str">
            <v>X</v>
          </cell>
          <cell r="G620">
            <v>48</v>
          </cell>
          <cell r="H620">
            <v>48</v>
          </cell>
          <cell r="I620" t="str">
            <v>X</v>
          </cell>
          <cell r="J620" t="str">
            <v>X</v>
          </cell>
          <cell r="K620" t="str">
            <v>X</v>
          </cell>
          <cell r="L620" t="str">
            <v>X</v>
          </cell>
          <cell r="M620" t="str">
            <v>X</v>
          </cell>
          <cell r="N620" t="str">
            <v>X</v>
          </cell>
          <cell r="O620">
            <v>0</v>
          </cell>
          <cell r="P620" t="str">
            <v>IDO NP Sky+ 501607</v>
          </cell>
          <cell r="Q620">
            <v>19884</v>
          </cell>
          <cell r="R620">
            <v>0</v>
          </cell>
          <cell r="S620">
            <v>0</v>
          </cell>
          <cell r="T620">
            <v>0</v>
          </cell>
          <cell r="U620">
            <v>101</v>
          </cell>
        </row>
        <row r="621">
          <cell r="D621">
            <v>77650</v>
          </cell>
          <cell r="E621">
            <v>4</v>
          </cell>
          <cell r="F621" t="str">
            <v>X</v>
          </cell>
          <cell r="G621">
            <v>4</v>
          </cell>
          <cell r="H621">
            <v>4</v>
          </cell>
          <cell r="I621" t="str">
            <v>X</v>
          </cell>
          <cell r="J621" t="str">
            <v>X</v>
          </cell>
          <cell r="K621" t="str">
            <v>X</v>
          </cell>
          <cell r="L621" t="str">
            <v>X</v>
          </cell>
          <cell r="M621" t="str">
            <v>X</v>
          </cell>
          <cell r="N621" t="str">
            <v>X</v>
          </cell>
          <cell r="O621">
            <v>0</v>
          </cell>
          <cell r="P621" t="str">
            <v>Rec door drop 719876</v>
          </cell>
          <cell r="Q621">
            <v>1335</v>
          </cell>
          <cell r="R621">
            <v>0</v>
          </cell>
          <cell r="S621">
            <v>0</v>
          </cell>
          <cell r="T621">
            <v>0</v>
          </cell>
          <cell r="U621">
            <v>8</v>
          </cell>
        </row>
        <row r="622">
          <cell r="D622">
            <v>77651</v>
          </cell>
          <cell r="E622">
            <v>1</v>
          </cell>
          <cell r="F622" t="str">
            <v>X</v>
          </cell>
          <cell r="G622">
            <v>1</v>
          </cell>
          <cell r="H622">
            <v>1</v>
          </cell>
          <cell r="I622" t="str">
            <v>X</v>
          </cell>
          <cell r="J622" t="str">
            <v>X</v>
          </cell>
          <cell r="K622" t="str">
            <v>X</v>
          </cell>
          <cell r="L622" t="str">
            <v>X</v>
          </cell>
          <cell r="M622" t="str">
            <v>X</v>
          </cell>
          <cell r="N622" t="str">
            <v>X</v>
          </cell>
          <cell r="O622">
            <v>0</v>
          </cell>
          <cell r="P622" t="str">
            <v>IDO NB Sky+ 501607</v>
          </cell>
          <cell r="Q622">
            <v>82</v>
          </cell>
          <cell r="R622">
            <v>0</v>
          </cell>
          <cell r="S622">
            <v>0</v>
          </cell>
          <cell r="T622">
            <v>0</v>
          </cell>
          <cell r="U622">
            <v>2</v>
          </cell>
        </row>
        <row r="623">
          <cell r="D623">
            <v>77652</v>
          </cell>
          <cell r="E623">
            <v>138</v>
          </cell>
          <cell r="F623" t="str">
            <v>X</v>
          </cell>
          <cell r="G623">
            <v>133</v>
          </cell>
          <cell r="H623">
            <v>130</v>
          </cell>
          <cell r="I623" t="str">
            <v>X</v>
          </cell>
          <cell r="J623" t="str">
            <v>X</v>
          </cell>
          <cell r="K623" t="str">
            <v>X</v>
          </cell>
          <cell r="L623" t="str">
            <v>X</v>
          </cell>
          <cell r="M623" t="str">
            <v>X</v>
          </cell>
          <cell r="N623" t="str">
            <v>X</v>
          </cell>
          <cell r="O623">
            <v>5</v>
          </cell>
          <cell r="P623" t="str">
            <v>ARU Referal</v>
          </cell>
          <cell r="Q623">
            <v>63856</v>
          </cell>
          <cell r="R623">
            <v>0</v>
          </cell>
          <cell r="S623">
            <v>0</v>
          </cell>
          <cell r="T623">
            <v>0</v>
          </cell>
          <cell r="U623">
            <v>670</v>
          </cell>
        </row>
        <row r="624">
          <cell r="D624">
            <v>77652</v>
          </cell>
          <cell r="E624">
            <v>63</v>
          </cell>
          <cell r="F624" t="str">
            <v>x</v>
          </cell>
          <cell r="G624">
            <v>62</v>
          </cell>
          <cell r="H624">
            <v>61</v>
          </cell>
          <cell r="I624" t="str">
            <v>x</v>
          </cell>
          <cell r="J624" t="str">
            <v>x</v>
          </cell>
          <cell r="K624" t="str">
            <v>x</v>
          </cell>
          <cell r="L624" t="str">
            <v>x</v>
          </cell>
          <cell r="M624" t="str">
            <v>x</v>
          </cell>
          <cell r="N624" t="str">
            <v>x</v>
          </cell>
          <cell r="O624">
            <v>1</v>
          </cell>
          <cell r="P624" t="str">
            <v>ARU Referal</v>
          </cell>
          <cell r="Q624">
            <v>31733</v>
          </cell>
          <cell r="R624">
            <v>0</v>
          </cell>
          <cell r="S624">
            <v>0</v>
          </cell>
          <cell r="T624">
            <v>0</v>
          </cell>
          <cell r="U624">
            <v>197</v>
          </cell>
        </row>
        <row r="625">
          <cell r="D625">
            <v>77653</v>
          </cell>
          <cell r="E625">
            <v>6</v>
          </cell>
          <cell r="F625" t="str">
            <v>X</v>
          </cell>
          <cell r="G625">
            <v>6</v>
          </cell>
          <cell r="H625">
            <v>6</v>
          </cell>
          <cell r="I625" t="str">
            <v>X</v>
          </cell>
          <cell r="J625" t="str">
            <v>X</v>
          </cell>
          <cell r="K625" t="str">
            <v>X</v>
          </cell>
          <cell r="L625" t="str">
            <v>X</v>
          </cell>
          <cell r="M625" t="str">
            <v>X</v>
          </cell>
          <cell r="N625" t="str">
            <v>X</v>
          </cell>
          <cell r="O625">
            <v>0</v>
          </cell>
          <cell r="P625" t="str">
            <v>TP Inserts 2</v>
          </cell>
          <cell r="Q625">
            <v>2135</v>
          </cell>
          <cell r="R625">
            <v>0</v>
          </cell>
          <cell r="S625">
            <v>0</v>
          </cell>
          <cell r="T625">
            <v>0</v>
          </cell>
          <cell r="U625">
            <v>13</v>
          </cell>
        </row>
        <row r="626">
          <cell r="D626">
            <v>77653</v>
          </cell>
          <cell r="E626">
            <v>3</v>
          </cell>
          <cell r="F626" t="str">
            <v>x</v>
          </cell>
          <cell r="G626">
            <v>3</v>
          </cell>
          <cell r="H626">
            <v>3</v>
          </cell>
          <cell r="I626" t="str">
            <v>x</v>
          </cell>
          <cell r="J626" t="str">
            <v>x</v>
          </cell>
          <cell r="K626" t="str">
            <v>x</v>
          </cell>
          <cell r="L626" t="str">
            <v>x</v>
          </cell>
          <cell r="M626" t="str">
            <v>x</v>
          </cell>
          <cell r="N626" t="str">
            <v>x</v>
          </cell>
          <cell r="O626">
            <v>0</v>
          </cell>
          <cell r="P626" t="str">
            <v>TP Inserts 2</v>
          </cell>
          <cell r="Q626">
            <v>1632</v>
          </cell>
          <cell r="R626">
            <v>0</v>
          </cell>
          <cell r="S626">
            <v>0</v>
          </cell>
          <cell r="T626">
            <v>0</v>
          </cell>
          <cell r="U626">
            <v>7</v>
          </cell>
        </row>
        <row r="627">
          <cell r="D627">
            <v>77654</v>
          </cell>
          <cell r="E627">
            <v>4</v>
          </cell>
          <cell r="F627" t="str">
            <v>X</v>
          </cell>
          <cell r="G627">
            <v>4</v>
          </cell>
          <cell r="H627">
            <v>4</v>
          </cell>
          <cell r="I627" t="str">
            <v>X</v>
          </cell>
          <cell r="J627" t="str">
            <v>X</v>
          </cell>
          <cell r="K627" t="str">
            <v>X</v>
          </cell>
          <cell r="L627" t="str">
            <v>X</v>
          </cell>
          <cell r="M627" t="str">
            <v>X</v>
          </cell>
          <cell r="N627" t="str">
            <v>X</v>
          </cell>
          <cell r="O627">
            <v>0</v>
          </cell>
          <cell r="P627" t="str">
            <v>Sky+ NB Exist Cust</v>
          </cell>
          <cell r="Q627">
            <v>2102</v>
          </cell>
          <cell r="R627">
            <v>0</v>
          </cell>
          <cell r="S627">
            <v>0</v>
          </cell>
          <cell r="T627">
            <v>0</v>
          </cell>
          <cell r="U627">
            <v>10</v>
          </cell>
        </row>
        <row r="628">
          <cell r="D628">
            <v>77655</v>
          </cell>
          <cell r="E628">
            <v>242</v>
          </cell>
          <cell r="F628" t="str">
            <v>X</v>
          </cell>
          <cell r="G628">
            <v>242</v>
          </cell>
          <cell r="H628">
            <v>242</v>
          </cell>
          <cell r="I628" t="str">
            <v>X</v>
          </cell>
          <cell r="J628" t="str">
            <v>X</v>
          </cell>
          <cell r="K628" t="str">
            <v>X</v>
          </cell>
          <cell r="L628" t="str">
            <v>X</v>
          </cell>
          <cell r="M628" t="str">
            <v>X</v>
          </cell>
          <cell r="N628" t="str">
            <v>X</v>
          </cell>
          <cell r="O628">
            <v>0</v>
          </cell>
          <cell r="P628" t="str">
            <v>Sky+ Xfer Exist Cust</v>
          </cell>
          <cell r="Q628">
            <v>118384</v>
          </cell>
          <cell r="R628">
            <v>0</v>
          </cell>
          <cell r="S628">
            <v>0</v>
          </cell>
          <cell r="T628">
            <v>0</v>
          </cell>
          <cell r="U628">
            <v>513</v>
          </cell>
        </row>
        <row r="629">
          <cell r="D629">
            <v>77656</v>
          </cell>
          <cell r="E629">
            <v>1</v>
          </cell>
          <cell r="F629" t="str">
            <v>X</v>
          </cell>
          <cell r="G629">
            <v>0</v>
          </cell>
          <cell r="H629">
            <v>0</v>
          </cell>
          <cell r="I629" t="str">
            <v>X</v>
          </cell>
          <cell r="J629" t="str">
            <v>X</v>
          </cell>
          <cell r="K629" t="str">
            <v>X</v>
          </cell>
          <cell r="L629" t="str">
            <v>X</v>
          </cell>
          <cell r="M629" t="str">
            <v>X</v>
          </cell>
          <cell r="N629" t="str">
            <v>X</v>
          </cell>
          <cell r="O629">
            <v>1</v>
          </cell>
          <cell r="P629" t="str">
            <v>Classic FM 001700</v>
          </cell>
          <cell r="Q629">
            <v>0</v>
          </cell>
          <cell r="R629">
            <v>0</v>
          </cell>
          <cell r="S629">
            <v>0</v>
          </cell>
          <cell r="T629">
            <v>0</v>
          </cell>
          <cell r="U629">
            <v>0</v>
          </cell>
        </row>
        <row r="630">
          <cell r="D630">
            <v>77657</v>
          </cell>
          <cell r="E630">
            <v>7</v>
          </cell>
          <cell r="F630" t="str">
            <v>X</v>
          </cell>
          <cell r="G630">
            <v>6</v>
          </cell>
          <cell r="H630">
            <v>6</v>
          </cell>
          <cell r="I630" t="str">
            <v>X</v>
          </cell>
          <cell r="J630" t="str">
            <v>X</v>
          </cell>
          <cell r="K630" t="str">
            <v>X</v>
          </cell>
          <cell r="L630" t="str">
            <v>X</v>
          </cell>
          <cell r="M630" t="str">
            <v>X</v>
          </cell>
          <cell r="N630" t="str">
            <v>X</v>
          </cell>
          <cell r="O630">
            <v>1</v>
          </cell>
          <cell r="P630" t="str">
            <v>ROI Info Pack 719803</v>
          </cell>
          <cell r="Q630">
            <v>3215</v>
          </cell>
          <cell r="R630">
            <v>0</v>
          </cell>
          <cell r="S630">
            <v>0</v>
          </cell>
          <cell r="T630">
            <v>0</v>
          </cell>
          <cell r="U630">
            <v>13</v>
          </cell>
        </row>
        <row r="631">
          <cell r="D631">
            <v>77658</v>
          </cell>
          <cell r="E631">
            <v>75</v>
          </cell>
          <cell r="F631" t="str">
            <v>X</v>
          </cell>
          <cell r="G631">
            <v>73</v>
          </cell>
          <cell r="H631">
            <v>71</v>
          </cell>
          <cell r="I631" t="str">
            <v>X</v>
          </cell>
          <cell r="J631" t="str">
            <v>X</v>
          </cell>
          <cell r="K631" t="str">
            <v>X</v>
          </cell>
          <cell r="L631" t="str">
            <v>X</v>
          </cell>
          <cell r="M631" t="str">
            <v>X</v>
          </cell>
          <cell r="N631" t="str">
            <v>X</v>
          </cell>
          <cell r="O631">
            <v>2</v>
          </cell>
          <cell r="P631" t="str">
            <v>£50 Low Tier Offer</v>
          </cell>
          <cell r="Q631">
            <v>25957</v>
          </cell>
          <cell r="R631">
            <v>0</v>
          </cell>
          <cell r="S631">
            <v>0</v>
          </cell>
          <cell r="T631">
            <v>0</v>
          </cell>
          <cell r="U631">
            <v>301</v>
          </cell>
        </row>
        <row r="632">
          <cell r="D632">
            <v>77658</v>
          </cell>
          <cell r="E632">
            <v>30</v>
          </cell>
          <cell r="F632" t="str">
            <v>x</v>
          </cell>
          <cell r="G632">
            <v>30</v>
          </cell>
          <cell r="H632">
            <v>30</v>
          </cell>
          <cell r="I632" t="str">
            <v>x</v>
          </cell>
          <cell r="J632" t="str">
            <v>x</v>
          </cell>
          <cell r="K632" t="str">
            <v>x</v>
          </cell>
          <cell r="L632" t="str">
            <v>x</v>
          </cell>
          <cell r="M632" t="str">
            <v>x</v>
          </cell>
          <cell r="N632" t="str">
            <v>x</v>
          </cell>
          <cell r="O632">
            <v>0</v>
          </cell>
          <cell r="P632" t="str">
            <v>£50 Low Tier Offer</v>
          </cell>
          <cell r="Q632">
            <v>11678</v>
          </cell>
          <cell r="R632">
            <v>0</v>
          </cell>
          <cell r="S632">
            <v>0</v>
          </cell>
          <cell r="T632">
            <v>0</v>
          </cell>
          <cell r="U632">
            <v>65</v>
          </cell>
        </row>
        <row r="633">
          <cell r="D633">
            <v>77659</v>
          </cell>
          <cell r="E633">
            <v>18</v>
          </cell>
          <cell r="F633" t="str">
            <v>X</v>
          </cell>
          <cell r="G633">
            <v>16</v>
          </cell>
          <cell r="H633">
            <v>16</v>
          </cell>
          <cell r="I633" t="str">
            <v>X</v>
          </cell>
          <cell r="J633" t="str">
            <v>X</v>
          </cell>
          <cell r="K633" t="str">
            <v>X</v>
          </cell>
          <cell r="L633" t="str">
            <v>X</v>
          </cell>
          <cell r="M633" t="str">
            <v>X</v>
          </cell>
          <cell r="N633" t="str">
            <v>X</v>
          </cell>
          <cell r="O633">
            <v>2</v>
          </cell>
          <cell r="P633" t="str">
            <v>Comf Suburbia DM</v>
          </cell>
          <cell r="Q633">
            <v>5216</v>
          </cell>
          <cell r="R633">
            <v>0</v>
          </cell>
          <cell r="S633">
            <v>0</v>
          </cell>
          <cell r="T633">
            <v>0</v>
          </cell>
          <cell r="U633">
            <v>34</v>
          </cell>
        </row>
        <row r="634">
          <cell r="D634">
            <v>77662</v>
          </cell>
          <cell r="E634">
            <v>16</v>
          </cell>
          <cell r="F634" t="str">
            <v>X</v>
          </cell>
          <cell r="G634">
            <v>16</v>
          </cell>
          <cell r="H634">
            <v>16</v>
          </cell>
          <cell r="I634" t="str">
            <v>X</v>
          </cell>
          <cell r="J634" t="str">
            <v>X</v>
          </cell>
          <cell r="K634" t="str">
            <v>X</v>
          </cell>
          <cell r="L634" t="str">
            <v>X</v>
          </cell>
          <cell r="M634" t="str">
            <v>X</v>
          </cell>
          <cell r="N634" t="str">
            <v>X</v>
          </cell>
          <cell r="O634">
            <v>0</v>
          </cell>
          <cell r="P634" t="str">
            <v>ROI SSTB 2</v>
          </cell>
          <cell r="Q634">
            <v>6796</v>
          </cell>
          <cell r="R634">
            <v>0</v>
          </cell>
          <cell r="S634">
            <v>0</v>
          </cell>
          <cell r="T634">
            <v>0</v>
          </cell>
          <cell r="U634">
            <v>34</v>
          </cell>
        </row>
        <row r="635">
          <cell r="D635">
            <v>77665</v>
          </cell>
          <cell r="E635">
            <v>5</v>
          </cell>
          <cell r="F635" t="str">
            <v>X</v>
          </cell>
          <cell r="G635">
            <v>4</v>
          </cell>
          <cell r="H635">
            <v>3</v>
          </cell>
          <cell r="I635" t="str">
            <v>X</v>
          </cell>
          <cell r="J635" t="str">
            <v>X</v>
          </cell>
          <cell r="K635" t="str">
            <v>X</v>
          </cell>
          <cell r="L635" t="str">
            <v>X</v>
          </cell>
          <cell r="M635" t="str">
            <v>X</v>
          </cell>
          <cell r="N635" t="str">
            <v>X</v>
          </cell>
          <cell r="O635">
            <v>0</v>
          </cell>
          <cell r="P635" t="str">
            <v>Chelsea New Business</v>
          </cell>
          <cell r="Q635">
            <v>1519</v>
          </cell>
          <cell r="R635">
            <v>18</v>
          </cell>
          <cell r="S635">
            <v>0</v>
          </cell>
          <cell r="T635">
            <v>0</v>
          </cell>
          <cell r="U635">
            <v>65</v>
          </cell>
        </row>
        <row r="636">
          <cell r="D636">
            <v>77665</v>
          </cell>
          <cell r="E636">
            <v>5</v>
          </cell>
          <cell r="F636" t="str">
            <v>x</v>
          </cell>
          <cell r="G636">
            <v>0</v>
          </cell>
          <cell r="H636">
            <v>0</v>
          </cell>
          <cell r="I636" t="str">
            <v>x</v>
          </cell>
          <cell r="J636" t="str">
            <v>x</v>
          </cell>
          <cell r="K636" t="str">
            <v>x</v>
          </cell>
          <cell r="L636" t="str">
            <v>x</v>
          </cell>
          <cell r="M636" t="str">
            <v>x</v>
          </cell>
          <cell r="N636" t="str">
            <v>x</v>
          </cell>
          <cell r="O636">
            <v>0</v>
          </cell>
          <cell r="P636">
            <v>77665</v>
          </cell>
          <cell r="Q636">
            <v>0</v>
          </cell>
          <cell r="R636">
            <v>0</v>
          </cell>
          <cell r="S636">
            <v>5</v>
          </cell>
          <cell r="T636">
            <v>0</v>
          </cell>
          <cell r="U636">
            <v>0</v>
          </cell>
        </row>
        <row r="637">
          <cell r="D637">
            <v>77668</v>
          </cell>
          <cell r="E637">
            <v>79</v>
          </cell>
          <cell r="F637" t="str">
            <v>X</v>
          </cell>
          <cell r="G637">
            <v>55</v>
          </cell>
          <cell r="H637">
            <v>67</v>
          </cell>
          <cell r="I637" t="str">
            <v>X</v>
          </cell>
          <cell r="J637" t="str">
            <v>X</v>
          </cell>
          <cell r="K637" t="str">
            <v>X</v>
          </cell>
          <cell r="L637" t="str">
            <v>X</v>
          </cell>
          <cell r="M637" t="str">
            <v>X</v>
          </cell>
          <cell r="N637" t="str">
            <v>X</v>
          </cell>
          <cell r="O637">
            <v>9</v>
          </cell>
          <cell r="P637" t="str">
            <v>V/C Processing XFER</v>
          </cell>
          <cell r="Q637">
            <v>5241</v>
          </cell>
          <cell r="R637">
            <v>0</v>
          </cell>
          <cell r="S637">
            <v>0</v>
          </cell>
          <cell r="T637">
            <v>0</v>
          </cell>
          <cell r="U637">
            <v>429</v>
          </cell>
        </row>
        <row r="638">
          <cell r="D638">
            <v>77669</v>
          </cell>
          <cell r="E638">
            <v>1</v>
          </cell>
          <cell r="F638" t="str">
            <v>X</v>
          </cell>
          <cell r="G638">
            <v>0</v>
          </cell>
          <cell r="H638">
            <v>0</v>
          </cell>
          <cell r="I638" t="str">
            <v>X</v>
          </cell>
          <cell r="J638" t="str">
            <v>X</v>
          </cell>
          <cell r="K638" t="str">
            <v>X</v>
          </cell>
          <cell r="L638" t="str">
            <v>X</v>
          </cell>
          <cell r="M638" t="str">
            <v>X</v>
          </cell>
          <cell r="N638" t="str">
            <v>X</v>
          </cell>
          <cell r="O638">
            <v>1</v>
          </cell>
          <cell r="P638" t="str">
            <v>CC4 Training 1</v>
          </cell>
          <cell r="Q638">
            <v>0</v>
          </cell>
          <cell r="R638">
            <v>0</v>
          </cell>
          <cell r="S638">
            <v>0</v>
          </cell>
          <cell r="T638">
            <v>0</v>
          </cell>
          <cell r="U638">
            <v>0</v>
          </cell>
        </row>
        <row r="639">
          <cell r="D639">
            <v>77673</v>
          </cell>
          <cell r="E639">
            <v>120</v>
          </cell>
          <cell r="F639" t="str">
            <v>X</v>
          </cell>
          <cell r="G639">
            <v>119</v>
          </cell>
          <cell r="H639">
            <v>114</v>
          </cell>
          <cell r="I639" t="str">
            <v>X</v>
          </cell>
          <cell r="J639" t="str">
            <v>X</v>
          </cell>
          <cell r="K639" t="str">
            <v>X</v>
          </cell>
          <cell r="L639" t="str">
            <v>X</v>
          </cell>
          <cell r="M639" t="str">
            <v>X</v>
          </cell>
          <cell r="N639" t="str">
            <v>X</v>
          </cell>
          <cell r="O639">
            <v>1</v>
          </cell>
          <cell r="P639" t="str">
            <v>Cancelled Install</v>
          </cell>
          <cell r="Q639">
            <v>25994</v>
          </cell>
          <cell r="R639">
            <v>0</v>
          </cell>
          <cell r="S639">
            <v>0</v>
          </cell>
          <cell r="T639">
            <v>0</v>
          </cell>
          <cell r="U639">
            <v>551</v>
          </cell>
        </row>
        <row r="640">
          <cell r="D640">
            <v>77674</v>
          </cell>
          <cell r="E640">
            <v>189</v>
          </cell>
          <cell r="F640" t="str">
            <v>X</v>
          </cell>
          <cell r="G640">
            <v>163</v>
          </cell>
          <cell r="H640">
            <v>158</v>
          </cell>
          <cell r="I640" t="str">
            <v>X</v>
          </cell>
          <cell r="J640" t="str">
            <v>X</v>
          </cell>
          <cell r="K640" t="str">
            <v>X</v>
          </cell>
          <cell r="L640" t="str">
            <v>X</v>
          </cell>
          <cell r="M640" t="str">
            <v>X</v>
          </cell>
          <cell r="N640" t="str">
            <v>X</v>
          </cell>
          <cell r="O640">
            <v>0</v>
          </cell>
          <cell r="P640" t="str">
            <v>Turnaround 404040</v>
          </cell>
          <cell r="Q640">
            <v>37645</v>
          </cell>
          <cell r="R640">
            <v>0</v>
          </cell>
          <cell r="S640">
            <v>26</v>
          </cell>
          <cell r="T640">
            <v>26</v>
          </cell>
          <cell r="U640">
            <v>756</v>
          </cell>
        </row>
        <row r="641">
          <cell r="D641">
            <v>77674</v>
          </cell>
          <cell r="E641">
            <v>2280</v>
          </cell>
          <cell r="F641" t="str">
            <v>x</v>
          </cell>
          <cell r="G641">
            <v>2222</v>
          </cell>
          <cell r="H641">
            <v>2166</v>
          </cell>
          <cell r="I641" t="str">
            <v>x</v>
          </cell>
          <cell r="J641" t="str">
            <v>x</v>
          </cell>
          <cell r="K641" t="str">
            <v>x</v>
          </cell>
          <cell r="L641" t="str">
            <v>x</v>
          </cell>
          <cell r="M641" t="str">
            <v>x</v>
          </cell>
          <cell r="N641" t="str">
            <v>x</v>
          </cell>
          <cell r="O641">
            <v>3</v>
          </cell>
          <cell r="P641" t="str">
            <v>Turnaround 404040</v>
          </cell>
          <cell r="Q641">
            <v>441736</v>
          </cell>
          <cell r="R641">
            <v>55</v>
          </cell>
          <cell r="S641">
            <v>0</v>
          </cell>
          <cell r="T641">
            <v>0</v>
          </cell>
          <cell r="U641">
            <v>7752</v>
          </cell>
        </row>
        <row r="642">
          <cell r="D642">
            <v>77675</v>
          </cell>
          <cell r="E642">
            <v>25</v>
          </cell>
          <cell r="F642" t="str">
            <v>X</v>
          </cell>
          <cell r="G642">
            <v>22</v>
          </cell>
          <cell r="H642">
            <v>22</v>
          </cell>
          <cell r="I642" t="str">
            <v>X</v>
          </cell>
          <cell r="J642" t="str">
            <v>X</v>
          </cell>
          <cell r="K642" t="str">
            <v>X</v>
          </cell>
          <cell r="L642" t="str">
            <v>X</v>
          </cell>
          <cell r="M642" t="str">
            <v>X</v>
          </cell>
          <cell r="N642" t="str">
            <v>X</v>
          </cell>
          <cell r="O642">
            <v>0</v>
          </cell>
          <cell r="P642" t="str">
            <v>New Bus Xfer Dunf Ag</v>
          </cell>
          <cell r="Q642">
            <v>12915</v>
          </cell>
          <cell r="R642">
            <v>0</v>
          </cell>
          <cell r="S642">
            <v>0</v>
          </cell>
          <cell r="T642">
            <v>0</v>
          </cell>
          <cell r="U642">
            <v>523</v>
          </cell>
        </row>
        <row r="643">
          <cell r="D643">
            <v>77675</v>
          </cell>
          <cell r="E643">
            <v>176</v>
          </cell>
          <cell r="F643" t="str">
            <v>x</v>
          </cell>
          <cell r="G643">
            <v>140</v>
          </cell>
          <cell r="H643">
            <v>139</v>
          </cell>
          <cell r="I643" t="str">
            <v>x</v>
          </cell>
          <cell r="J643" t="str">
            <v>x</v>
          </cell>
          <cell r="K643" t="str">
            <v>x</v>
          </cell>
          <cell r="L643" t="str">
            <v>x</v>
          </cell>
          <cell r="M643" t="str">
            <v>x</v>
          </cell>
          <cell r="N643" t="str">
            <v>x</v>
          </cell>
          <cell r="O643">
            <v>14</v>
          </cell>
          <cell r="P643" t="str">
            <v>New Bus Xfer Dunf Ag</v>
          </cell>
          <cell r="Q643">
            <v>80938</v>
          </cell>
          <cell r="R643">
            <v>0</v>
          </cell>
          <cell r="S643">
            <v>22</v>
          </cell>
          <cell r="T643">
            <v>0</v>
          </cell>
          <cell r="U643">
            <v>3274</v>
          </cell>
        </row>
        <row r="644">
          <cell r="D644">
            <v>77676</v>
          </cell>
          <cell r="E644">
            <v>51</v>
          </cell>
          <cell r="F644" t="str">
            <v>X</v>
          </cell>
          <cell r="G644">
            <v>50</v>
          </cell>
          <cell r="H644">
            <v>50</v>
          </cell>
          <cell r="I644" t="str">
            <v>X</v>
          </cell>
          <cell r="J644" t="str">
            <v>X</v>
          </cell>
          <cell r="K644" t="str">
            <v>X</v>
          </cell>
          <cell r="L644" t="str">
            <v>X</v>
          </cell>
          <cell r="M644" t="str">
            <v>X</v>
          </cell>
          <cell r="N644" t="str">
            <v>X</v>
          </cell>
          <cell r="O644">
            <v>1</v>
          </cell>
          <cell r="P644" t="str">
            <v>Media Inserts</v>
          </cell>
          <cell r="Q644">
            <v>16194</v>
          </cell>
          <cell r="R644">
            <v>0</v>
          </cell>
          <cell r="S644">
            <v>0</v>
          </cell>
          <cell r="T644">
            <v>0</v>
          </cell>
          <cell r="U644">
            <v>111</v>
          </cell>
        </row>
        <row r="645">
          <cell r="D645">
            <v>77678</v>
          </cell>
          <cell r="E645">
            <v>26</v>
          </cell>
          <cell r="F645" t="str">
            <v>X</v>
          </cell>
          <cell r="G645">
            <v>24</v>
          </cell>
          <cell r="H645">
            <v>24</v>
          </cell>
          <cell r="I645" t="str">
            <v>X</v>
          </cell>
          <cell r="J645" t="str">
            <v>X</v>
          </cell>
          <cell r="K645" t="str">
            <v>X</v>
          </cell>
          <cell r="L645" t="str">
            <v>X</v>
          </cell>
          <cell r="M645" t="str">
            <v>X</v>
          </cell>
          <cell r="N645" t="str">
            <v>X</v>
          </cell>
          <cell r="O645">
            <v>2</v>
          </cell>
          <cell r="P645" t="str">
            <v>ROI Cust Mag 719801</v>
          </cell>
          <cell r="Q645">
            <v>11581</v>
          </cell>
          <cell r="R645">
            <v>0</v>
          </cell>
          <cell r="S645">
            <v>0</v>
          </cell>
          <cell r="T645">
            <v>0</v>
          </cell>
          <cell r="U645">
            <v>51</v>
          </cell>
        </row>
        <row r="646">
          <cell r="D646">
            <v>77680</v>
          </cell>
          <cell r="E646">
            <v>1</v>
          </cell>
          <cell r="F646" t="str">
            <v>X</v>
          </cell>
          <cell r="G646">
            <v>0</v>
          </cell>
          <cell r="H646">
            <v>0</v>
          </cell>
          <cell r="I646" t="str">
            <v>X</v>
          </cell>
          <cell r="J646" t="str">
            <v>X</v>
          </cell>
          <cell r="K646" t="str">
            <v>X</v>
          </cell>
          <cell r="L646" t="str">
            <v>X</v>
          </cell>
          <cell r="M646" t="str">
            <v>X</v>
          </cell>
          <cell r="N646" t="str">
            <v>X</v>
          </cell>
          <cell r="O646">
            <v>1</v>
          </cell>
          <cell r="P646">
            <v>77680</v>
          </cell>
          <cell r="Q646">
            <v>0</v>
          </cell>
          <cell r="R646">
            <v>0</v>
          </cell>
          <cell r="S646">
            <v>0</v>
          </cell>
          <cell r="T646">
            <v>0</v>
          </cell>
          <cell r="U646">
            <v>0</v>
          </cell>
        </row>
        <row r="647">
          <cell r="D647">
            <v>77681</v>
          </cell>
          <cell r="E647">
            <v>117</v>
          </cell>
          <cell r="F647" t="str">
            <v>X</v>
          </cell>
          <cell r="G647">
            <v>7</v>
          </cell>
          <cell r="H647">
            <v>7</v>
          </cell>
          <cell r="I647" t="str">
            <v>X</v>
          </cell>
          <cell r="J647" t="str">
            <v>X</v>
          </cell>
          <cell r="K647" t="str">
            <v>X</v>
          </cell>
          <cell r="L647" t="str">
            <v>X</v>
          </cell>
          <cell r="M647" t="str">
            <v>X</v>
          </cell>
          <cell r="N647" t="str">
            <v>X</v>
          </cell>
          <cell r="O647">
            <v>1</v>
          </cell>
          <cell r="P647" t="str">
            <v>RHL/India New Bus</v>
          </cell>
          <cell r="Q647">
            <v>6250</v>
          </cell>
          <cell r="R647">
            <v>10</v>
          </cell>
          <cell r="S647">
            <v>108</v>
          </cell>
          <cell r="T647">
            <v>108</v>
          </cell>
          <cell r="U647">
            <v>176</v>
          </cell>
        </row>
        <row r="648">
          <cell r="D648">
            <v>77682</v>
          </cell>
          <cell r="E648">
            <v>25</v>
          </cell>
          <cell r="F648" t="str">
            <v>X</v>
          </cell>
          <cell r="G648">
            <v>24</v>
          </cell>
          <cell r="H648">
            <v>24</v>
          </cell>
          <cell r="I648" t="str">
            <v>X</v>
          </cell>
          <cell r="J648" t="str">
            <v>X</v>
          </cell>
          <cell r="K648" t="str">
            <v>X</v>
          </cell>
          <cell r="L648" t="str">
            <v>X</v>
          </cell>
          <cell r="M648" t="str">
            <v>X</v>
          </cell>
          <cell r="N648" t="str">
            <v>X</v>
          </cell>
          <cell r="O648">
            <v>1</v>
          </cell>
          <cell r="P648" t="str">
            <v>ROI New Bus Xfer</v>
          </cell>
          <cell r="Q648">
            <v>13581</v>
          </cell>
          <cell r="R648">
            <v>0</v>
          </cell>
          <cell r="S648">
            <v>0</v>
          </cell>
          <cell r="T648">
            <v>0</v>
          </cell>
          <cell r="U648">
            <v>54</v>
          </cell>
        </row>
        <row r="649">
          <cell r="D649">
            <v>77684</v>
          </cell>
          <cell r="E649">
            <v>61</v>
          </cell>
          <cell r="F649" t="str">
            <v>X</v>
          </cell>
          <cell r="G649">
            <v>60</v>
          </cell>
          <cell r="H649">
            <v>54</v>
          </cell>
          <cell r="I649" t="str">
            <v>X</v>
          </cell>
          <cell r="J649" t="str">
            <v>X</v>
          </cell>
          <cell r="K649" t="str">
            <v>X</v>
          </cell>
          <cell r="L649" t="str">
            <v>X</v>
          </cell>
          <cell r="M649" t="str">
            <v>X</v>
          </cell>
          <cell r="N649" t="str">
            <v>X</v>
          </cell>
          <cell r="O649">
            <v>1</v>
          </cell>
          <cell r="P649" t="str">
            <v>Sky Bus Install Xfer</v>
          </cell>
          <cell r="Q649">
            <v>13830</v>
          </cell>
          <cell r="R649">
            <v>0</v>
          </cell>
          <cell r="S649">
            <v>0</v>
          </cell>
          <cell r="T649">
            <v>0</v>
          </cell>
          <cell r="U649">
            <v>494</v>
          </cell>
        </row>
        <row r="650">
          <cell r="D650">
            <v>77685</v>
          </cell>
          <cell r="E650">
            <v>17</v>
          </cell>
          <cell r="F650" t="str">
            <v>X</v>
          </cell>
          <cell r="G650">
            <v>16</v>
          </cell>
          <cell r="H650">
            <v>16</v>
          </cell>
          <cell r="I650" t="str">
            <v>X</v>
          </cell>
          <cell r="J650" t="str">
            <v>X</v>
          </cell>
          <cell r="K650" t="str">
            <v>X</v>
          </cell>
          <cell r="L650" t="str">
            <v>X</v>
          </cell>
          <cell r="M650" t="str">
            <v>X</v>
          </cell>
          <cell r="N650" t="str">
            <v>X</v>
          </cell>
          <cell r="O650">
            <v>1</v>
          </cell>
          <cell r="P650" t="str">
            <v>Sky+ New 800800</v>
          </cell>
          <cell r="Q650">
            <v>6996</v>
          </cell>
          <cell r="R650">
            <v>0</v>
          </cell>
          <cell r="S650">
            <v>0</v>
          </cell>
          <cell r="T650">
            <v>0</v>
          </cell>
          <cell r="U650">
            <v>40</v>
          </cell>
        </row>
        <row r="651">
          <cell r="D651">
            <v>77686</v>
          </cell>
          <cell r="E651">
            <v>79</v>
          </cell>
          <cell r="F651" t="str">
            <v>X</v>
          </cell>
          <cell r="G651">
            <v>77</v>
          </cell>
          <cell r="H651">
            <v>77</v>
          </cell>
          <cell r="I651" t="str">
            <v>X</v>
          </cell>
          <cell r="J651" t="str">
            <v>X</v>
          </cell>
          <cell r="K651" t="str">
            <v>X</v>
          </cell>
          <cell r="L651" t="str">
            <v>X</v>
          </cell>
          <cell r="M651" t="str">
            <v>X</v>
          </cell>
          <cell r="N651" t="str">
            <v>X</v>
          </cell>
          <cell r="O651">
            <v>2</v>
          </cell>
          <cell r="P651" t="str">
            <v>Sky+ Exist 800800</v>
          </cell>
          <cell r="Q651">
            <v>32708</v>
          </cell>
          <cell r="R651">
            <v>0</v>
          </cell>
          <cell r="S651">
            <v>0</v>
          </cell>
          <cell r="T651">
            <v>0</v>
          </cell>
          <cell r="U651">
            <v>163</v>
          </cell>
        </row>
        <row r="652">
          <cell r="D652">
            <v>77689</v>
          </cell>
          <cell r="E652">
            <v>204</v>
          </cell>
          <cell r="F652" t="str">
            <v>X</v>
          </cell>
          <cell r="G652">
            <v>9</v>
          </cell>
          <cell r="H652">
            <v>8</v>
          </cell>
          <cell r="I652" t="str">
            <v>X</v>
          </cell>
          <cell r="J652" t="str">
            <v>X</v>
          </cell>
          <cell r="K652" t="str">
            <v>X</v>
          </cell>
          <cell r="L652" t="str">
            <v>X</v>
          </cell>
          <cell r="M652" t="str">
            <v>X</v>
          </cell>
          <cell r="N652" t="str">
            <v>X</v>
          </cell>
          <cell r="O652">
            <v>0</v>
          </cell>
          <cell r="P652" t="str">
            <v>New Business Xfer</v>
          </cell>
          <cell r="Q652">
            <v>4922</v>
          </cell>
          <cell r="R652">
            <v>0</v>
          </cell>
          <cell r="S652">
            <v>195</v>
          </cell>
          <cell r="T652">
            <v>195</v>
          </cell>
          <cell r="U652">
            <v>259</v>
          </cell>
        </row>
        <row r="653">
          <cell r="D653">
            <v>77689</v>
          </cell>
          <cell r="E653">
            <v>320</v>
          </cell>
          <cell r="F653" t="str">
            <v>x</v>
          </cell>
          <cell r="G653">
            <v>284</v>
          </cell>
          <cell r="H653">
            <v>277</v>
          </cell>
          <cell r="I653" t="str">
            <v>x</v>
          </cell>
          <cell r="J653" t="str">
            <v>x</v>
          </cell>
          <cell r="K653" t="str">
            <v>x</v>
          </cell>
          <cell r="L653" t="str">
            <v>x</v>
          </cell>
          <cell r="M653" t="str">
            <v>x</v>
          </cell>
          <cell r="N653" t="str">
            <v>x</v>
          </cell>
          <cell r="O653">
            <v>19</v>
          </cell>
          <cell r="P653" t="str">
            <v>New Bus xfer frm Liv</v>
          </cell>
          <cell r="Q653">
            <v>170811</v>
          </cell>
          <cell r="R653">
            <v>0</v>
          </cell>
          <cell r="S653">
            <v>0</v>
          </cell>
          <cell r="T653">
            <v>0</v>
          </cell>
          <cell r="U653">
            <v>7016</v>
          </cell>
        </row>
        <row r="654">
          <cell r="D654">
            <v>77690</v>
          </cell>
          <cell r="E654">
            <v>7</v>
          </cell>
          <cell r="F654" t="str">
            <v>X</v>
          </cell>
          <cell r="G654">
            <v>6</v>
          </cell>
          <cell r="H654">
            <v>6</v>
          </cell>
          <cell r="I654" t="str">
            <v>X</v>
          </cell>
          <cell r="J654" t="str">
            <v>X</v>
          </cell>
          <cell r="K654" t="str">
            <v>X</v>
          </cell>
          <cell r="L654" t="str">
            <v>X</v>
          </cell>
          <cell r="M654" t="str">
            <v>X</v>
          </cell>
          <cell r="N654" t="str">
            <v>X</v>
          </cell>
          <cell r="O654">
            <v>1</v>
          </cell>
          <cell r="P654" t="str">
            <v>Executive Xfer</v>
          </cell>
          <cell r="Q654">
            <v>176</v>
          </cell>
          <cell r="R654">
            <v>0</v>
          </cell>
          <cell r="S654">
            <v>0</v>
          </cell>
          <cell r="T654">
            <v>0</v>
          </cell>
          <cell r="U654">
            <v>12</v>
          </cell>
        </row>
        <row r="655">
          <cell r="D655">
            <v>77691</v>
          </cell>
          <cell r="E655">
            <v>93</v>
          </cell>
          <cell r="F655" t="str">
            <v>X</v>
          </cell>
          <cell r="G655">
            <v>86</v>
          </cell>
          <cell r="H655">
            <v>83</v>
          </cell>
          <cell r="I655" t="str">
            <v>X</v>
          </cell>
          <cell r="J655" t="str">
            <v>X</v>
          </cell>
          <cell r="K655" t="str">
            <v>X</v>
          </cell>
          <cell r="L655" t="str">
            <v>X</v>
          </cell>
          <cell r="M655" t="str">
            <v>X</v>
          </cell>
          <cell r="N655" t="str">
            <v>X</v>
          </cell>
          <cell r="O655">
            <v>7</v>
          </cell>
          <cell r="P655" t="str">
            <v>Field Escalation</v>
          </cell>
          <cell r="Q655">
            <v>17785</v>
          </cell>
          <cell r="R655">
            <v>0</v>
          </cell>
          <cell r="S655">
            <v>0</v>
          </cell>
          <cell r="T655">
            <v>0</v>
          </cell>
          <cell r="U655">
            <v>399</v>
          </cell>
        </row>
        <row r="656">
          <cell r="D656">
            <v>77692</v>
          </cell>
          <cell r="E656">
            <v>93</v>
          </cell>
          <cell r="F656" t="str">
            <v>X</v>
          </cell>
          <cell r="G656">
            <v>90</v>
          </cell>
          <cell r="H656">
            <v>81</v>
          </cell>
          <cell r="I656" t="str">
            <v>X</v>
          </cell>
          <cell r="J656" t="str">
            <v>X</v>
          </cell>
          <cell r="K656" t="str">
            <v>X</v>
          </cell>
          <cell r="L656" t="str">
            <v>X</v>
          </cell>
          <cell r="M656" t="str">
            <v>X</v>
          </cell>
          <cell r="N656" t="str">
            <v>X</v>
          </cell>
          <cell r="O656">
            <v>3</v>
          </cell>
          <cell r="P656" t="str">
            <v>Moving Home Reject</v>
          </cell>
          <cell r="Q656">
            <v>30348</v>
          </cell>
          <cell r="R656">
            <v>0</v>
          </cell>
          <cell r="S656">
            <v>0</v>
          </cell>
          <cell r="T656">
            <v>0</v>
          </cell>
          <cell r="U656">
            <v>505</v>
          </cell>
        </row>
        <row r="657">
          <cell r="D657">
            <v>77693</v>
          </cell>
          <cell r="E657">
            <v>1</v>
          </cell>
          <cell r="F657" t="str">
            <v>X</v>
          </cell>
          <cell r="G657">
            <v>0</v>
          </cell>
          <cell r="H657">
            <v>0</v>
          </cell>
          <cell r="I657" t="str">
            <v>X</v>
          </cell>
          <cell r="J657" t="str">
            <v>X</v>
          </cell>
          <cell r="K657" t="str">
            <v>X</v>
          </cell>
          <cell r="L657" t="str">
            <v>X</v>
          </cell>
          <cell r="M657" t="str">
            <v>X</v>
          </cell>
          <cell r="N657" t="str">
            <v>X</v>
          </cell>
          <cell r="O657">
            <v>1</v>
          </cell>
          <cell r="P657" t="str">
            <v>Sky Bus Install Pro</v>
          </cell>
          <cell r="Q657">
            <v>0</v>
          </cell>
          <cell r="R657">
            <v>0</v>
          </cell>
          <cell r="S657">
            <v>0</v>
          </cell>
          <cell r="T657">
            <v>0</v>
          </cell>
          <cell r="U657">
            <v>0</v>
          </cell>
        </row>
        <row r="658">
          <cell r="D658">
            <v>77694</v>
          </cell>
          <cell r="E658">
            <v>272</v>
          </cell>
          <cell r="F658" t="str">
            <v>X</v>
          </cell>
          <cell r="G658">
            <v>263</v>
          </cell>
          <cell r="H658">
            <v>261</v>
          </cell>
          <cell r="I658" t="str">
            <v>X</v>
          </cell>
          <cell r="J658" t="str">
            <v>X</v>
          </cell>
          <cell r="K658" t="str">
            <v>X</v>
          </cell>
          <cell r="L658" t="str">
            <v>X</v>
          </cell>
          <cell r="M658" t="str">
            <v>X</v>
          </cell>
          <cell r="N658" t="str">
            <v>X</v>
          </cell>
          <cell r="O658">
            <v>6</v>
          </cell>
          <cell r="P658" t="str">
            <v>Executive T/fer Numb</v>
          </cell>
          <cell r="Q658">
            <v>66759</v>
          </cell>
          <cell r="R658">
            <v>56</v>
          </cell>
          <cell r="S658">
            <v>0</v>
          </cell>
          <cell r="T658">
            <v>0</v>
          </cell>
          <cell r="U658">
            <v>727</v>
          </cell>
        </row>
        <row r="659">
          <cell r="D659">
            <v>77695</v>
          </cell>
          <cell r="E659">
            <v>4424</v>
          </cell>
          <cell r="F659" t="str">
            <v>X</v>
          </cell>
          <cell r="G659">
            <v>4381</v>
          </cell>
          <cell r="H659">
            <v>4009</v>
          </cell>
          <cell r="I659" t="str">
            <v>X</v>
          </cell>
          <cell r="J659" t="str">
            <v>X</v>
          </cell>
          <cell r="K659" t="str">
            <v>X</v>
          </cell>
          <cell r="L659" t="str">
            <v>X</v>
          </cell>
          <cell r="M659" t="str">
            <v>X</v>
          </cell>
          <cell r="N659" t="str">
            <v>X</v>
          </cell>
          <cell r="O659">
            <v>27</v>
          </cell>
          <cell r="P659" t="str">
            <v>Turnaround Xfer</v>
          </cell>
          <cell r="Q659">
            <v>1619330</v>
          </cell>
          <cell r="R659">
            <v>193</v>
          </cell>
          <cell r="S659">
            <v>0</v>
          </cell>
          <cell r="T659">
            <v>0</v>
          </cell>
          <cell r="U659">
            <v>27095</v>
          </cell>
        </row>
        <row r="660">
          <cell r="D660">
            <v>77696</v>
          </cell>
          <cell r="E660">
            <v>61</v>
          </cell>
          <cell r="F660" t="str">
            <v>X</v>
          </cell>
          <cell r="G660">
            <v>33</v>
          </cell>
          <cell r="H660">
            <v>30</v>
          </cell>
          <cell r="I660" t="str">
            <v>X</v>
          </cell>
          <cell r="J660" t="str">
            <v>X</v>
          </cell>
          <cell r="K660" t="str">
            <v>X</v>
          </cell>
          <cell r="L660" t="str">
            <v>X</v>
          </cell>
          <cell r="M660" t="str">
            <v>X</v>
          </cell>
          <cell r="N660" t="str">
            <v>X</v>
          </cell>
          <cell r="O660">
            <v>11</v>
          </cell>
          <cell r="P660" t="str">
            <v>Cancell Install XFER</v>
          </cell>
          <cell r="Q660">
            <v>8023</v>
          </cell>
          <cell r="R660">
            <v>171</v>
          </cell>
          <cell r="S660">
            <v>0</v>
          </cell>
          <cell r="T660">
            <v>0</v>
          </cell>
          <cell r="U660">
            <v>770</v>
          </cell>
        </row>
        <row r="661">
          <cell r="D661">
            <v>77697</v>
          </cell>
          <cell r="E661">
            <v>7</v>
          </cell>
          <cell r="F661" t="str">
            <v>X</v>
          </cell>
          <cell r="G661">
            <v>5</v>
          </cell>
          <cell r="H661">
            <v>5</v>
          </cell>
          <cell r="I661" t="str">
            <v>X</v>
          </cell>
          <cell r="J661" t="str">
            <v>X</v>
          </cell>
          <cell r="K661" t="str">
            <v>X</v>
          </cell>
          <cell r="L661" t="str">
            <v>X</v>
          </cell>
          <cell r="M661" t="str">
            <v>X</v>
          </cell>
          <cell r="N661" t="str">
            <v>X</v>
          </cell>
          <cell r="O661">
            <v>2</v>
          </cell>
          <cell r="P661" t="str">
            <v>Refusals Mailer</v>
          </cell>
          <cell r="Q661">
            <v>1697</v>
          </cell>
          <cell r="R661">
            <v>0</v>
          </cell>
          <cell r="S661">
            <v>0</v>
          </cell>
          <cell r="T661">
            <v>0</v>
          </cell>
          <cell r="U661">
            <v>10</v>
          </cell>
        </row>
        <row r="662">
          <cell r="D662">
            <v>77698</v>
          </cell>
          <cell r="E662">
            <v>8</v>
          </cell>
          <cell r="F662" t="str">
            <v>X</v>
          </cell>
          <cell r="G662">
            <v>4</v>
          </cell>
          <cell r="H662">
            <v>4</v>
          </cell>
          <cell r="I662" t="str">
            <v>X</v>
          </cell>
          <cell r="J662" t="str">
            <v>X</v>
          </cell>
          <cell r="K662" t="str">
            <v>X</v>
          </cell>
          <cell r="L662" t="str">
            <v>X</v>
          </cell>
          <cell r="M662" t="str">
            <v>X</v>
          </cell>
          <cell r="N662" t="str">
            <v>X</v>
          </cell>
          <cell r="O662">
            <v>4</v>
          </cell>
          <cell r="P662" t="str">
            <v>Reins Mailer Xfer</v>
          </cell>
          <cell r="Q662">
            <v>249</v>
          </cell>
          <cell r="R662">
            <v>0</v>
          </cell>
          <cell r="S662">
            <v>0</v>
          </cell>
          <cell r="T662">
            <v>0</v>
          </cell>
          <cell r="U662">
            <v>8</v>
          </cell>
        </row>
        <row r="663">
          <cell r="D663">
            <v>77699</v>
          </cell>
          <cell r="E663">
            <v>87</v>
          </cell>
          <cell r="F663" t="str">
            <v>X</v>
          </cell>
          <cell r="G663">
            <v>83</v>
          </cell>
          <cell r="H663">
            <v>81</v>
          </cell>
          <cell r="I663" t="str">
            <v>X</v>
          </cell>
          <cell r="J663" t="str">
            <v>X</v>
          </cell>
          <cell r="K663" t="str">
            <v>X</v>
          </cell>
          <cell r="L663" t="str">
            <v>X</v>
          </cell>
          <cell r="M663" t="str">
            <v>X</v>
          </cell>
          <cell r="N663" t="str">
            <v>X</v>
          </cell>
          <cell r="O663">
            <v>1</v>
          </cell>
          <cell r="P663" t="str">
            <v>Transfer to V/Rela</v>
          </cell>
          <cell r="Q663">
            <v>5906</v>
          </cell>
          <cell r="R663">
            <v>45</v>
          </cell>
          <cell r="S663">
            <v>0</v>
          </cell>
          <cell r="T663">
            <v>0</v>
          </cell>
          <cell r="U663">
            <v>308</v>
          </cell>
        </row>
        <row r="664">
          <cell r="D664">
            <v>77701</v>
          </cell>
          <cell r="E664">
            <v>61</v>
          </cell>
          <cell r="F664" t="str">
            <v>X</v>
          </cell>
          <cell r="G664">
            <v>53</v>
          </cell>
          <cell r="H664">
            <v>52</v>
          </cell>
          <cell r="I664" t="str">
            <v>X</v>
          </cell>
          <cell r="J664" t="str">
            <v>X</v>
          </cell>
          <cell r="K664" t="str">
            <v>X</v>
          </cell>
          <cell r="L664" t="str">
            <v>X</v>
          </cell>
          <cell r="M664" t="str">
            <v>X</v>
          </cell>
          <cell r="N664" t="str">
            <v>X</v>
          </cell>
          <cell r="O664">
            <v>3</v>
          </cell>
          <cell r="P664" t="str">
            <v>IVR T/O 77701</v>
          </cell>
          <cell r="Q664">
            <v>4799</v>
          </cell>
          <cell r="R664">
            <v>52</v>
          </cell>
          <cell r="S664">
            <v>0</v>
          </cell>
          <cell r="T664">
            <v>0</v>
          </cell>
          <cell r="U664">
            <v>163</v>
          </cell>
        </row>
        <row r="665">
          <cell r="D665">
            <v>77704</v>
          </cell>
          <cell r="E665">
            <v>183</v>
          </cell>
          <cell r="F665" t="str">
            <v>x</v>
          </cell>
          <cell r="G665">
            <v>181</v>
          </cell>
          <cell r="H665">
            <v>177</v>
          </cell>
          <cell r="I665" t="str">
            <v>x</v>
          </cell>
          <cell r="J665" t="str">
            <v>x</v>
          </cell>
          <cell r="K665" t="str">
            <v>x</v>
          </cell>
          <cell r="L665" t="str">
            <v>x</v>
          </cell>
          <cell r="M665" t="str">
            <v>x</v>
          </cell>
          <cell r="N665" t="str">
            <v>x</v>
          </cell>
          <cell r="O665">
            <v>2</v>
          </cell>
          <cell r="P665" t="str">
            <v>Spare.</v>
          </cell>
          <cell r="Q665">
            <v>47000</v>
          </cell>
          <cell r="R665">
            <v>0</v>
          </cell>
          <cell r="S665">
            <v>0</v>
          </cell>
          <cell r="T665">
            <v>0</v>
          </cell>
          <cell r="U665">
            <v>645</v>
          </cell>
        </row>
        <row r="666">
          <cell r="D666">
            <v>77705</v>
          </cell>
          <cell r="E666">
            <v>66</v>
          </cell>
          <cell r="F666" t="str">
            <v>x</v>
          </cell>
          <cell r="G666">
            <v>64</v>
          </cell>
          <cell r="H666">
            <v>63</v>
          </cell>
          <cell r="I666" t="str">
            <v>x</v>
          </cell>
          <cell r="J666" t="str">
            <v>x</v>
          </cell>
          <cell r="K666" t="str">
            <v>x</v>
          </cell>
          <cell r="L666" t="str">
            <v>x</v>
          </cell>
          <cell r="M666" t="str">
            <v>x</v>
          </cell>
          <cell r="N666" t="str">
            <v>x</v>
          </cell>
          <cell r="O666">
            <v>2</v>
          </cell>
          <cell r="P666" t="str">
            <v>IVR T/O 77705</v>
          </cell>
          <cell r="Q666">
            <v>13109</v>
          </cell>
          <cell r="R666">
            <v>0</v>
          </cell>
          <cell r="S666">
            <v>0</v>
          </cell>
          <cell r="T666">
            <v>0</v>
          </cell>
          <cell r="U666">
            <v>198</v>
          </cell>
        </row>
        <row r="667">
          <cell r="D667">
            <v>77707</v>
          </cell>
          <cell r="E667">
            <v>4</v>
          </cell>
          <cell r="F667" t="str">
            <v>x</v>
          </cell>
          <cell r="G667">
            <v>4</v>
          </cell>
          <cell r="H667">
            <v>4</v>
          </cell>
          <cell r="I667" t="str">
            <v>x</v>
          </cell>
          <cell r="J667" t="str">
            <v>x</v>
          </cell>
          <cell r="K667" t="str">
            <v>x</v>
          </cell>
          <cell r="L667" t="str">
            <v>x</v>
          </cell>
          <cell r="M667" t="str">
            <v>x</v>
          </cell>
          <cell r="N667" t="str">
            <v>x</v>
          </cell>
          <cell r="O667">
            <v>0</v>
          </cell>
          <cell r="P667">
            <v>77707</v>
          </cell>
          <cell r="Q667">
            <v>556</v>
          </cell>
          <cell r="R667">
            <v>0</v>
          </cell>
          <cell r="S667">
            <v>0</v>
          </cell>
          <cell r="T667">
            <v>0</v>
          </cell>
          <cell r="U667">
            <v>11</v>
          </cell>
        </row>
        <row r="668">
          <cell r="D668">
            <v>77708</v>
          </cell>
          <cell r="E668">
            <v>2</v>
          </cell>
          <cell r="F668" t="str">
            <v>X</v>
          </cell>
          <cell r="G668">
            <v>2</v>
          </cell>
          <cell r="H668">
            <v>2</v>
          </cell>
          <cell r="I668" t="str">
            <v>X</v>
          </cell>
          <cell r="J668" t="str">
            <v>X</v>
          </cell>
          <cell r="K668" t="str">
            <v>X</v>
          </cell>
          <cell r="L668" t="str">
            <v>X</v>
          </cell>
          <cell r="M668" t="str">
            <v>X</v>
          </cell>
          <cell r="N668" t="str">
            <v>X</v>
          </cell>
          <cell r="O668">
            <v>0</v>
          </cell>
          <cell r="P668" t="str">
            <v>MI 08705800822</v>
          </cell>
          <cell r="Q668">
            <v>277</v>
          </cell>
          <cell r="R668">
            <v>0</v>
          </cell>
          <cell r="S668">
            <v>0</v>
          </cell>
          <cell r="T668">
            <v>0</v>
          </cell>
          <cell r="U668">
            <v>5</v>
          </cell>
        </row>
        <row r="669">
          <cell r="D669">
            <v>77709</v>
          </cell>
          <cell r="E669">
            <v>2746</v>
          </cell>
          <cell r="F669" t="str">
            <v>X</v>
          </cell>
          <cell r="G669">
            <v>0</v>
          </cell>
          <cell r="H669">
            <v>2364</v>
          </cell>
          <cell r="I669" t="str">
            <v>X</v>
          </cell>
          <cell r="J669" t="str">
            <v>X</v>
          </cell>
          <cell r="K669" t="str">
            <v>X</v>
          </cell>
          <cell r="L669" t="str">
            <v>X</v>
          </cell>
          <cell r="M669" t="str">
            <v>X</v>
          </cell>
          <cell r="N669" t="str">
            <v>X</v>
          </cell>
          <cell r="O669">
            <v>382</v>
          </cell>
          <cell r="P669" t="str">
            <v>Davox</v>
          </cell>
          <cell r="Q669">
            <v>0</v>
          </cell>
          <cell r="R669">
            <v>0</v>
          </cell>
          <cell r="S669">
            <v>0</v>
          </cell>
          <cell r="T669">
            <v>0</v>
          </cell>
          <cell r="U669">
            <v>0</v>
          </cell>
        </row>
        <row r="670">
          <cell r="D670">
            <v>77756</v>
          </cell>
          <cell r="E670">
            <v>40805</v>
          </cell>
          <cell r="F670" t="str">
            <v>X</v>
          </cell>
          <cell r="G670">
            <v>40763</v>
          </cell>
          <cell r="H670">
            <v>40763</v>
          </cell>
          <cell r="I670" t="str">
            <v>X</v>
          </cell>
          <cell r="J670" t="str">
            <v>X</v>
          </cell>
          <cell r="K670" t="str">
            <v>X</v>
          </cell>
          <cell r="L670" t="str">
            <v>X</v>
          </cell>
          <cell r="M670" t="str">
            <v>X</v>
          </cell>
          <cell r="N670" t="str">
            <v>X</v>
          </cell>
          <cell r="O670">
            <v>42</v>
          </cell>
          <cell r="P670">
            <v>77756</v>
          </cell>
          <cell r="Q670">
            <v>1738810</v>
          </cell>
          <cell r="R670">
            <v>0</v>
          </cell>
          <cell r="S670">
            <v>0</v>
          </cell>
          <cell r="T670">
            <v>0</v>
          </cell>
          <cell r="U670">
            <v>23687</v>
          </cell>
        </row>
        <row r="671">
          <cell r="D671">
            <v>77756</v>
          </cell>
          <cell r="E671">
            <v>31966</v>
          </cell>
          <cell r="F671" t="str">
            <v>x</v>
          </cell>
          <cell r="G671">
            <v>31858</v>
          </cell>
          <cell r="H671">
            <v>31858</v>
          </cell>
          <cell r="I671" t="str">
            <v>x</v>
          </cell>
          <cell r="J671" t="str">
            <v>x</v>
          </cell>
          <cell r="K671" t="str">
            <v>x</v>
          </cell>
          <cell r="L671" t="str">
            <v>x</v>
          </cell>
          <cell r="M671" t="str">
            <v>x</v>
          </cell>
          <cell r="N671" t="str">
            <v>x</v>
          </cell>
          <cell r="O671">
            <v>108</v>
          </cell>
          <cell r="P671" t="str">
            <v>ASAI IVR</v>
          </cell>
          <cell r="Q671">
            <v>1171267</v>
          </cell>
          <cell r="R671">
            <v>0</v>
          </cell>
          <cell r="S671">
            <v>0</v>
          </cell>
          <cell r="T671">
            <v>31966</v>
          </cell>
          <cell r="U671">
            <v>77490</v>
          </cell>
        </row>
        <row r="672">
          <cell r="D672">
            <v>77757</v>
          </cell>
          <cell r="E672">
            <v>5235</v>
          </cell>
          <cell r="F672" t="str">
            <v>X</v>
          </cell>
          <cell r="G672">
            <v>5233</v>
          </cell>
          <cell r="H672">
            <v>5233</v>
          </cell>
          <cell r="I672" t="str">
            <v>X</v>
          </cell>
          <cell r="J672" t="str">
            <v>X</v>
          </cell>
          <cell r="K672" t="str">
            <v>X</v>
          </cell>
          <cell r="L672" t="str">
            <v>X</v>
          </cell>
          <cell r="M672" t="str">
            <v>X</v>
          </cell>
          <cell r="N672" t="str">
            <v>X</v>
          </cell>
          <cell r="O672">
            <v>2</v>
          </cell>
          <cell r="P672" t="str">
            <v>Test Liv IVR Sky 1</v>
          </cell>
          <cell r="Q672">
            <v>359758</v>
          </cell>
          <cell r="R672">
            <v>0</v>
          </cell>
          <cell r="S672">
            <v>0</v>
          </cell>
          <cell r="T672">
            <v>0</v>
          </cell>
          <cell r="U672">
            <v>1123</v>
          </cell>
        </row>
      </sheetData>
      <sheetData sheetId="7" refreshError="1">
        <row r="2">
          <cell r="D2">
            <v>4015</v>
          </cell>
          <cell r="E2">
            <v>1</v>
          </cell>
          <cell r="F2" t="str">
            <v>X</v>
          </cell>
          <cell r="G2">
            <v>0</v>
          </cell>
          <cell r="H2">
            <v>0</v>
          </cell>
          <cell r="I2" t="str">
            <v>X</v>
          </cell>
          <cell r="J2" t="str">
            <v>X</v>
          </cell>
          <cell r="K2" t="str">
            <v>X</v>
          </cell>
          <cell r="L2" t="str">
            <v>X</v>
          </cell>
          <cell r="M2" t="str">
            <v>X</v>
          </cell>
          <cell r="N2" t="str">
            <v>X</v>
          </cell>
          <cell r="O2">
            <v>0</v>
          </cell>
          <cell r="P2">
            <v>4015</v>
          </cell>
          <cell r="Q2">
            <v>0</v>
          </cell>
          <cell r="R2">
            <v>0</v>
          </cell>
          <cell r="S2">
            <v>1</v>
          </cell>
          <cell r="T2">
            <v>0</v>
          </cell>
          <cell r="U2">
            <v>0</v>
          </cell>
        </row>
        <row r="3">
          <cell r="D3">
            <v>4099</v>
          </cell>
          <cell r="E3">
            <v>1</v>
          </cell>
          <cell r="F3" t="str">
            <v>X</v>
          </cell>
          <cell r="G3">
            <v>0</v>
          </cell>
          <cell r="H3">
            <v>0</v>
          </cell>
          <cell r="I3" t="str">
            <v>X</v>
          </cell>
          <cell r="J3" t="str">
            <v>X</v>
          </cell>
          <cell r="K3" t="str">
            <v>X</v>
          </cell>
          <cell r="L3" t="str">
            <v>X</v>
          </cell>
          <cell r="M3" t="str">
            <v>X</v>
          </cell>
          <cell r="N3" t="str">
            <v>X</v>
          </cell>
          <cell r="O3">
            <v>0</v>
          </cell>
          <cell r="P3" t="str">
            <v>Policing Transfer</v>
          </cell>
          <cell r="Q3">
            <v>0</v>
          </cell>
          <cell r="R3">
            <v>0</v>
          </cell>
          <cell r="S3">
            <v>1</v>
          </cell>
          <cell r="T3">
            <v>1</v>
          </cell>
          <cell r="U3">
            <v>0</v>
          </cell>
        </row>
        <row r="4">
          <cell r="D4">
            <v>34012</v>
          </cell>
        </row>
        <row r="5">
          <cell r="D5">
            <v>34020</v>
          </cell>
        </row>
        <row r="6">
          <cell r="D6">
            <v>34053</v>
          </cell>
        </row>
        <row r="7">
          <cell r="D7">
            <v>36000</v>
          </cell>
        </row>
        <row r="8">
          <cell r="D8">
            <v>46000</v>
          </cell>
        </row>
        <row r="9">
          <cell r="D9">
            <v>46500</v>
          </cell>
        </row>
        <row r="10">
          <cell r="D10">
            <v>4108</v>
          </cell>
          <cell r="E10">
            <v>134</v>
          </cell>
          <cell r="F10" t="str">
            <v>X</v>
          </cell>
          <cell r="G10">
            <v>128</v>
          </cell>
          <cell r="H10">
            <v>97</v>
          </cell>
          <cell r="I10" t="str">
            <v>X</v>
          </cell>
          <cell r="J10" t="str">
            <v>X</v>
          </cell>
          <cell r="K10" t="str">
            <v>X</v>
          </cell>
          <cell r="L10" t="str">
            <v>X</v>
          </cell>
          <cell r="M10" t="str">
            <v>X</v>
          </cell>
          <cell r="N10" t="str">
            <v>X</v>
          </cell>
          <cell r="O10">
            <v>6</v>
          </cell>
          <cell r="P10" t="str">
            <v>DTH Coll 800805</v>
          </cell>
          <cell r="Q10">
            <v>24715</v>
          </cell>
          <cell r="R10">
            <v>0</v>
          </cell>
          <cell r="S10">
            <v>0</v>
          </cell>
          <cell r="T10">
            <v>0</v>
          </cell>
          <cell r="U10">
            <v>2541</v>
          </cell>
        </row>
        <row r="11">
          <cell r="D11">
            <v>4209</v>
          </cell>
          <cell r="E11">
            <v>36</v>
          </cell>
          <cell r="F11" t="str">
            <v>X</v>
          </cell>
          <cell r="G11">
            <v>33</v>
          </cell>
          <cell r="H11">
            <v>35</v>
          </cell>
          <cell r="I11" t="str">
            <v>X</v>
          </cell>
          <cell r="J11" t="str">
            <v>X</v>
          </cell>
          <cell r="K11" t="str">
            <v>X</v>
          </cell>
          <cell r="L11" t="str">
            <v>X</v>
          </cell>
          <cell r="M11" t="str">
            <v>X</v>
          </cell>
          <cell r="N11" t="str">
            <v>X</v>
          </cell>
          <cell r="O11">
            <v>0</v>
          </cell>
          <cell r="P11" t="str">
            <v>Cable Head Ends</v>
          </cell>
          <cell r="Q11">
            <v>4614</v>
          </cell>
          <cell r="R11">
            <v>0</v>
          </cell>
          <cell r="S11">
            <v>0</v>
          </cell>
          <cell r="T11">
            <v>0</v>
          </cell>
          <cell r="U11">
            <v>249</v>
          </cell>
        </row>
        <row r="12">
          <cell r="D12">
            <v>4235</v>
          </cell>
          <cell r="E12">
            <v>307</v>
          </cell>
          <cell r="F12" t="str">
            <v>X</v>
          </cell>
          <cell r="G12">
            <v>299</v>
          </cell>
          <cell r="H12">
            <v>291</v>
          </cell>
          <cell r="I12" t="str">
            <v>X</v>
          </cell>
          <cell r="J12" t="str">
            <v>X</v>
          </cell>
          <cell r="K12" t="str">
            <v>X</v>
          </cell>
          <cell r="L12" t="str">
            <v>X</v>
          </cell>
          <cell r="M12" t="str">
            <v>X</v>
          </cell>
          <cell r="N12" t="str">
            <v>X</v>
          </cell>
          <cell r="O12">
            <v>8</v>
          </cell>
          <cell r="P12" t="str">
            <v>IT Helpdesk</v>
          </cell>
          <cell r="Q12">
            <v>39261</v>
          </cell>
          <cell r="R12">
            <v>0</v>
          </cell>
          <cell r="S12">
            <v>0</v>
          </cell>
          <cell r="T12">
            <v>0</v>
          </cell>
          <cell r="U12">
            <v>2484</v>
          </cell>
        </row>
        <row r="13">
          <cell r="D13">
            <v>4873</v>
          </cell>
          <cell r="E13">
            <v>56</v>
          </cell>
          <cell r="F13" t="str">
            <v>X</v>
          </cell>
          <cell r="G13">
            <v>0</v>
          </cell>
          <cell r="H13">
            <v>0</v>
          </cell>
          <cell r="I13" t="str">
            <v>X</v>
          </cell>
          <cell r="J13" t="str">
            <v>X</v>
          </cell>
          <cell r="K13" t="str">
            <v>X</v>
          </cell>
          <cell r="L13" t="str">
            <v>X</v>
          </cell>
          <cell r="M13" t="str">
            <v>X</v>
          </cell>
          <cell r="N13" t="str">
            <v>X</v>
          </cell>
          <cell r="O13">
            <v>3</v>
          </cell>
          <cell r="P13" t="str">
            <v>Sky Bus Install Ext</v>
          </cell>
          <cell r="Q13">
            <v>0</v>
          </cell>
          <cell r="R13">
            <v>0</v>
          </cell>
          <cell r="S13">
            <v>53</v>
          </cell>
          <cell r="T13">
            <v>53</v>
          </cell>
          <cell r="U13">
            <v>0</v>
          </cell>
        </row>
        <row r="14">
          <cell r="D14">
            <v>5544</v>
          </cell>
          <cell r="E14">
            <v>16</v>
          </cell>
          <cell r="F14" t="str">
            <v>x</v>
          </cell>
          <cell r="G14">
            <v>10</v>
          </cell>
          <cell r="H14">
            <v>11</v>
          </cell>
          <cell r="I14" t="str">
            <v>x</v>
          </cell>
          <cell r="J14" t="str">
            <v>x</v>
          </cell>
          <cell r="K14" t="str">
            <v>x</v>
          </cell>
          <cell r="L14" t="str">
            <v>x</v>
          </cell>
          <cell r="M14" t="str">
            <v>x</v>
          </cell>
          <cell r="N14" t="str">
            <v>x</v>
          </cell>
          <cell r="O14">
            <v>0</v>
          </cell>
          <cell r="P14" t="str">
            <v>Response Management</v>
          </cell>
          <cell r="Q14">
            <v>458</v>
          </cell>
          <cell r="R14">
            <v>2</v>
          </cell>
          <cell r="S14">
            <v>2</v>
          </cell>
          <cell r="T14">
            <v>0</v>
          </cell>
          <cell r="U14">
            <v>150</v>
          </cell>
        </row>
        <row r="15">
          <cell r="D15">
            <v>5544</v>
          </cell>
          <cell r="E15">
            <v>107</v>
          </cell>
          <cell r="F15" t="str">
            <v>X</v>
          </cell>
          <cell r="G15">
            <v>72</v>
          </cell>
          <cell r="H15">
            <v>76</v>
          </cell>
          <cell r="I15" t="str">
            <v>X</v>
          </cell>
          <cell r="J15" t="str">
            <v>X</v>
          </cell>
          <cell r="K15" t="str">
            <v>X</v>
          </cell>
          <cell r="L15" t="str">
            <v>X</v>
          </cell>
          <cell r="M15" t="str">
            <v>X</v>
          </cell>
          <cell r="N15" t="str">
            <v>X</v>
          </cell>
          <cell r="O15">
            <v>8</v>
          </cell>
          <cell r="P15" t="str">
            <v>Response Management</v>
          </cell>
          <cell r="Q15">
            <v>3622</v>
          </cell>
          <cell r="R15">
            <v>0</v>
          </cell>
          <cell r="S15">
            <v>14</v>
          </cell>
          <cell r="T15">
            <v>14</v>
          </cell>
          <cell r="U15">
            <v>888</v>
          </cell>
        </row>
        <row r="16">
          <cell r="D16">
            <v>5552</v>
          </cell>
          <cell r="E16">
            <v>172</v>
          </cell>
          <cell r="F16" t="str">
            <v>X</v>
          </cell>
          <cell r="G16">
            <v>108</v>
          </cell>
          <cell r="H16">
            <v>0</v>
          </cell>
          <cell r="I16" t="str">
            <v>X</v>
          </cell>
          <cell r="J16" t="str">
            <v>X</v>
          </cell>
          <cell r="K16" t="str">
            <v>X</v>
          </cell>
          <cell r="L16" t="str">
            <v>X</v>
          </cell>
          <cell r="M16" t="str">
            <v>X</v>
          </cell>
          <cell r="N16" t="str">
            <v>X</v>
          </cell>
          <cell r="O16">
            <v>6</v>
          </cell>
          <cell r="P16" t="str">
            <v>VIP Transfer</v>
          </cell>
          <cell r="Q16">
            <v>13012</v>
          </cell>
          <cell r="R16">
            <v>0</v>
          </cell>
          <cell r="S16">
            <v>45</v>
          </cell>
          <cell r="T16">
            <v>45</v>
          </cell>
          <cell r="U16">
            <v>956</v>
          </cell>
        </row>
        <row r="17">
          <cell r="D17">
            <v>5562</v>
          </cell>
          <cell r="E17">
            <v>7</v>
          </cell>
          <cell r="F17" t="str">
            <v>X</v>
          </cell>
          <cell r="G17">
            <v>5</v>
          </cell>
          <cell r="H17">
            <v>0</v>
          </cell>
          <cell r="I17" t="str">
            <v>X</v>
          </cell>
          <cell r="J17" t="str">
            <v>X</v>
          </cell>
          <cell r="K17" t="str">
            <v>X</v>
          </cell>
          <cell r="L17" t="str">
            <v>X</v>
          </cell>
          <cell r="M17" t="str">
            <v>X</v>
          </cell>
          <cell r="N17" t="str">
            <v>X</v>
          </cell>
          <cell r="O17">
            <v>0</v>
          </cell>
          <cell r="P17">
            <v>5562</v>
          </cell>
          <cell r="Q17">
            <v>1042</v>
          </cell>
          <cell r="R17">
            <v>0</v>
          </cell>
          <cell r="S17">
            <v>0</v>
          </cell>
          <cell r="T17">
            <v>0</v>
          </cell>
          <cell r="U17">
            <v>40</v>
          </cell>
        </row>
        <row r="18">
          <cell r="D18">
            <v>21000</v>
          </cell>
          <cell r="E18">
            <v>4</v>
          </cell>
          <cell r="F18" t="str">
            <v>X</v>
          </cell>
          <cell r="G18">
            <v>0</v>
          </cell>
          <cell r="H18">
            <v>0</v>
          </cell>
          <cell r="I18" t="str">
            <v>X</v>
          </cell>
          <cell r="J18" t="str">
            <v>X</v>
          </cell>
          <cell r="K18" t="str">
            <v>X</v>
          </cell>
          <cell r="L18" t="str">
            <v>X</v>
          </cell>
          <cell r="M18" t="str">
            <v>X</v>
          </cell>
          <cell r="N18" t="str">
            <v>X</v>
          </cell>
          <cell r="O18">
            <v>0</v>
          </cell>
          <cell r="P18" t="str">
            <v>Livs4 402000</v>
          </cell>
          <cell r="Q18">
            <v>0</v>
          </cell>
          <cell r="R18">
            <v>0</v>
          </cell>
          <cell r="S18">
            <v>4</v>
          </cell>
          <cell r="T18">
            <v>0</v>
          </cell>
          <cell r="U18">
            <v>0</v>
          </cell>
        </row>
        <row r="19">
          <cell r="D19">
            <v>21004</v>
          </cell>
          <cell r="E19">
            <v>130</v>
          </cell>
          <cell r="F19" t="str">
            <v>X</v>
          </cell>
          <cell r="G19">
            <v>0</v>
          </cell>
          <cell r="H19">
            <v>0</v>
          </cell>
          <cell r="I19" t="str">
            <v>X</v>
          </cell>
          <cell r="J19" t="str">
            <v>X</v>
          </cell>
          <cell r="K19" t="str">
            <v>X</v>
          </cell>
          <cell r="L19" t="str">
            <v>X</v>
          </cell>
          <cell r="M19" t="str">
            <v>X</v>
          </cell>
          <cell r="N19" t="str">
            <v>X</v>
          </cell>
          <cell r="O19">
            <v>35</v>
          </cell>
          <cell r="P19" t="str">
            <v>Livs4 404070</v>
          </cell>
          <cell r="Q19">
            <v>0</v>
          </cell>
          <cell r="R19">
            <v>29</v>
          </cell>
          <cell r="S19">
            <v>93</v>
          </cell>
          <cell r="T19">
            <v>0</v>
          </cell>
          <cell r="U19">
            <v>0</v>
          </cell>
        </row>
        <row r="20">
          <cell r="D20">
            <v>21006</v>
          </cell>
          <cell r="E20">
            <v>15</v>
          </cell>
          <cell r="F20" t="str">
            <v>X</v>
          </cell>
          <cell r="G20">
            <v>0</v>
          </cell>
          <cell r="H20">
            <v>0</v>
          </cell>
          <cell r="I20" t="str">
            <v>X</v>
          </cell>
          <cell r="J20" t="str">
            <v>X</v>
          </cell>
          <cell r="K20" t="str">
            <v>X</v>
          </cell>
          <cell r="L20" t="str">
            <v>X</v>
          </cell>
          <cell r="M20" t="str">
            <v>X</v>
          </cell>
          <cell r="N20" t="str">
            <v>X</v>
          </cell>
          <cell r="O20">
            <v>0</v>
          </cell>
          <cell r="P20" t="str">
            <v>Livs4 404048</v>
          </cell>
          <cell r="Q20">
            <v>0</v>
          </cell>
          <cell r="R20">
            <v>30</v>
          </cell>
          <cell r="S20">
            <v>11</v>
          </cell>
          <cell r="T20">
            <v>0</v>
          </cell>
          <cell r="U20">
            <v>0</v>
          </cell>
        </row>
        <row r="21">
          <cell r="D21">
            <v>21008</v>
          </cell>
          <cell r="E21">
            <v>29</v>
          </cell>
          <cell r="F21" t="str">
            <v>X</v>
          </cell>
          <cell r="G21">
            <v>0</v>
          </cell>
          <cell r="H21">
            <v>0</v>
          </cell>
          <cell r="I21" t="str">
            <v>X</v>
          </cell>
          <cell r="J21" t="str">
            <v>X</v>
          </cell>
          <cell r="K21" t="str">
            <v>X</v>
          </cell>
          <cell r="L21" t="str">
            <v>X</v>
          </cell>
          <cell r="M21" t="str">
            <v>X</v>
          </cell>
          <cell r="N21" t="str">
            <v>X</v>
          </cell>
          <cell r="O21">
            <v>0</v>
          </cell>
          <cell r="P21" t="str">
            <v>Livs4 424200</v>
          </cell>
          <cell r="Q21">
            <v>0</v>
          </cell>
          <cell r="R21">
            <v>0</v>
          </cell>
          <cell r="S21">
            <v>29</v>
          </cell>
          <cell r="T21">
            <v>0</v>
          </cell>
          <cell r="U21">
            <v>0</v>
          </cell>
        </row>
        <row r="22">
          <cell r="D22">
            <v>21009</v>
          </cell>
          <cell r="E22">
            <v>366</v>
          </cell>
          <cell r="F22" t="str">
            <v>X</v>
          </cell>
          <cell r="G22">
            <v>0</v>
          </cell>
          <cell r="H22">
            <v>0</v>
          </cell>
          <cell r="I22" t="str">
            <v>X</v>
          </cell>
          <cell r="J22" t="str">
            <v>X</v>
          </cell>
          <cell r="K22" t="str">
            <v>X</v>
          </cell>
          <cell r="L22" t="str">
            <v>X</v>
          </cell>
          <cell r="M22" t="str">
            <v>X</v>
          </cell>
          <cell r="N22" t="str">
            <v>X</v>
          </cell>
          <cell r="O22">
            <v>2</v>
          </cell>
          <cell r="P22" t="str">
            <v>Livs4 424242</v>
          </cell>
          <cell r="Q22">
            <v>0</v>
          </cell>
          <cell r="R22">
            <v>209</v>
          </cell>
          <cell r="S22">
            <v>350</v>
          </cell>
          <cell r="T22">
            <v>0</v>
          </cell>
          <cell r="U22">
            <v>0</v>
          </cell>
        </row>
        <row r="23">
          <cell r="D23">
            <v>21010</v>
          </cell>
          <cell r="E23">
            <v>12</v>
          </cell>
          <cell r="F23" t="str">
            <v>X</v>
          </cell>
          <cell r="G23">
            <v>0</v>
          </cell>
          <cell r="H23">
            <v>0</v>
          </cell>
          <cell r="I23" t="str">
            <v>X</v>
          </cell>
          <cell r="J23" t="str">
            <v>X</v>
          </cell>
          <cell r="K23" t="str">
            <v>X</v>
          </cell>
          <cell r="L23" t="str">
            <v>X</v>
          </cell>
          <cell r="M23" t="str">
            <v>X</v>
          </cell>
          <cell r="N23" t="str">
            <v>X</v>
          </cell>
          <cell r="O23">
            <v>0</v>
          </cell>
          <cell r="P23" t="str">
            <v>Livs4 6060808</v>
          </cell>
          <cell r="Q23">
            <v>0</v>
          </cell>
          <cell r="R23">
            <v>64</v>
          </cell>
          <cell r="S23">
            <v>8</v>
          </cell>
          <cell r="T23">
            <v>0</v>
          </cell>
          <cell r="U23">
            <v>0</v>
          </cell>
        </row>
        <row r="24">
          <cell r="D24">
            <v>21012</v>
          </cell>
          <cell r="E24">
            <v>21</v>
          </cell>
          <cell r="F24" t="str">
            <v>X</v>
          </cell>
          <cell r="G24">
            <v>0</v>
          </cell>
          <cell r="H24">
            <v>0</v>
          </cell>
          <cell r="I24" t="str">
            <v>X</v>
          </cell>
          <cell r="J24" t="str">
            <v>X</v>
          </cell>
          <cell r="K24" t="str">
            <v>X</v>
          </cell>
          <cell r="L24" t="str">
            <v>X</v>
          </cell>
          <cell r="M24" t="str">
            <v>X</v>
          </cell>
          <cell r="N24" t="str">
            <v>X</v>
          </cell>
          <cell r="O24">
            <v>0</v>
          </cell>
          <cell r="P24" t="str">
            <v>Livs4 064499</v>
          </cell>
          <cell r="Q24">
            <v>0</v>
          </cell>
          <cell r="R24">
            <v>31</v>
          </cell>
          <cell r="S24">
            <v>19</v>
          </cell>
          <cell r="T24">
            <v>0</v>
          </cell>
          <cell r="U24">
            <v>0</v>
          </cell>
        </row>
        <row r="25">
          <cell r="D25">
            <v>21017</v>
          </cell>
          <cell r="E25">
            <v>1</v>
          </cell>
          <cell r="F25" t="str">
            <v>X</v>
          </cell>
          <cell r="G25">
            <v>0</v>
          </cell>
          <cell r="H25">
            <v>0</v>
          </cell>
          <cell r="I25" t="str">
            <v>X</v>
          </cell>
          <cell r="J25" t="str">
            <v>X</v>
          </cell>
          <cell r="K25" t="str">
            <v>X</v>
          </cell>
          <cell r="L25" t="str">
            <v>X</v>
          </cell>
          <cell r="M25" t="str">
            <v>X</v>
          </cell>
          <cell r="N25" t="str">
            <v>X</v>
          </cell>
          <cell r="O25">
            <v>0</v>
          </cell>
          <cell r="P25" t="str">
            <v>Livs4 660000</v>
          </cell>
          <cell r="Q25">
            <v>0</v>
          </cell>
          <cell r="R25">
            <v>0</v>
          </cell>
          <cell r="S25">
            <v>1</v>
          </cell>
          <cell r="T25">
            <v>0</v>
          </cell>
          <cell r="U25">
            <v>0</v>
          </cell>
        </row>
        <row r="26">
          <cell r="D26">
            <v>21018</v>
          </cell>
          <cell r="E26">
            <v>1</v>
          </cell>
          <cell r="F26" t="str">
            <v>X</v>
          </cell>
          <cell r="G26">
            <v>0</v>
          </cell>
          <cell r="H26">
            <v>0</v>
          </cell>
          <cell r="I26" t="str">
            <v>X</v>
          </cell>
          <cell r="J26" t="str">
            <v>X</v>
          </cell>
          <cell r="K26" t="str">
            <v>X</v>
          </cell>
          <cell r="L26" t="str">
            <v>X</v>
          </cell>
          <cell r="M26" t="str">
            <v>X</v>
          </cell>
          <cell r="N26" t="str">
            <v>X</v>
          </cell>
          <cell r="O26">
            <v>0</v>
          </cell>
          <cell r="P26" t="str">
            <v>Livs4 001700</v>
          </cell>
          <cell r="Q26">
            <v>0</v>
          </cell>
          <cell r="R26">
            <v>0</v>
          </cell>
          <cell r="S26">
            <v>1</v>
          </cell>
          <cell r="T26">
            <v>0</v>
          </cell>
          <cell r="U26">
            <v>0</v>
          </cell>
        </row>
        <row r="27">
          <cell r="D27">
            <v>21019</v>
          </cell>
          <cell r="E27">
            <v>16</v>
          </cell>
          <cell r="F27" t="str">
            <v>X</v>
          </cell>
          <cell r="G27">
            <v>0</v>
          </cell>
          <cell r="H27">
            <v>0</v>
          </cell>
          <cell r="I27" t="str">
            <v>X</v>
          </cell>
          <cell r="J27" t="str">
            <v>X</v>
          </cell>
          <cell r="K27" t="str">
            <v>X</v>
          </cell>
          <cell r="L27" t="str">
            <v>X</v>
          </cell>
          <cell r="M27" t="str">
            <v>X</v>
          </cell>
          <cell r="N27" t="str">
            <v>X</v>
          </cell>
          <cell r="O27">
            <v>0</v>
          </cell>
          <cell r="P27" t="str">
            <v>Livs4 663360</v>
          </cell>
          <cell r="Q27">
            <v>0</v>
          </cell>
          <cell r="R27">
            <v>0</v>
          </cell>
          <cell r="S27">
            <v>16</v>
          </cell>
          <cell r="T27">
            <v>0</v>
          </cell>
          <cell r="U27">
            <v>0</v>
          </cell>
        </row>
        <row r="28">
          <cell r="D28">
            <v>21022</v>
          </cell>
          <cell r="E28">
            <v>6</v>
          </cell>
          <cell r="F28" t="str">
            <v>X</v>
          </cell>
          <cell r="G28">
            <v>0</v>
          </cell>
          <cell r="H28">
            <v>0</v>
          </cell>
          <cell r="I28" t="str">
            <v>X</v>
          </cell>
          <cell r="J28" t="str">
            <v>X</v>
          </cell>
          <cell r="K28" t="str">
            <v>X</v>
          </cell>
          <cell r="L28" t="str">
            <v>X</v>
          </cell>
          <cell r="M28" t="str">
            <v>X</v>
          </cell>
          <cell r="N28" t="str">
            <v>X</v>
          </cell>
          <cell r="O28">
            <v>0</v>
          </cell>
          <cell r="P28" t="str">
            <v>Livs4 430785</v>
          </cell>
          <cell r="Q28">
            <v>0</v>
          </cell>
          <cell r="R28">
            <v>0</v>
          </cell>
          <cell r="S28">
            <v>6</v>
          </cell>
          <cell r="T28">
            <v>0</v>
          </cell>
          <cell r="U28">
            <v>0</v>
          </cell>
        </row>
        <row r="29">
          <cell r="D29">
            <v>21024</v>
          </cell>
          <cell r="E29">
            <v>8</v>
          </cell>
          <cell r="F29" t="str">
            <v>X</v>
          </cell>
          <cell r="G29">
            <v>0</v>
          </cell>
          <cell r="H29">
            <v>0</v>
          </cell>
          <cell r="I29" t="str">
            <v>X</v>
          </cell>
          <cell r="J29" t="str">
            <v>X</v>
          </cell>
          <cell r="K29" t="str">
            <v>X</v>
          </cell>
          <cell r="L29" t="str">
            <v>X</v>
          </cell>
          <cell r="M29" t="str">
            <v>X</v>
          </cell>
          <cell r="N29" t="str">
            <v>X</v>
          </cell>
          <cell r="O29">
            <v>0</v>
          </cell>
          <cell r="P29" t="str">
            <v>Livs4 800875</v>
          </cell>
          <cell r="Q29">
            <v>0</v>
          </cell>
          <cell r="R29">
            <v>0</v>
          </cell>
          <cell r="S29">
            <v>8</v>
          </cell>
          <cell r="T29">
            <v>0</v>
          </cell>
          <cell r="U29">
            <v>0</v>
          </cell>
        </row>
        <row r="30">
          <cell r="D30">
            <v>21027</v>
          </cell>
          <cell r="E30">
            <v>8</v>
          </cell>
          <cell r="F30" t="str">
            <v>X</v>
          </cell>
          <cell r="G30">
            <v>0</v>
          </cell>
          <cell r="H30">
            <v>0</v>
          </cell>
          <cell r="I30" t="str">
            <v>X</v>
          </cell>
          <cell r="J30" t="str">
            <v>X</v>
          </cell>
          <cell r="K30" t="str">
            <v>X</v>
          </cell>
          <cell r="L30" t="str">
            <v>X</v>
          </cell>
          <cell r="M30" t="str">
            <v>X</v>
          </cell>
          <cell r="N30" t="str">
            <v>X</v>
          </cell>
          <cell r="O30">
            <v>0</v>
          </cell>
          <cell r="P30" t="str">
            <v>Livs4 719803</v>
          </cell>
          <cell r="Q30">
            <v>0</v>
          </cell>
          <cell r="R30">
            <v>0</v>
          </cell>
          <cell r="S30">
            <v>8</v>
          </cell>
          <cell r="T30">
            <v>0</v>
          </cell>
          <cell r="U30">
            <v>0</v>
          </cell>
        </row>
        <row r="31">
          <cell r="D31">
            <v>21028</v>
          </cell>
          <cell r="E31">
            <v>7</v>
          </cell>
          <cell r="F31" t="str">
            <v>X</v>
          </cell>
          <cell r="G31">
            <v>0</v>
          </cell>
          <cell r="H31">
            <v>0</v>
          </cell>
          <cell r="I31" t="str">
            <v>X</v>
          </cell>
          <cell r="J31" t="str">
            <v>X</v>
          </cell>
          <cell r="K31" t="str">
            <v>X</v>
          </cell>
          <cell r="L31" t="str">
            <v>X</v>
          </cell>
          <cell r="M31" t="str">
            <v>X</v>
          </cell>
          <cell r="N31" t="str">
            <v>X</v>
          </cell>
          <cell r="O31">
            <v>0</v>
          </cell>
          <cell r="P31" t="str">
            <v>Livs4 979797</v>
          </cell>
          <cell r="Q31">
            <v>0</v>
          </cell>
          <cell r="R31">
            <v>18</v>
          </cell>
          <cell r="S31">
            <v>6</v>
          </cell>
          <cell r="T31">
            <v>0</v>
          </cell>
          <cell r="U31">
            <v>0</v>
          </cell>
        </row>
        <row r="32">
          <cell r="D32">
            <v>21036</v>
          </cell>
          <cell r="E32">
            <v>4071</v>
          </cell>
          <cell r="F32" t="str">
            <v>X</v>
          </cell>
          <cell r="G32">
            <v>0</v>
          </cell>
          <cell r="H32">
            <v>0</v>
          </cell>
          <cell r="I32" t="str">
            <v>X</v>
          </cell>
          <cell r="J32" t="str">
            <v>X</v>
          </cell>
          <cell r="K32" t="str">
            <v>X</v>
          </cell>
          <cell r="L32" t="str">
            <v>X</v>
          </cell>
          <cell r="M32" t="str">
            <v>X</v>
          </cell>
          <cell r="N32" t="str">
            <v>X</v>
          </cell>
          <cell r="O32">
            <v>0</v>
          </cell>
          <cell r="P32" t="str">
            <v>c Cus LIVS4 404040</v>
          </cell>
          <cell r="Q32">
            <v>0</v>
          </cell>
          <cell r="R32">
            <v>0</v>
          </cell>
          <cell r="S32">
            <v>3822</v>
          </cell>
          <cell r="T32">
            <v>0</v>
          </cell>
          <cell r="U32">
            <v>0</v>
          </cell>
        </row>
        <row r="33">
          <cell r="D33">
            <v>21038</v>
          </cell>
          <cell r="E33">
            <v>33</v>
          </cell>
          <cell r="F33" t="str">
            <v>X</v>
          </cell>
          <cell r="G33">
            <v>0</v>
          </cell>
          <cell r="H33">
            <v>0</v>
          </cell>
          <cell r="I33" t="str">
            <v>X</v>
          </cell>
          <cell r="J33" t="str">
            <v>X</v>
          </cell>
          <cell r="K33" t="str">
            <v>X</v>
          </cell>
          <cell r="L33" t="str">
            <v>X</v>
          </cell>
          <cell r="M33" t="str">
            <v>X</v>
          </cell>
          <cell r="N33" t="str">
            <v>X</v>
          </cell>
          <cell r="O33">
            <v>0</v>
          </cell>
          <cell r="P33" t="str">
            <v>Livs4 800876</v>
          </cell>
          <cell r="Q33">
            <v>0</v>
          </cell>
          <cell r="R33">
            <v>0</v>
          </cell>
          <cell r="S33">
            <v>33</v>
          </cell>
          <cell r="T33">
            <v>0</v>
          </cell>
          <cell r="U33">
            <v>0</v>
          </cell>
        </row>
        <row r="34">
          <cell r="D34">
            <v>21051</v>
          </cell>
          <cell r="E34">
            <v>180</v>
          </cell>
          <cell r="F34" t="str">
            <v>X</v>
          </cell>
          <cell r="G34">
            <v>0</v>
          </cell>
          <cell r="H34">
            <v>0</v>
          </cell>
          <cell r="I34" t="str">
            <v>X</v>
          </cell>
          <cell r="J34" t="str">
            <v>X</v>
          </cell>
          <cell r="K34" t="str">
            <v>X</v>
          </cell>
          <cell r="L34" t="str">
            <v>X</v>
          </cell>
          <cell r="M34" t="str">
            <v>X</v>
          </cell>
          <cell r="N34" t="str">
            <v>X</v>
          </cell>
          <cell r="O34">
            <v>1</v>
          </cell>
          <cell r="P34" t="str">
            <v>g Livs4 160160</v>
          </cell>
          <cell r="Q34">
            <v>0</v>
          </cell>
          <cell r="R34">
            <v>0</v>
          </cell>
          <cell r="S34">
            <v>179</v>
          </cell>
          <cell r="T34">
            <v>0</v>
          </cell>
          <cell r="U34">
            <v>0</v>
          </cell>
        </row>
        <row r="35">
          <cell r="D35">
            <v>21062</v>
          </cell>
          <cell r="E35">
            <v>9</v>
          </cell>
          <cell r="F35" t="str">
            <v>X</v>
          </cell>
          <cell r="G35">
            <v>0</v>
          </cell>
          <cell r="H35">
            <v>0</v>
          </cell>
          <cell r="I35" t="str">
            <v>X</v>
          </cell>
          <cell r="J35" t="str">
            <v>X</v>
          </cell>
          <cell r="K35" t="str">
            <v>X</v>
          </cell>
          <cell r="L35" t="str">
            <v>X</v>
          </cell>
          <cell r="M35" t="str">
            <v>X</v>
          </cell>
          <cell r="N35" t="str">
            <v>X</v>
          </cell>
          <cell r="O35">
            <v>0</v>
          </cell>
          <cell r="P35" t="str">
            <v>Livs4 800860</v>
          </cell>
          <cell r="Q35">
            <v>0</v>
          </cell>
          <cell r="R35">
            <v>18</v>
          </cell>
          <cell r="S35">
            <v>8</v>
          </cell>
          <cell r="T35">
            <v>0</v>
          </cell>
          <cell r="U35">
            <v>0</v>
          </cell>
        </row>
        <row r="36">
          <cell r="D36">
            <v>21063</v>
          </cell>
          <cell r="E36">
            <v>28</v>
          </cell>
          <cell r="F36" t="str">
            <v>X</v>
          </cell>
          <cell r="G36">
            <v>0</v>
          </cell>
          <cell r="H36">
            <v>0</v>
          </cell>
          <cell r="I36" t="str">
            <v>X</v>
          </cell>
          <cell r="J36" t="str">
            <v>X</v>
          </cell>
          <cell r="K36" t="str">
            <v>X</v>
          </cell>
          <cell r="L36" t="str">
            <v>X</v>
          </cell>
          <cell r="M36" t="str">
            <v>X</v>
          </cell>
          <cell r="N36" t="str">
            <v>X</v>
          </cell>
          <cell r="O36">
            <v>0</v>
          </cell>
          <cell r="P36" t="str">
            <v>Livs4 800777</v>
          </cell>
          <cell r="Q36">
            <v>0</v>
          </cell>
          <cell r="R36">
            <v>21</v>
          </cell>
          <cell r="S36">
            <v>26</v>
          </cell>
          <cell r="T36">
            <v>0</v>
          </cell>
          <cell r="U36">
            <v>0</v>
          </cell>
        </row>
        <row r="37">
          <cell r="D37">
            <v>21065</v>
          </cell>
          <cell r="E37">
            <v>32</v>
          </cell>
          <cell r="F37" t="str">
            <v>X</v>
          </cell>
          <cell r="G37">
            <v>0</v>
          </cell>
          <cell r="H37">
            <v>0</v>
          </cell>
          <cell r="I37" t="str">
            <v>X</v>
          </cell>
          <cell r="J37" t="str">
            <v>X</v>
          </cell>
          <cell r="K37" t="str">
            <v>X</v>
          </cell>
          <cell r="L37" t="str">
            <v>X</v>
          </cell>
          <cell r="M37" t="str">
            <v>X</v>
          </cell>
          <cell r="N37" t="str">
            <v>X</v>
          </cell>
          <cell r="O37">
            <v>0</v>
          </cell>
          <cell r="P37" t="str">
            <v>Livs4 719801</v>
          </cell>
          <cell r="Q37">
            <v>0</v>
          </cell>
          <cell r="R37">
            <v>6</v>
          </cell>
          <cell r="S37">
            <v>31</v>
          </cell>
          <cell r="T37">
            <v>0</v>
          </cell>
          <cell r="U37">
            <v>0</v>
          </cell>
        </row>
        <row r="38">
          <cell r="D38">
            <v>21066</v>
          </cell>
          <cell r="E38">
            <v>2</v>
          </cell>
          <cell r="F38" t="str">
            <v>X</v>
          </cell>
          <cell r="G38">
            <v>0</v>
          </cell>
          <cell r="H38">
            <v>0</v>
          </cell>
          <cell r="I38" t="str">
            <v>X</v>
          </cell>
          <cell r="J38" t="str">
            <v>X</v>
          </cell>
          <cell r="K38" t="str">
            <v>X</v>
          </cell>
          <cell r="L38" t="str">
            <v>X</v>
          </cell>
          <cell r="M38" t="str">
            <v>X</v>
          </cell>
          <cell r="N38" t="str">
            <v>X</v>
          </cell>
          <cell r="O38">
            <v>0</v>
          </cell>
          <cell r="P38" t="str">
            <v>Livs4 420960</v>
          </cell>
          <cell r="Q38">
            <v>0</v>
          </cell>
          <cell r="R38">
            <v>0</v>
          </cell>
          <cell r="S38">
            <v>2</v>
          </cell>
          <cell r="T38">
            <v>0</v>
          </cell>
          <cell r="U38">
            <v>0</v>
          </cell>
        </row>
        <row r="39">
          <cell r="D39">
            <v>21071</v>
          </cell>
          <cell r="E39">
            <v>15</v>
          </cell>
          <cell r="F39" t="str">
            <v>X</v>
          </cell>
          <cell r="G39">
            <v>0</v>
          </cell>
          <cell r="H39">
            <v>0</v>
          </cell>
          <cell r="I39" t="str">
            <v>X</v>
          </cell>
          <cell r="J39" t="str">
            <v>X</v>
          </cell>
          <cell r="K39" t="str">
            <v>X</v>
          </cell>
          <cell r="L39" t="str">
            <v>X</v>
          </cell>
          <cell r="M39" t="str">
            <v>X</v>
          </cell>
          <cell r="N39" t="str">
            <v>X</v>
          </cell>
          <cell r="O39">
            <v>0</v>
          </cell>
          <cell r="P39" t="str">
            <v>Livs4 400208</v>
          </cell>
          <cell r="Q39">
            <v>0</v>
          </cell>
          <cell r="R39">
            <v>50</v>
          </cell>
          <cell r="S39">
            <v>11</v>
          </cell>
          <cell r="T39">
            <v>0</v>
          </cell>
          <cell r="U39">
            <v>0</v>
          </cell>
        </row>
        <row r="40">
          <cell r="D40">
            <v>21073</v>
          </cell>
          <cell r="E40">
            <v>29</v>
          </cell>
          <cell r="F40" t="str">
            <v>X</v>
          </cell>
          <cell r="G40">
            <v>0</v>
          </cell>
          <cell r="H40">
            <v>0</v>
          </cell>
          <cell r="I40" t="str">
            <v>X</v>
          </cell>
          <cell r="J40" t="str">
            <v>X</v>
          </cell>
          <cell r="K40" t="str">
            <v>X</v>
          </cell>
          <cell r="L40" t="str">
            <v>X</v>
          </cell>
          <cell r="M40" t="str">
            <v>X</v>
          </cell>
          <cell r="N40" t="str">
            <v>X</v>
          </cell>
          <cell r="O40">
            <v>0</v>
          </cell>
          <cell r="P40" t="str">
            <v>Livs4 432494</v>
          </cell>
          <cell r="Q40">
            <v>0</v>
          </cell>
          <cell r="R40">
            <v>35</v>
          </cell>
          <cell r="S40">
            <v>27</v>
          </cell>
          <cell r="T40">
            <v>0</v>
          </cell>
          <cell r="U40">
            <v>0</v>
          </cell>
        </row>
        <row r="41">
          <cell r="D41">
            <v>21085</v>
          </cell>
          <cell r="E41">
            <v>2</v>
          </cell>
          <cell r="F41" t="str">
            <v>X</v>
          </cell>
          <cell r="G41">
            <v>0</v>
          </cell>
          <cell r="H41">
            <v>0</v>
          </cell>
          <cell r="I41" t="str">
            <v>X</v>
          </cell>
          <cell r="J41" t="str">
            <v>X</v>
          </cell>
          <cell r="K41" t="str">
            <v>X</v>
          </cell>
          <cell r="L41" t="str">
            <v>X</v>
          </cell>
          <cell r="M41" t="str">
            <v>X</v>
          </cell>
          <cell r="N41" t="str">
            <v>X</v>
          </cell>
          <cell r="O41">
            <v>0</v>
          </cell>
          <cell r="P41" t="str">
            <v>Livs4 501603</v>
          </cell>
          <cell r="Q41">
            <v>0</v>
          </cell>
          <cell r="R41">
            <v>0</v>
          </cell>
          <cell r="S41">
            <v>2</v>
          </cell>
          <cell r="T41">
            <v>0</v>
          </cell>
          <cell r="U41">
            <v>0</v>
          </cell>
        </row>
        <row r="42">
          <cell r="D42">
            <v>21091</v>
          </cell>
          <cell r="E42">
            <v>3</v>
          </cell>
          <cell r="F42" t="str">
            <v>X</v>
          </cell>
          <cell r="G42">
            <v>0</v>
          </cell>
          <cell r="H42">
            <v>0</v>
          </cell>
          <cell r="I42" t="str">
            <v>X</v>
          </cell>
          <cell r="J42" t="str">
            <v>X</v>
          </cell>
          <cell r="K42" t="str">
            <v>X</v>
          </cell>
          <cell r="L42" t="str">
            <v>X</v>
          </cell>
          <cell r="M42" t="str">
            <v>X</v>
          </cell>
          <cell r="N42" t="str">
            <v>X</v>
          </cell>
          <cell r="O42">
            <v>0</v>
          </cell>
          <cell r="P42" t="str">
            <v>Livs4 005641</v>
          </cell>
          <cell r="Q42">
            <v>0</v>
          </cell>
          <cell r="R42">
            <v>0</v>
          </cell>
          <cell r="S42">
            <v>3</v>
          </cell>
          <cell r="T42">
            <v>0</v>
          </cell>
          <cell r="U42">
            <v>0</v>
          </cell>
        </row>
        <row r="43">
          <cell r="D43">
            <v>21099</v>
          </cell>
          <cell r="E43">
            <v>8</v>
          </cell>
          <cell r="F43" t="str">
            <v>X</v>
          </cell>
          <cell r="G43">
            <v>0</v>
          </cell>
          <cell r="H43">
            <v>0</v>
          </cell>
          <cell r="I43" t="str">
            <v>X</v>
          </cell>
          <cell r="J43" t="str">
            <v>X</v>
          </cell>
          <cell r="K43" t="str">
            <v>X</v>
          </cell>
          <cell r="L43" t="str">
            <v>X</v>
          </cell>
          <cell r="M43" t="str">
            <v>X</v>
          </cell>
          <cell r="N43" t="str">
            <v>X</v>
          </cell>
          <cell r="O43">
            <v>0</v>
          </cell>
          <cell r="P43" t="str">
            <v>Livs4 400881</v>
          </cell>
          <cell r="Q43">
            <v>0</v>
          </cell>
          <cell r="R43">
            <v>0</v>
          </cell>
          <cell r="S43">
            <v>8</v>
          </cell>
          <cell r="T43">
            <v>0</v>
          </cell>
          <cell r="U43">
            <v>0</v>
          </cell>
        </row>
        <row r="44">
          <cell r="D44">
            <v>21100</v>
          </cell>
          <cell r="E44">
            <v>4</v>
          </cell>
          <cell r="F44" t="str">
            <v>X</v>
          </cell>
          <cell r="G44">
            <v>0</v>
          </cell>
          <cell r="H44">
            <v>0</v>
          </cell>
          <cell r="I44" t="str">
            <v>X</v>
          </cell>
          <cell r="J44" t="str">
            <v>X</v>
          </cell>
          <cell r="K44" t="str">
            <v>X</v>
          </cell>
          <cell r="L44" t="str">
            <v>X</v>
          </cell>
          <cell r="M44" t="str">
            <v>X</v>
          </cell>
          <cell r="N44" t="str">
            <v>X</v>
          </cell>
          <cell r="O44">
            <v>0</v>
          </cell>
          <cell r="P44" t="str">
            <v>Livs4 400878</v>
          </cell>
          <cell r="Q44">
            <v>0</v>
          </cell>
          <cell r="R44">
            <v>0</v>
          </cell>
          <cell r="S44">
            <v>4</v>
          </cell>
          <cell r="T44">
            <v>0</v>
          </cell>
          <cell r="U44">
            <v>0</v>
          </cell>
        </row>
        <row r="45">
          <cell r="D45">
            <v>21101</v>
          </cell>
          <cell r="E45">
            <v>88</v>
          </cell>
          <cell r="F45" t="str">
            <v>X</v>
          </cell>
          <cell r="G45">
            <v>0</v>
          </cell>
          <cell r="H45">
            <v>0</v>
          </cell>
          <cell r="I45" t="str">
            <v>X</v>
          </cell>
          <cell r="J45" t="str">
            <v>X</v>
          </cell>
          <cell r="K45" t="str">
            <v>X</v>
          </cell>
          <cell r="L45" t="str">
            <v>X</v>
          </cell>
          <cell r="M45" t="str">
            <v>X</v>
          </cell>
          <cell r="N45" t="str">
            <v>X</v>
          </cell>
          <cell r="O45">
            <v>0</v>
          </cell>
          <cell r="P45" t="str">
            <v>Livs4 400879</v>
          </cell>
          <cell r="Q45">
            <v>0</v>
          </cell>
          <cell r="R45">
            <v>85</v>
          </cell>
          <cell r="S45">
            <v>83</v>
          </cell>
          <cell r="T45">
            <v>0</v>
          </cell>
          <cell r="U45">
            <v>0</v>
          </cell>
        </row>
        <row r="46">
          <cell r="D46">
            <v>21103</v>
          </cell>
          <cell r="E46">
            <v>2</v>
          </cell>
          <cell r="F46" t="str">
            <v>X</v>
          </cell>
          <cell r="G46">
            <v>0</v>
          </cell>
          <cell r="H46">
            <v>0</v>
          </cell>
          <cell r="I46" t="str">
            <v>X</v>
          </cell>
          <cell r="J46" t="str">
            <v>X</v>
          </cell>
          <cell r="K46" t="str">
            <v>X</v>
          </cell>
          <cell r="L46" t="str">
            <v>X</v>
          </cell>
          <cell r="M46" t="str">
            <v>X</v>
          </cell>
          <cell r="N46" t="str">
            <v>X</v>
          </cell>
          <cell r="O46">
            <v>0</v>
          </cell>
          <cell r="P46" t="str">
            <v>Livs4 400876</v>
          </cell>
          <cell r="Q46">
            <v>0</v>
          </cell>
          <cell r="R46">
            <v>0</v>
          </cell>
          <cell r="S46">
            <v>2</v>
          </cell>
          <cell r="T46">
            <v>0</v>
          </cell>
          <cell r="U46">
            <v>0</v>
          </cell>
        </row>
        <row r="47">
          <cell r="D47">
            <v>21105</v>
          </cell>
          <cell r="E47">
            <v>25</v>
          </cell>
          <cell r="F47" t="str">
            <v>X</v>
          </cell>
          <cell r="G47">
            <v>0</v>
          </cell>
          <cell r="H47">
            <v>0</v>
          </cell>
          <cell r="I47" t="str">
            <v>X</v>
          </cell>
          <cell r="J47" t="str">
            <v>X</v>
          </cell>
          <cell r="K47" t="str">
            <v>X</v>
          </cell>
          <cell r="L47" t="str">
            <v>X</v>
          </cell>
          <cell r="M47" t="str">
            <v>X</v>
          </cell>
          <cell r="N47" t="str">
            <v>X</v>
          </cell>
          <cell r="O47">
            <v>1</v>
          </cell>
          <cell r="P47" t="str">
            <v>Livs4 430784</v>
          </cell>
          <cell r="Q47">
            <v>0</v>
          </cell>
          <cell r="R47">
            <v>385</v>
          </cell>
          <cell r="S47">
            <v>0</v>
          </cell>
          <cell r="T47">
            <v>0</v>
          </cell>
          <cell r="U47">
            <v>0</v>
          </cell>
        </row>
        <row r="48">
          <cell r="D48">
            <v>21109</v>
          </cell>
          <cell r="E48">
            <v>4</v>
          </cell>
          <cell r="F48" t="str">
            <v>X</v>
          </cell>
          <cell r="G48">
            <v>0</v>
          </cell>
          <cell r="H48">
            <v>0</v>
          </cell>
          <cell r="I48" t="str">
            <v>X</v>
          </cell>
          <cell r="J48" t="str">
            <v>X</v>
          </cell>
          <cell r="K48" t="str">
            <v>X</v>
          </cell>
          <cell r="L48" t="str">
            <v>X</v>
          </cell>
          <cell r="M48" t="str">
            <v>X</v>
          </cell>
          <cell r="N48" t="str">
            <v>X</v>
          </cell>
          <cell r="O48">
            <v>0</v>
          </cell>
          <cell r="P48" t="str">
            <v>Livs4 719821</v>
          </cell>
          <cell r="Q48">
            <v>0</v>
          </cell>
          <cell r="R48">
            <v>0</v>
          </cell>
          <cell r="S48">
            <v>4</v>
          </cell>
          <cell r="T48">
            <v>0</v>
          </cell>
          <cell r="U48">
            <v>0</v>
          </cell>
        </row>
        <row r="49">
          <cell r="D49">
            <v>21111</v>
          </cell>
          <cell r="E49">
            <v>39</v>
          </cell>
          <cell r="F49" t="str">
            <v>X</v>
          </cell>
          <cell r="G49">
            <v>0</v>
          </cell>
          <cell r="H49">
            <v>0</v>
          </cell>
          <cell r="I49" t="str">
            <v>X</v>
          </cell>
          <cell r="J49" t="str">
            <v>X</v>
          </cell>
          <cell r="K49" t="str">
            <v>X</v>
          </cell>
          <cell r="L49" t="str">
            <v>X</v>
          </cell>
          <cell r="M49" t="str">
            <v>X</v>
          </cell>
          <cell r="N49" t="str">
            <v>X</v>
          </cell>
          <cell r="O49">
            <v>1</v>
          </cell>
          <cell r="P49" t="str">
            <v>Livs4 719823</v>
          </cell>
          <cell r="Q49">
            <v>0</v>
          </cell>
          <cell r="R49">
            <v>0</v>
          </cell>
          <cell r="S49">
            <v>38</v>
          </cell>
          <cell r="T49">
            <v>0</v>
          </cell>
          <cell r="U49">
            <v>0</v>
          </cell>
        </row>
        <row r="50">
          <cell r="D50">
            <v>21112</v>
          </cell>
          <cell r="E50">
            <v>20</v>
          </cell>
          <cell r="F50" t="str">
            <v>X</v>
          </cell>
          <cell r="G50">
            <v>0</v>
          </cell>
          <cell r="H50">
            <v>0</v>
          </cell>
          <cell r="I50" t="str">
            <v>X</v>
          </cell>
          <cell r="J50" t="str">
            <v>X</v>
          </cell>
          <cell r="K50" t="str">
            <v>X</v>
          </cell>
          <cell r="L50" t="str">
            <v>X</v>
          </cell>
          <cell r="M50" t="str">
            <v>X</v>
          </cell>
          <cell r="N50" t="str">
            <v>X</v>
          </cell>
          <cell r="O50">
            <v>0</v>
          </cell>
          <cell r="P50" t="str">
            <v>Livs4 719824</v>
          </cell>
          <cell r="Q50">
            <v>0</v>
          </cell>
          <cell r="R50">
            <v>0</v>
          </cell>
          <cell r="S50">
            <v>20</v>
          </cell>
          <cell r="T50">
            <v>0</v>
          </cell>
          <cell r="U50">
            <v>0</v>
          </cell>
        </row>
        <row r="51">
          <cell r="D51">
            <v>21114</v>
          </cell>
          <cell r="E51">
            <v>8</v>
          </cell>
          <cell r="F51" t="str">
            <v>X</v>
          </cell>
          <cell r="G51">
            <v>0</v>
          </cell>
          <cell r="H51">
            <v>0</v>
          </cell>
          <cell r="I51" t="str">
            <v>X</v>
          </cell>
          <cell r="J51" t="str">
            <v>X</v>
          </cell>
          <cell r="K51" t="str">
            <v>X</v>
          </cell>
          <cell r="L51" t="str">
            <v>X</v>
          </cell>
          <cell r="M51" t="str">
            <v>X</v>
          </cell>
          <cell r="N51" t="str">
            <v>X</v>
          </cell>
          <cell r="O51">
            <v>1</v>
          </cell>
          <cell r="P51" t="str">
            <v>Livs4 719826</v>
          </cell>
          <cell r="Q51">
            <v>0</v>
          </cell>
          <cell r="R51">
            <v>0</v>
          </cell>
          <cell r="S51">
            <v>7</v>
          </cell>
          <cell r="T51">
            <v>0</v>
          </cell>
          <cell r="U51">
            <v>0</v>
          </cell>
        </row>
        <row r="52">
          <cell r="D52">
            <v>21122</v>
          </cell>
          <cell r="E52">
            <v>4</v>
          </cell>
          <cell r="F52" t="str">
            <v>X</v>
          </cell>
          <cell r="G52">
            <v>0</v>
          </cell>
          <cell r="H52">
            <v>0</v>
          </cell>
          <cell r="I52" t="str">
            <v>X</v>
          </cell>
          <cell r="J52" t="str">
            <v>X</v>
          </cell>
          <cell r="K52" t="str">
            <v>X</v>
          </cell>
          <cell r="L52" t="str">
            <v>X</v>
          </cell>
          <cell r="M52" t="str">
            <v>X</v>
          </cell>
          <cell r="N52" t="str">
            <v>X</v>
          </cell>
          <cell r="O52">
            <v>0</v>
          </cell>
          <cell r="P52" t="str">
            <v>Livs4 408850</v>
          </cell>
          <cell r="Q52">
            <v>0</v>
          </cell>
          <cell r="R52">
            <v>0</v>
          </cell>
          <cell r="S52">
            <v>4</v>
          </cell>
          <cell r="T52">
            <v>0</v>
          </cell>
          <cell r="U52">
            <v>0</v>
          </cell>
        </row>
        <row r="53">
          <cell r="D53">
            <v>21123</v>
          </cell>
          <cell r="E53">
            <v>18</v>
          </cell>
          <cell r="F53" t="str">
            <v>X</v>
          </cell>
          <cell r="G53">
            <v>0</v>
          </cell>
          <cell r="H53">
            <v>0</v>
          </cell>
          <cell r="I53" t="str">
            <v>X</v>
          </cell>
          <cell r="J53" t="str">
            <v>X</v>
          </cell>
          <cell r="K53" t="str">
            <v>X</v>
          </cell>
          <cell r="L53" t="str">
            <v>X</v>
          </cell>
          <cell r="M53" t="str">
            <v>X</v>
          </cell>
          <cell r="N53" t="str">
            <v>X</v>
          </cell>
          <cell r="O53">
            <v>0</v>
          </cell>
          <cell r="P53" t="str">
            <v>Livs4 001071</v>
          </cell>
          <cell r="Q53">
            <v>0</v>
          </cell>
          <cell r="R53">
            <v>270</v>
          </cell>
          <cell r="S53">
            <v>0</v>
          </cell>
          <cell r="T53">
            <v>0</v>
          </cell>
          <cell r="U53">
            <v>0</v>
          </cell>
        </row>
        <row r="54">
          <cell r="D54">
            <v>21124</v>
          </cell>
          <cell r="E54">
            <v>7</v>
          </cell>
          <cell r="F54" t="str">
            <v>X</v>
          </cell>
          <cell r="G54">
            <v>0</v>
          </cell>
          <cell r="H54">
            <v>0</v>
          </cell>
          <cell r="I54" t="str">
            <v>X</v>
          </cell>
          <cell r="J54" t="str">
            <v>X</v>
          </cell>
          <cell r="K54" t="str">
            <v>X</v>
          </cell>
          <cell r="L54" t="str">
            <v>X</v>
          </cell>
          <cell r="M54" t="str">
            <v>X</v>
          </cell>
          <cell r="N54" t="str">
            <v>X</v>
          </cell>
          <cell r="O54">
            <v>0</v>
          </cell>
          <cell r="P54" t="str">
            <v>Livs4 500605</v>
          </cell>
          <cell r="Q54">
            <v>0</v>
          </cell>
          <cell r="R54">
            <v>116</v>
          </cell>
          <cell r="S54">
            <v>0</v>
          </cell>
          <cell r="T54">
            <v>0</v>
          </cell>
          <cell r="U54">
            <v>0</v>
          </cell>
        </row>
        <row r="55">
          <cell r="D55">
            <v>21130</v>
          </cell>
          <cell r="E55">
            <v>5</v>
          </cell>
          <cell r="F55" t="str">
            <v>X</v>
          </cell>
          <cell r="G55">
            <v>0</v>
          </cell>
          <cell r="H55">
            <v>0</v>
          </cell>
          <cell r="I55" t="str">
            <v>X</v>
          </cell>
          <cell r="J55" t="str">
            <v>X</v>
          </cell>
          <cell r="K55" t="str">
            <v>X</v>
          </cell>
          <cell r="L55" t="str">
            <v>X</v>
          </cell>
          <cell r="M55" t="str">
            <v>X</v>
          </cell>
          <cell r="N55" t="str">
            <v>X</v>
          </cell>
          <cell r="O55">
            <v>0</v>
          </cell>
          <cell r="P55" t="str">
            <v>Livs4 719876</v>
          </cell>
          <cell r="Q55">
            <v>0</v>
          </cell>
          <cell r="R55">
            <v>0</v>
          </cell>
          <cell r="S55">
            <v>5</v>
          </cell>
          <cell r="T55">
            <v>0</v>
          </cell>
          <cell r="U55">
            <v>0</v>
          </cell>
        </row>
        <row r="56">
          <cell r="D56">
            <v>21132</v>
          </cell>
          <cell r="E56">
            <v>3</v>
          </cell>
          <cell r="F56" t="str">
            <v>X</v>
          </cell>
          <cell r="G56">
            <v>0</v>
          </cell>
          <cell r="H56">
            <v>0</v>
          </cell>
          <cell r="I56" t="str">
            <v>X</v>
          </cell>
          <cell r="J56" t="str">
            <v>X</v>
          </cell>
          <cell r="K56" t="str">
            <v>X</v>
          </cell>
          <cell r="L56" t="str">
            <v>X</v>
          </cell>
          <cell r="M56" t="str">
            <v>X</v>
          </cell>
          <cell r="N56" t="str">
            <v>X</v>
          </cell>
          <cell r="O56">
            <v>0</v>
          </cell>
          <cell r="P56" t="str">
            <v>Livs4 21132</v>
          </cell>
          <cell r="Q56">
            <v>0</v>
          </cell>
          <cell r="R56">
            <v>6</v>
          </cell>
          <cell r="S56">
            <v>2</v>
          </cell>
          <cell r="T56">
            <v>0</v>
          </cell>
          <cell r="U56">
            <v>0</v>
          </cell>
        </row>
        <row r="57">
          <cell r="D57">
            <v>21135</v>
          </cell>
          <cell r="E57">
            <v>1</v>
          </cell>
          <cell r="F57" t="str">
            <v>X</v>
          </cell>
          <cell r="G57">
            <v>0</v>
          </cell>
          <cell r="H57">
            <v>0</v>
          </cell>
          <cell r="I57" t="str">
            <v>X</v>
          </cell>
          <cell r="J57" t="str">
            <v>X</v>
          </cell>
          <cell r="K57" t="str">
            <v>X</v>
          </cell>
          <cell r="L57" t="str">
            <v>X</v>
          </cell>
          <cell r="M57" t="str">
            <v>X</v>
          </cell>
          <cell r="N57" t="str">
            <v>X</v>
          </cell>
          <cell r="O57">
            <v>0</v>
          </cell>
          <cell r="P57" t="str">
            <v>Livs4 719843</v>
          </cell>
          <cell r="Q57">
            <v>0</v>
          </cell>
          <cell r="R57">
            <v>0</v>
          </cell>
          <cell r="S57">
            <v>1</v>
          </cell>
          <cell r="T57">
            <v>0</v>
          </cell>
          <cell r="U57">
            <v>0</v>
          </cell>
        </row>
        <row r="58">
          <cell r="D58">
            <v>21136</v>
          </cell>
          <cell r="E58">
            <v>2</v>
          </cell>
          <cell r="F58" t="str">
            <v>X</v>
          </cell>
          <cell r="G58">
            <v>0</v>
          </cell>
          <cell r="H58">
            <v>0</v>
          </cell>
          <cell r="I58" t="str">
            <v>X</v>
          </cell>
          <cell r="J58" t="str">
            <v>X</v>
          </cell>
          <cell r="K58" t="str">
            <v>X</v>
          </cell>
          <cell r="L58" t="str">
            <v>X</v>
          </cell>
          <cell r="M58" t="str">
            <v>X</v>
          </cell>
          <cell r="N58" t="str">
            <v>X</v>
          </cell>
          <cell r="O58">
            <v>0</v>
          </cell>
          <cell r="P58" t="str">
            <v>Livs4 719844</v>
          </cell>
          <cell r="Q58">
            <v>0</v>
          </cell>
          <cell r="R58">
            <v>0</v>
          </cell>
          <cell r="S58">
            <v>2</v>
          </cell>
          <cell r="T58">
            <v>0</v>
          </cell>
          <cell r="U58">
            <v>0</v>
          </cell>
        </row>
        <row r="59">
          <cell r="D59">
            <v>21137</v>
          </cell>
          <cell r="E59">
            <v>13</v>
          </cell>
          <cell r="F59" t="str">
            <v>X</v>
          </cell>
          <cell r="G59">
            <v>0</v>
          </cell>
          <cell r="H59">
            <v>0</v>
          </cell>
          <cell r="I59" t="str">
            <v>X</v>
          </cell>
          <cell r="J59" t="str">
            <v>X</v>
          </cell>
          <cell r="K59" t="str">
            <v>X</v>
          </cell>
          <cell r="L59" t="str">
            <v>X</v>
          </cell>
          <cell r="M59" t="str">
            <v>X</v>
          </cell>
          <cell r="N59" t="str">
            <v>X</v>
          </cell>
          <cell r="O59">
            <v>0</v>
          </cell>
          <cell r="P59" t="str">
            <v>Livs4 719845</v>
          </cell>
          <cell r="Q59">
            <v>0</v>
          </cell>
          <cell r="R59">
            <v>0</v>
          </cell>
          <cell r="S59">
            <v>13</v>
          </cell>
          <cell r="T59">
            <v>0</v>
          </cell>
          <cell r="U59">
            <v>0</v>
          </cell>
        </row>
        <row r="60">
          <cell r="D60">
            <v>21138</v>
          </cell>
          <cell r="E60">
            <v>6</v>
          </cell>
          <cell r="F60" t="str">
            <v>X</v>
          </cell>
          <cell r="G60">
            <v>0</v>
          </cell>
          <cell r="H60">
            <v>0</v>
          </cell>
          <cell r="I60" t="str">
            <v>X</v>
          </cell>
          <cell r="J60" t="str">
            <v>X</v>
          </cell>
          <cell r="K60" t="str">
            <v>X</v>
          </cell>
          <cell r="L60" t="str">
            <v>X</v>
          </cell>
          <cell r="M60" t="str">
            <v>X</v>
          </cell>
          <cell r="N60" t="str">
            <v>X</v>
          </cell>
          <cell r="O60">
            <v>0</v>
          </cell>
          <cell r="P60" t="str">
            <v>Livs4 719846</v>
          </cell>
          <cell r="Q60">
            <v>0</v>
          </cell>
          <cell r="R60">
            <v>0</v>
          </cell>
          <cell r="S60">
            <v>6</v>
          </cell>
          <cell r="T60">
            <v>0</v>
          </cell>
          <cell r="U60">
            <v>0</v>
          </cell>
        </row>
        <row r="61">
          <cell r="D61">
            <v>21170</v>
          </cell>
          <cell r="E61">
            <v>3</v>
          </cell>
          <cell r="F61" t="str">
            <v>X</v>
          </cell>
          <cell r="G61">
            <v>0</v>
          </cell>
          <cell r="H61">
            <v>0</v>
          </cell>
          <cell r="I61" t="str">
            <v>X</v>
          </cell>
          <cell r="J61" t="str">
            <v>X</v>
          </cell>
          <cell r="K61" t="str">
            <v>X</v>
          </cell>
          <cell r="L61" t="str">
            <v>X</v>
          </cell>
          <cell r="M61" t="str">
            <v>X</v>
          </cell>
          <cell r="N61" t="str">
            <v>X</v>
          </cell>
          <cell r="O61">
            <v>0</v>
          </cell>
          <cell r="P61" t="str">
            <v>Livs4 405020</v>
          </cell>
          <cell r="Q61">
            <v>0</v>
          </cell>
          <cell r="R61">
            <v>8</v>
          </cell>
          <cell r="S61">
            <v>2</v>
          </cell>
          <cell r="T61">
            <v>0</v>
          </cell>
          <cell r="U61">
            <v>0</v>
          </cell>
        </row>
        <row r="62">
          <cell r="D62">
            <v>21171</v>
          </cell>
          <cell r="E62">
            <v>265</v>
          </cell>
          <cell r="F62" t="str">
            <v>X</v>
          </cell>
          <cell r="G62">
            <v>0</v>
          </cell>
          <cell r="H62">
            <v>0</v>
          </cell>
          <cell r="I62" t="str">
            <v>X</v>
          </cell>
          <cell r="J62" t="str">
            <v>X</v>
          </cell>
          <cell r="K62" t="str">
            <v>X</v>
          </cell>
          <cell r="L62" t="str">
            <v>X</v>
          </cell>
          <cell r="M62" t="str">
            <v>X</v>
          </cell>
          <cell r="N62" t="str">
            <v>X</v>
          </cell>
          <cell r="O62">
            <v>1</v>
          </cell>
          <cell r="P62" t="str">
            <v>Livs4 420520</v>
          </cell>
          <cell r="Q62">
            <v>0</v>
          </cell>
          <cell r="R62">
            <v>21</v>
          </cell>
          <cell r="S62">
            <v>262</v>
          </cell>
          <cell r="T62">
            <v>0</v>
          </cell>
          <cell r="U62">
            <v>0</v>
          </cell>
        </row>
        <row r="63">
          <cell r="D63">
            <v>21173</v>
          </cell>
          <cell r="E63">
            <v>1</v>
          </cell>
          <cell r="F63" t="str">
            <v>X</v>
          </cell>
          <cell r="G63">
            <v>0</v>
          </cell>
          <cell r="H63">
            <v>0</v>
          </cell>
          <cell r="I63" t="str">
            <v>X</v>
          </cell>
          <cell r="J63" t="str">
            <v>X</v>
          </cell>
          <cell r="K63" t="str">
            <v>X</v>
          </cell>
          <cell r="L63" t="str">
            <v>X</v>
          </cell>
          <cell r="M63" t="str">
            <v>X</v>
          </cell>
          <cell r="N63" t="str">
            <v>X</v>
          </cell>
          <cell r="O63">
            <v>0</v>
          </cell>
          <cell r="P63" t="str">
            <v>Livs4 070430</v>
          </cell>
          <cell r="Q63">
            <v>0</v>
          </cell>
          <cell r="R63">
            <v>0</v>
          </cell>
          <cell r="S63">
            <v>1</v>
          </cell>
          <cell r="T63">
            <v>0</v>
          </cell>
          <cell r="U63">
            <v>0</v>
          </cell>
        </row>
        <row r="64">
          <cell r="D64">
            <v>21174</v>
          </cell>
          <cell r="E64">
            <v>2</v>
          </cell>
          <cell r="F64" t="str">
            <v>X</v>
          </cell>
          <cell r="G64">
            <v>0</v>
          </cell>
          <cell r="H64">
            <v>0</v>
          </cell>
          <cell r="I64" t="str">
            <v>X</v>
          </cell>
          <cell r="J64" t="str">
            <v>X</v>
          </cell>
          <cell r="K64" t="str">
            <v>X</v>
          </cell>
          <cell r="L64" t="str">
            <v>X</v>
          </cell>
          <cell r="M64" t="str">
            <v>X</v>
          </cell>
          <cell r="N64" t="str">
            <v>X</v>
          </cell>
          <cell r="O64">
            <v>0</v>
          </cell>
          <cell r="P64" t="str">
            <v>Livs4 090340</v>
          </cell>
          <cell r="Q64">
            <v>0</v>
          </cell>
          <cell r="R64">
            <v>0</v>
          </cell>
          <cell r="S64">
            <v>2</v>
          </cell>
          <cell r="T64">
            <v>0</v>
          </cell>
          <cell r="U64">
            <v>0</v>
          </cell>
        </row>
        <row r="65">
          <cell r="D65">
            <v>21177</v>
          </cell>
          <cell r="E65">
            <v>1</v>
          </cell>
          <cell r="F65" t="str">
            <v>X</v>
          </cell>
          <cell r="G65">
            <v>0</v>
          </cell>
          <cell r="H65">
            <v>0</v>
          </cell>
          <cell r="I65" t="str">
            <v>X</v>
          </cell>
          <cell r="J65" t="str">
            <v>X</v>
          </cell>
          <cell r="K65" t="str">
            <v>X</v>
          </cell>
          <cell r="L65" t="str">
            <v>X</v>
          </cell>
          <cell r="M65" t="str">
            <v>X</v>
          </cell>
          <cell r="N65" t="str">
            <v>X</v>
          </cell>
          <cell r="O65">
            <v>0</v>
          </cell>
          <cell r="P65" t="str">
            <v>Livs4 407346</v>
          </cell>
          <cell r="Q65">
            <v>0</v>
          </cell>
          <cell r="R65">
            <v>0</v>
          </cell>
          <cell r="S65">
            <v>1</v>
          </cell>
          <cell r="T65">
            <v>0</v>
          </cell>
          <cell r="U65">
            <v>0</v>
          </cell>
        </row>
        <row r="66">
          <cell r="D66">
            <v>21188</v>
          </cell>
          <cell r="E66">
            <v>1</v>
          </cell>
          <cell r="F66" t="str">
            <v>X</v>
          </cell>
          <cell r="G66">
            <v>0</v>
          </cell>
          <cell r="H66">
            <v>0</v>
          </cell>
          <cell r="I66" t="str">
            <v>X</v>
          </cell>
          <cell r="J66" t="str">
            <v>X</v>
          </cell>
          <cell r="K66" t="str">
            <v>X</v>
          </cell>
          <cell r="L66" t="str">
            <v>X</v>
          </cell>
          <cell r="M66" t="str">
            <v>X</v>
          </cell>
          <cell r="N66" t="str">
            <v>X</v>
          </cell>
          <cell r="O66">
            <v>0</v>
          </cell>
          <cell r="P66" t="str">
            <v>Livs4 719800</v>
          </cell>
          <cell r="Q66">
            <v>0</v>
          </cell>
          <cell r="R66">
            <v>0</v>
          </cell>
          <cell r="S66">
            <v>1</v>
          </cell>
          <cell r="T66">
            <v>0</v>
          </cell>
          <cell r="U66">
            <v>0</v>
          </cell>
        </row>
        <row r="67">
          <cell r="D67">
            <v>21193</v>
          </cell>
          <cell r="E67">
            <v>1</v>
          </cell>
          <cell r="F67" t="str">
            <v>X</v>
          </cell>
          <cell r="G67">
            <v>0</v>
          </cell>
          <cell r="H67">
            <v>0</v>
          </cell>
          <cell r="I67" t="str">
            <v>X</v>
          </cell>
          <cell r="J67" t="str">
            <v>X</v>
          </cell>
          <cell r="K67" t="str">
            <v>X</v>
          </cell>
          <cell r="L67" t="str">
            <v>X</v>
          </cell>
          <cell r="M67" t="str">
            <v>X</v>
          </cell>
          <cell r="N67" t="str">
            <v>X</v>
          </cell>
          <cell r="O67">
            <v>1</v>
          </cell>
          <cell r="P67" t="str">
            <v>Livs4 434550</v>
          </cell>
          <cell r="Q67">
            <v>0</v>
          </cell>
          <cell r="R67">
            <v>0</v>
          </cell>
          <cell r="S67">
            <v>0</v>
          </cell>
          <cell r="T67">
            <v>0</v>
          </cell>
          <cell r="U67">
            <v>0</v>
          </cell>
        </row>
        <row r="68">
          <cell r="D68">
            <v>21194</v>
          </cell>
          <cell r="E68">
            <v>3</v>
          </cell>
          <cell r="F68" t="str">
            <v>X</v>
          </cell>
          <cell r="G68">
            <v>0</v>
          </cell>
          <cell r="H68">
            <v>0</v>
          </cell>
          <cell r="I68" t="str">
            <v>X</v>
          </cell>
          <cell r="J68" t="str">
            <v>X</v>
          </cell>
          <cell r="K68" t="str">
            <v>X</v>
          </cell>
          <cell r="L68" t="str">
            <v>X</v>
          </cell>
          <cell r="M68" t="str">
            <v>X</v>
          </cell>
          <cell r="N68" t="str">
            <v>X</v>
          </cell>
          <cell r="O68">
            <v>0</v>
          </cell>
          <cell r="P68" t="str">
            <v>Livs4 500245</v>
          </cell>
          <cell r="Q68">
            <v>0</v>
          </cell>
          <cell r="R68">
            <v>0</v>
          </cell>
          <cell r="S68">
            <v>3</v>
          </cell>
          <cell r="T68">
            <v>0</v>
          </cell>
          <cell r="U68">
            <v>0</v>
          </cell>
        </row>
        <row r="69">
          <cell r="D69">
            <v>21196</v>
          </cell>
          <cell r="E69">
            <v>1</v>
          </cell>
          <cell r="F69" t="str">
            <v>X</v>
          </cell>
          <cell r="G69">
            <v>0</v>
          </cell>
          <cell r="H69">
            <v>0</v>
          </cell>
          <cell r="I69" t="str">
            <v>X</v>
          </cell>
          <cell r="J69" t="str">
            <v>X</v>
          </cell>
          <cell r="K69" t="str">
            <v>X</v>
          </cell>
          <cell r="L69" t="str">
            <v>X</v>
          </cell>
          <cell r="M69" t="str">
            <v>X</v>
          </cell>
          <cell r="N69" t="str">
            <v>X</v>
          </cell>
          <cell r="O69">
            <v>0</v>
          </cell>
          <cell r="P69" t="str">
            <v>Livs4 404007</v>
          </cell>
          <cell r="Q69">
            <v>0</v>
          </cell>
          <cell r="R69">
            <v>0</v>
          </cell>
          <cell r="S69">
            <v>1</v>
          </cell>
          <cell r="T69">
            <v>0</v>
          </cell>
          <cell r="U69">
            <v>0</v>
          </cell>
        </row>
        <row r="70">
          <cell r="D70">
            <v>21197</v>
          </cell>
          <cell r="E70">
            <v>35</v>
          </cell>
          <cell r="F70" t="str">
            <v>X</v>
          </cell>
          <cell r="G70">
            <v>0</v>
          </cell>
          <cell r="H70">
            <v>0</v>
          </cell>
          <cell r="I70" t="str">
            <v>X</v>
          </cell>
          <cell r="J70" t="str">
            <v>X</v>
          </cell>
          <cell r="K70" t="str">
            <v>X</v>
          </cell>
          <cell r="L70" t="str">
            <v>X</v>
          </cell>
          <cell r="M70" t="str">
            <v>X</v>
          </cell>
          <cell r="N70" t="str">
            <v>X</v>
          </cell>
          <cell r="O70">
            <v>0</v>
          </cell>
          <cell r="P70" t="str">
            <v>Livs4 434548</v>
          </cell>
          <cell r="Q70">
            <v>0</v>
          </cell>
          <cell r="R70">
            <v>0</v>
          </cell>
          <cell r="S70">
            <v>35</v>
          </cell>
          <cell r="T70">
            <v>0</v>
          </cell>
          <cell r="U70">
            <v>0</v>
          </cell>
        </row>
        <row r="71">
          <cell r="D71">
            <v>21200</v>
          </cell>
          <cell r="E71">
            <v>33</v>
          </cell>
          <cell r="F71" t="str">
            <v>X</v>
          </cell>
          <cell r="G71">
            <v>0</v>
          </cell>
          <cell r="H71">
            <v>0</v>
          </cell>
          <cell r="I71" t="str">
            <v>X</v>
          </cell>
          <cell r="J71" t="str">
            <v>X</v>
          </cell>
          <cell r="K71" t="str">
            <v>X</v>
          </cell>
          <cell r="L71" t="str">
            <v>X</v>
          </cell>
          <cell r="M71" t="str">
            <v>X</v>
          </cell>
          <cell r="N71" t="str">
            <v>X</v>
          </cell>
          <cell r="O71">
            <v>0</v>
          </cell>
          <cell r="P71" t="str">
            <v>Livs4 434540</v>
          </cell>
          <cell r="Q71">
            <v>0</v>
          </cell>
          <cell r="R71">
            <v>14</v>
          </cell>
          <cell r="S71">
            <v>32</v>
          </cell>
          <cell r="T71">
            <v>0</v>
          </cell>
          <cell r="U71">
            <v>0</v>
          </cell>
        </row>
        <row r="72">
          <cell r="D72">
            <v>21201</v>
          </cell>
          <cell r="E72">
            <v>2</v>
          </cell>
          <cell r="F72" t="str">
            <v>X</v>
          </cell>
          <cell r="G72">
            <v>0</v>
          </cell>
          <cell r="H72">
            <v>0</v>
          </cell>
          <cell r="I72" t="str">
            <v>X</v>
          </cell>
          <cell r="J72" t="str">
            <v>X</v>
          </cell>
          <cell r="K72" t="str">
            <v>X</v>
          </cell>
          <cell r="L72" t="str">
            <v>X</v>
          </cell>
          <cell r="M72" t="str">
            <v>X</v>
          </cell>
          <cell r="N72" t="str">
            <v>X</v>
          </cell>
          <cell r="O72">
            <v>0</v>
          </cell>
          <cell r="P72" t="str">
            <v>Livs4 424030</v>
          </cell>
          <cell r="Q72">
            <v>0</v>
          </cell>
          <cell r="R72">
            <v>0</v>
          </cell>
          <cell r="S72">
            <v>2</v>
          </cell>
          <cell r="T72">
            <v>0</v>
          </cell>
          <cell r="U72">
            <v>0</v>
          </cell>
        </row>
        <row r="73">
          <cell r="D73">
            <v>21202</v>
          </cell>
          <cell r="E73">
            <v>2</v>
          </cell>
          <cell r="F73" t="str">
            <v>X</v>
          </cell>
          <cell r="G73">
            <v>0</v>
          </cell>
          <cell r="H73">
            <v>0</v>
          </cell>
          <cell r="I73" t="str">
            <v>X</v>
          </cell>
          <cell r="J73" t="str">
            <v>X</v>
          </cell>
          <cell r="K73" t="str">
            <v>X</v>
          </cell>
          <cell r="L73" t="str">
            <v>X</v>
          </cell>
          <cell r="M73" t="str">
            <v>X</v>
          </cell>
          <cell r="N73" t="str">
            <v>X</v>
          </cell>
          <cell r="O73">
            <v>0</v>
          </cell>
          <cell r="P73" t="str">
            <v>Livs4 001530</v>
          </cell>
          <cell r="Q73">
            <v>0</v>
          </cell>
          <cell r="R73">
            <v>0</v>
          </cell>
          <cell r="S73">
            <v>2</v>
          </cell>
          <cell r="T73">
            <v>0</v>
          </cell>
          <cell r="U73">
            <v>0</v>
          </cell>
        </row>
        <row r="74">
          <cell r="D74">
            <v>21203</v>
          </cell>
          <cell r="E74">
            <v>6</v>
          </cell>
          <cell r="F74" t="str">
            <v>X</v>
          </cell>
          <cell r="G74">
            <v>0</v>
          </cell>
          <cell r="H74">
            <v>0</v>
          </cell>
          <cell r="I74" t="str">
            <v>X</v>
          </cell>
          <cell r="J74" t="str">
            <v>X</v>
          </cell>
          <cell r="K74" t="str">
            <v>X</v>
          </cell>
          <cell r="L74" t="str">
            <v>X</v>
          </cell>
          <cell r="M74" t="str">
            <v>X</v>
          </cell>
          <cell r="N74" t="str">
            <v>X</v>
          </cell>
          <cell r="O74">
            <v>0</v>
          </cell>
          <cell r="P74" t="str">
            <v>Livs4 500308</v>
          </cell>
          <cell r="Q74">
            <v>0</v>
          </cell>
          <cell r="R74">
            <v>0</v>
          </cell>
          <cell r="S74">
            <v>6</v>
          </cell>
          <cell r="T74">
            <v>0</v>
          </cell>
          <cell r="U74">
            <v>0</v>
          </cell>
        </row>
        <row r="75">
          <cell r="D75">
            <v>21204</v>
          </cell>
          <cell r="E75">
            <v>10</v>
          </cell>
          <cell r="F75" t="str">
            <v>X</v>
          </cell>
          <cell r="G75">
            <v>0</v>
          </cell>
          <cell r="H75">
            <v>0</v>
          </cell>
          <cell r="I75" t="str">
            <v>X</v>
          </cell>
          <cell r="J75" t="str">
            <v>X</v>
          </cell>
          <cell r="K75" t="str">
            <v>X</v>
          </cell>
          <cell r="L75" t="str">
            <v>X</v>
          </cell>
          <cell r="M75" t="str">
            <v>X</v>
          </cell>
          <cell r="N75" t="str">
            <v>X</v>
          </cell>
          <cell r="O75">
            <v>0</v>
          </cell>
          <cell r="P75" t="str">
            <v>Livs4 403481</v>
          </cell>
          <cell r="Q75">
            <v>0</v>
          </cell>
          <cell r="R75">
            <v>0</v>
          </cell>
          <cell r="S75">
            <v>10</v>
          </cell>
          <cell r="T75">
            <v>0</v>
          </cell>
          <cell r="U75">
            <v>0</v>
          </cell>
        </row>
        <row r="76">
          <cell r="D76">
            <v>21206</v>
          </cell>
          <cell r="E76">
            <v>3</v>
          </cell>
          <cell r="F76" t="str">
            <v>X</v>
          </cell>
          <cell r="G76">
            <v>0</v>
          </cell>
          <cell r="H76">
            <v>0</v>
          </cell>
          <cell r="I76" t="str">
            <v>X</v>
          </cell>
          <cell r="J76" t="str">
            <v>X</v>
          </cell>
          <cell r="K76" t="str">
            <v>X</v>
          </cell>
          <cell r="L76" t="str">
            <v>X</v>
          </cell>
          <cell r="M76" t="str">
            <v>X</v>
          </cell>
          <cell r="N76" t="str">
            <v>X</v>
          </cell>
          <cell r="O76">
            <v>0</v>
          </cell>
          <cell r="P76" t="str">
            <v>Livs4 719815</v>
          </cell>
          <cell r="Q76">
            <v>0</v>
          </cell>
          <cell r="R76">
            <v>0</v>
          </cell>
          <cell r="S76">
            <v>3</v>
          </cell>
          <cell r="T76">
            <v>0</v>
          </cell>
          <cell r="U76">
            <v>0</v>
          </cell>
        </row>
        <row r="77">
          <cell r="D77">
            <v>21207</v>
          </cell>
          <cell r="E77">
            <v>4</v>
          </cell>
          <cell r="F77" t="str">
            <v>X</v>
          </cell>
          <cell r="G77">
            <v>0</v>
          </cell>
          <cell r="H77">
            <v>0</v>
          </cell>
          <cell r="I77" t="str">
            <v>X</v>
          </cell>
          <cell r="J77" t="str">
            <v>X</v>
          </cell>
          <cell r="K77" t="str">
            <v>X</v>
          </cell>
          <cell r="L77" t="str">
            <v>X</v>
          </cell>
          <cell r="M77" t="str">
            <v>X</v>
          </cell>
          <cell r="N77" t="str">
            <v>X</v>
          </cell>
          <cell r="O77">
            <v>0</v>
          </cell>
          <cell r="P77" t="str">
            <v>Livs4 405038</v>
          </cell>
          <cell r="Q77">
            <v>0</v>
          </cell>
          <cell r="R77">
            <v>0</v>
          </cell>
          <cell r="S77">
            <v>4</v>
          </cell>
          <cell r="T77">
            <v>0</v>
          </cell>
          <cell r="U77">
            <v>0</v>
          </cell>
        </row>
        <row r="78">
          <cell r="D78">
            <v>21209</v>
          </cell>
          <cell r="E78">
            <v>3</v>
          </cell>
          <cell r="F78" t="str">
            <v>X</v>
          </cell>
          <cell r="G78">
            <v>0</v>
          </cell>
          <cell r="H78">
            <v>0</v>
          </cell>
          <cell r="I78" t="str">
            <v>X</v>
          </cell>
          <cell r="J78" t="str">
            <v>X</v>
          </cell>
          <cell r="K78" t="str">
            <v>X</v>
          </cell>
          <cell r="L78" t="str">
            <v>X</v>
          </cell>
          <cell r="M78" t="str">
            <v>X</v>
          </cell>
          <cell r="N78" t="str">
            <v>X</v>
          </cell>
          <cell r="O78">
            <v>0</v>
          </cell>
          <cell r="P78" t="str">
            <v>Livs4 405041</v>
          </cell>
          <cell r="Q78">
            <v>0</v>
          </cell>
          <cell r="R78">
            <v>0</v>
          </cell>
          <cell r="S78">
            <v>3</v>
          </cell>
          <cell r="T78">
            <v>0</v>
          </cell>
          <cell r="U78">
            <v>0</v>
          </cell>
        </row>
        <row r="79">
          <cell r="D79">
            <v>21212</v>
          </cell>
          <cell r="E79">
            <v>3</v>
          </cell>
          <cell r="F79" t="str">
            <v>X</v>
          </cell>
          <cell r="G79">
            <v>0</v>
          </cell>
          <cell r="H79">
            <v>0</v>
          </cell>
          <cell r="I79" t="str">
            <v>X</v>
          </cell>
          <cell r="J79" t="str">
            <v>X</v>
          </cell>
          <cell r="K79" t="str">
            <v>X</v>
          </cell>
          <cell r="L79" t="str">
            <v>X</v>
          </cell>
          <cell r="M79" t="str">
            <v>X</v>
          </cell>
          <cell r="N79" t="str">
            <v>X</v>
          </cell>
          <cell r="O79">
            <v>0</v>
          </cell>
          <cell r="P79" t="str">
            <v>Livs4 405045</v>
          </cell>
          <cell r="Q79">
            <v>0</v>
          </cell>
          <cell r="R79">
            <v>4</v>
          </cell>
          <cell r="S79">
            <v>2</v>
          </cell>
          <cell r="T79">
            <v>0</v>
          </cell>
          <cell r="U79">
            <v>0</v>
          </cell>
        </row>
        <row r="80">
          <cell r="D80">
            <v>21215</v>
          </cell>
          <cell r="E80">
            <v>2</v>
          </cell>
          <cell r="F80" t="str">
            <v>X</v>
          </cell>
          <cell r="G80">
            <v>0</v>
          </cell>
          <cell r="H80">
            <v>0</v>
          </cell>
          <cell r="I80" t="str">
            <v>X</v>
          </cell>
          <cell r="J80" t="str">
            <v>X</v>
          </cell>
          <cell r="K80" t="str">
            <v>X</v>
          </cell>
          <cell r="L80" t="str">
            <v>X</v>
          </cell>
          <cell r="M80" t="str">
            <v>X</v>
          </cell>
          <cell r="N80" t="str">
            <v>X</v>
          </cell>
          <cell r="O80">
            <v>0</v>
          </cell>
          <cell r="P80" t="str">
            <v>Livs4 405048</v>
          </cell>
          <cell r="Q80">
            <v>0</v>
          </cell>
          <cell r="R80">
            <v>0</v>
          </cell>
          <cell r="S80">
            <v>2</v>
          </cell>
          <cell r="T80">
            <v>0</v>
          </cell>
          <cell r="U80">
            <v>0</v>
          </cell>
        </row>
        <row r="81">
          <cell r="D81">
            <v>21226</v>
          </cell>
          <cell r="E81">
            <v>804</v>
          </cell>
          <cell r="F81" t="str">
            <v>X</v>
          </cell>
          <cell r="G81">
            <v>0</v>
          </cell>
          <cell r="H81">
            <v>0</v>
          </cell>
          <cell r="I81" t="str">
            <v>X</v>
          </cell>
          <cell r="J81" t="str">
            <v>X</v>
          </cell>
          <cell r="K81" t="str">
            <v>X</v>
          </cell>
          <cell r="L81" t="str">
            <v>X</v>
          </cell>
          <cell r="M81" t="str">
            <v>X</v>
          </cell>
          <cell r="N81" t="str">
            <v>X</v>
          </cell>
          <cell r="O81">
            <v>0</v>
          </cell>
          <cell r="P81" t="str">
            <v>Livs4 404030 PPV</v>
          </cell>
          <cell r="Q81">
            <v>0</v>
          </cell>
          <cell r="R81">
            <v>203</v>
          </cell>
          <cell r="S81">
            <v>786</v>
          </cell>
          <cell r="T81">
            <v>0</v>
          </cell>
          <cell r="U81">
            <v>0</v>
          </cell>
        </row>
        <row r="82">
          <cell r="D82">
            <v>21231</v>
          </cell>
          <cell r="E82">
            <v>22</v>
          </cell>
          <cell r="F82" t="str">
            <v>X</v>
          </cell>
          <cell r="G82">
            <v>0</v>
          </cell>
          <cell r="H82">
            <v>0</v>
          </cell>
          <cell r="I82" t="str">
            <v>X</v>
          </cell>
          <cell r="J82" t="str">
            <v>X</v>
          </cell>
          <cell r="K82" t="str">
            <v>X</v>
          </cell>
          <cell r="L82" t="str">
            <v>X</v>
          </cell>
          <cell r="M82" t="str">
            <v>X</v>
          </cell>
          <cell r="N82" t="str">
            <v>X</v>
          </cell>
          <cell r="O82">
            <v>0</v>
          </cell>
          <cell r="P82" t="str">
            <v>Station4 719871</v>
          </cell>
          <cell r="Q82">
            <v>0</v>
          </cell>
          <cell r="R82">
            <v>9</v>
          </cell>
          <cell r="S82">
            <v>21</v>
          </cell>
          <cell r="T82">
            <v>0</v>
          </cell>
          <cell r="U82">
            <v>0</v>
          </cell>
        </row>
        <row r="83">
          <cell r="D83">
            <v>21233</v>
          </cell>
          <cell r="E83">
            <v>10</v>
          </cell>
          <cell r="F83" t="str">
            <v>X</v>
          </cell>
          <cell r="G83">
            <v>0</v>
          </cell>
          <cell r="H83">
            <v>0</v>
          </cell>
          <cell r="I83" t="str">
            <v>X</v>
          </cell>
          <cell r="J83" t="str">
            <v>X</v>
          </cell>
          <cell r="K83" t="str">
            <v>X</v>
          </cell>
          <cell r="L83" t="str">
            <v>X</v>
          </cell>
          <cell r="M83" t="str">
            <v>X</v>
          </cell>
          <cell r="N83" t="str">
            <v>X</v>
          </cell>
          <cell r="O83">
            <v>0</v>
          </cell>
          <cell r="P83" t="str">
            <v>Station4 719873</v>
          </cell>
          <cell r="Q83">
            <v>0</v>
          </cell>
          <cell r="R83">
            <v>0</v>
          </cell>
          <cell r="S83">
            <v>10</v>
          </cell>
          <cell r="T83">
            <v>0</v>
          </cell>
          <cell r="U83">
            <v>0</v>
          </cell>
        </row>
        <row r="84">
          <cell r="D84">
            <v>21234</v>
          </cell>
          <cell r="E84">
            <v>13</v>
          </cell>
          <cell r="F84" t="str">
            <v>X</v>
          </cell>
          <cell r="G84">
            <v>0</v>
          </cell>
          <cell r="H84">
            <v>0</v>
          </cell>
          <cell r="I84" t="str">
            <v>X</v>
          </cell>
          <cell r="J84" t="str">
            <v>X</v>
          </cell>
          <cell r="K84" t="str">
            <v>X</v>
          </cell>
          <cell r="L84" t="str">
            <v>X</v>
          </cell>
          <cell r="M84" t="str">
            <v>X</v>
          </cell>
          <cell r="N84" t="str">
            <v>X</v>
          </cell>
          <cell r="O84">
            <v>0</v>
          </cell>
          <cell r="P84" t="str">
            <v>Station4 719874</v>
          </cell>
          <cell r="Q84">
            <v>0</v>
          </cell>
          <cell r="R84">
            <v>0</v>
          </cell>
          <cell r="S84">
            <v>13</v>
          </cell>
          <cell r="T84">
            <v>0</v>
          </cell>
          <cell r="U84">
            <v>0</v>
          </cell>
        </row>
        <row r="85">
          <cell r="D85">
            <v>21297</v>
          </cell>
          <cell r="E85">
            <v>53</v>
          </cell>
          <cell r="F85" t="str">
            <v>X</v>
          </cell>
          <cell r="G85">
            <v>0</v>
          </cell>
          <cell r="H85">
            <v>0</v>
          </cell>
          <cell r="I85" t="str">
            <v>X</v>
          </cell>
          <cell r="J85" t="str">
            <v>X</v>
          </cell>
          <cell r="K85" t="str">
            <v>X</v>
          </cell>
          <cell r="L85" t="str">
            <v>X</v>
          </cell>
          <cell r="M85" t="str">
            <v>X</v>
          </cell>
          <cell r="N85" t="str">
            <v>X</v>
          </cell>
          <cell r="O85">
            <v>0</v>
          </cell>
          <cell r="P85" t="str">
            <v>Livs4 422112</v>
          </cell>
          <cell r="Q85">
            <v>0</v>
          </cell>
          <cell r="R85">
            <v>0</v>
          </cell>
          <cell r="S85">
            <v>53</v>
          </cell>
          <cell r="T85">
            <v>0</v>
          </cell>
          <cell r="U85">
            <v>0</v>
          </cell>
        </row>
        <row r="86">
          <cell r="D86">
            <v>21301</v>
          </cell>
          <cell r="E86">
            <v>5</v>
          </cell>
          <cell r="F86" t="str">
            <v>X</v>
          </cell>
          <cell r="G86">
            <v>0</v>
          </cell>
          <cell r="H86">
            <v>0</v>
          </cell>
          <cell r="I86" t="str">
            <v>X</v>
          </cell>
          <cell r="J86" t="str">
            <v>X</v>
          </cell>
          <cell r="K86" t="str">
            <v>X</v>
          </cell>
          <cell r="L86" t="str">
            <v>X</v>
          </cell>
          <cell r="M86" t="str">
            <v>X</v>
          </cell>
          <cell r="N86" t="str">
            <v>X</v>
          </cell>
          <cell r="O86">
            <v>0</v>
          </cell>
          <cell r="P86" t="str">
            <v>Livs1741147</v>
          </cell>
          <cell r="Q86">
            <v>0</v>
          </cell>
          <cell r="R86">
            <v>0</v>
          </cell>
          <cell r="S86">
            <v>5</v>
          </cell>
          <cell r="T86">
            <v>0</v>
          </cell>
          <cell r="U86">
            <v>0</v>
          </cell>
        </row>
        <row r="87">
          <cell r="D87">
            <v>21302</v>
          </cell>
          <cell r="E87">
            <v>41</v>
          </cell>
          <cell r="F87" t="str">
            <v>X</v>
          </cell>
          <cell r="G87">
            <v>0</v>
          </cell>
          <cell r="H87">
            <v>0</v>
          </cell>
          <cell r="I87" t="str">
            <v>X</v>
          </cell>
          <cell r="J87" t="str">
            <v>X</v>
          </cell>
          <cell r="K87" t="str">
            <v>X</v>
          </cell>
          <cell r="L87" t="str">
            <v>X</v>
          </cell>
          <cell r="M87" t="str">
            <v>X</v>
          </cell>
          <cell r="N87" t="str">
            <v>X</v>
          </cell>
          <cell r="O87">
            <v>1</v>
          </cell>
          <cell r="P87" t="str">
            <v>Livs1 404060</v>
          </cell>
          <cell r="Q87">
            <v>0</v>
          </cell>
          <cell r="R87">
            <v>0</v>
          </cell>
          <cell r="S87">
            <v>40</v>
          </cell>
          <cell r="T87">
            <v>0</v>
          </cell>
          <cell r="U87">
            <v>0</v>
          </cell>
        </row>
        <row r="88">
          <cell r="D88">
            <v>21303</v>
          </cell>
          <cell r="E88">
            <v>46</v>
          </cell>
          <cell r="F88" t="str">
            <v>X</v>
          </cell>
          <cell r="G88">
            <v>0</v>
          </cell>
          <cell r="H88">
            <v>0</v>
          </cell>
          <cell r="I88" t="str">
            <v>X</v>
          </cell>
          <cell r="J88" t="str">
            <v>X</v>
          </cell>
          <cell r="K88" t="str">
            <v>X</v>
          </cell>
          <cell r="L88" t="str">
            <v>X</v>
          </cell>
          <cell r="M88" t="str">
            <v>X</v>
          </cell>
          <cell r="N88" t="str">
            <v>X</v>
          </cell>
          <cell r="O88">
            <v>0</v>
          </cell>
          <cell r="P88" t="str">
            <v>Livs1 422112</v>
          </cell>
          <cell r="Q88">
            <v>0</v>
          </cell>
          <cell r="R88">
            <v>0</v>
          </cell>
          <cell r="S88">
            <v>46</v>
          </cell>
          <cell r="T88">
            <v>0</v>
          </cell>
          <cell r="U88">
            <v>0</v>
          </cell>
        </row>
        <row r="89">
          <cell r="D89">
            <v>21306</v>
          </cell>
          <cell r="E89">
            <v>237</v>
          </cell>
          <cell r="F89" t="str">
            <v>X</v>
          </cell>
          <cell r="G89">
            <v>0</v>
          </cell>
          <cell r="H89">
            <v>0</v>
          </cell>
          <cell r="I89" t="str">
            <v>X</v>
          </cell>
          <cell r="J89" t="str">
            <v>X</v>
          </cell>
          <cell r="K89" t="str">
            <v>X</v>
          </cell>
          <cell r="L89" t="str">
            <v>X</v>
          </cell>
          <cell r="M89" t="str">
            <v>X</v>
          </cell>
          <cell r="N89" t="str">
            <v>X</v>
          </cell>
          <cell r="O89">
            <v>1</v>
          </cell>
          <cell r="P89" t="str">
            <v>Livs1 616616</v>
          </cell>
          <cell r="Q89">
            <v>0</v>
          </cell>
          <cell r="R89">
            <v>0</v>
          </cell>
          <cell r="S89">
            <v>236</v>
          </cell>
          <cell r="T89">
            <v>0</v>
          </cell>
          <cell r="U89">
            <v>0</v>
          </cell>
        </row>
        <row r="90">
          <cell r="D90">
            <v>21308</v>
          </cell>
          <cell r="E90">
            <v>838</v>
          </cell>
          <cell r="F90" t="str">
            <v>X</v>
          </cell>
          <cell r="G90">
            <v>0</v>
          </cell>
          <cell r="H90">
            <v>0</v>
          </cell>
          <cell r="I90" t="str">
            <v>X</v>
          </cell>
          <cell r="J90" t="str">
            <v>X</v>
          </cell>
          <cell r="K90" t="str">
            <v>X</v>
          </cell>
          <cell r="L90" t="str">
            <v>X</v>
          </cell>
          <cell r="M90" t="str">
            <v>X</v>
          </cell>
          <cell r="N90" t="str">
            <v>X</v>
          </cell>
          <cell r="O90">
            <v>0</v>
          </cell>
          <cell r="P90" t="str">
            <v>Livs1 800822</v>
          </cell>
          <cell r="Q90">
            <v>0</v>
          </cell>
          <cell r="R90">
            <v>14</v>
          </cell>
          <cell r="S90">
            <v>835</v>
          </cell>
          <cell r="T90">
            <v>0</v>
          </cell>
          <cell r="U90">
            <v>0</v>
          </cell>
        </row>
        <row r="91">
          <cell r="D91">
            <v>21309</v>
          </cell>
          <cell r="E91">
            <v>115</v>
          </cell>
          <cell r="F91" t="str">
            <v>X</v>
          </cell>
          <cell r="G91">
            <v>0</v>
          </cell>
          <cell r="H91">
            <v>0</v>
          </cell>
          <cell r="I91" t="str">
            <v>X</v>
          </cell>
          <cell r="J91" t="str">
            <v>X</v>
          </cell>
          <cell r="K91" t="str">
            <v>X</v>
          </cell>
          <cell r="L91" t="str">
            <v>X</v>
          </cell>
          <cell r="M91" t="str">
            <v>X</v>
          </cell>
          <cell r="N91" t="str">
            <v>X</v>
          </cell>
          <cell r="O91">
            <v>2</v>
          </cell>
          <cell r="P91" t="str">
            <v>Livs1 822922</v>
          </cell>
          <cell r="Q91">
            <v>0</v>
          </cell>
          <cell r="R91">
            <v>0</v>
          </cell>
          <cell r="S91">
            <v>113</v>
          </cell>
          <cell r="T91">
            <v>0</v>
          </cell>
          <cell r="U91">
            <v>0</v>
          </cell>
        </row>
        <row r="92">
          <cell r="D92">
            <v>21313</v>
          </cell>
          <cell r="E92">
            <v>2</v>
          </cell>
          <cell r="F92" t="str">
            <v>X</v>
          </cell>
          <cell r="G92">
            <v>0</v>
          </cell>
          <cell r="H92">
            <v>0</v>
          </cell>
          <cell r="I92" t="str">
            <v>X</v>
          </cell>
          <cell r="J92" t="str">
            <v>X</v>
          </cell>
          <cell r="K92" t="str">
            <v>X</v>
          </cell>
          <cell r="L92" t="str">
            <v>X</v>
          </cell>
          <cell r="M92" t="str">
            <v>X</v>
          </cell>
          <cell r="N92" t="str">
            <v>X</v>
          </cell>
          <cell r="O92">
            <v>0</v>
          </cell>
          <cell r="P92" t="str">
            <v>Livs1 241242</v>
          </cell>
          <cell r="Q92">
            <v>0</v>
          </cell>
          <cell r="R92">
            <v>0</v>
          </cell>
          <cell r="S92">
            <v>2</v>
          </cell>
          <cell r="T92">
            <v>0</v>
          </cell>
          <cell r="U92">
            <v>0</v>
          </cell>
        </row>
        <row r="93">
          <cell r="D93">
            <v>21326</v>
          </cell>
          <cell r="E93">
            <v>137</v>
          </cell>
          <cell r="F93" t="str">
            <v>X</v>
          </cell>
          <cell r="G93">
            <v>0</v>
          </cell>
          <cell r="H93">
            <v>0</v>
          </cell>
          <cell r="I93" t="str">
            <v>X</v>
          </cell>
          <cell r="J93" t="str">
            <v>X</v>
          </cell>
          <cell r="K93" t="str">
            <v>X</v>
          </cell>
          <cell r="L93" t="str">
            <v>X</v>
          </cell>
          <cell r="M93" t="str">
            <v>X</v>
          </cell>
          <cell r="N93" t="str">
            <v>X</v>
          </cell>
          <cell r="O93">
            <v>0</v>
          </cell>
          <cell r="P93" t="str">
            <v>d Tech liv1 404040</v>
          </cell>
          <cell r="Q93">
            <v>0</v>
          </cell>
          <cell r="R93">
            <v>0</v>
          </cell>
          <cell r="S93">
            <v>137</v>
          </cell>
          <cell r="T93">
            <v>0</v>
          </cell>
          <cell r="U93">
            <v>0</v>
          </cell>
        </row>
        <row r="94">
          <cell r="D94">
            <v>21331</v>
          </cell>
          <cell r="E94">
            <v>10</v>
          </cell>
          <cell r="F94" t="str">
            <v>X</v>
          </cell>
          <cell r="G94">
            <v>0</v>
          </cell>
          <cell r="H94">
            <v>0</v>
          </cell>
          <cell r="I94" t="str">
            <v>X</v>
          </cell>
          <cell r="J94" t="str">
            <v>X</v>
          </cell>
          <cell r="K94" t="str">
            <v>X</v>
          </cell>
          <cell r="L94" t="str">
            <v>X</v>
          </cell>
          <cell r="M94" t="str">
            <v>X</v>
          </cell>
          <cell r="N94" t="str">
            <v>X</v>
          </cell>
          <cell r="O94">
            <v>0</v>
          </cell>
          <cell r="P94" t="str">
            <v>Livs1 414444</v>
          </cell>
          <cell r="Q94">
            <v>0</v>
          </cell>
          <cell r="R94">
            <v>135</v>
          </cell>
          <cell r="S94">
            <v>0</v>
          </cell>
          <cell r="T94">
            <v>0</v>
          </cell>
          <cell r="U94">
            <v>0</v>
          </cell>
        </row>
        <row r="95">
          <cell r="D95">
            <v>21333</v>
          </cell>
          <cell r="E95">
            <v>8</v>
          </cell>
          <cell r="F95" t="str">
            <v>X</v>
          </cell>
          <cell r="G95">
            <v>0</v>
          </cell>
          <cell r="H95">
            <v>0</v>
          </cell>
          <cell r="I95" t="str">
            <v>X</v>
          </cell>
          <cell r="J95" t="str">
            <v>X</v>
          </cell>
          <cell r="K95" t="str">
            <v>X</v>
          </cell>
          <cell r="L95" t="str">
            <v>X</v>
          </cell>
          <cell r="M95" t="str">
            <v>X</v>
          </cell>
          <cell r="N95" t="str">
            <v>X</v>
          </cell>
          <cell r="O95">
            <v>0</v>
          </cell>
          <cell r="P95">
            <v>21333</v>
          </cell>
          <cell r="Q95">
            <v>0</v>
          </cell>
          <cell r="R95">
            <v>0</v>
          </cell>
          <cell r="S95">
            <v>8</v>
          </cell>
          <cell r="T95">
            <v>0</v>
          </cell>
          <cell r="U95">
            <v>0</v>
          </cell>
        </row>
        <row r="96">
          <cell r="D96">
            <v>21347</v>
          </cell>
          <cell r="E96">
            <v>13</v>
          </cell>
          <cell r="F96" t="str">
            <v>X</v>
          </cell>
          <cell r="G96">
            <v>0</v>
          </cell>
          <cell r="H96">
            <v>0</v>
          </cell>
          <cell r="I96" t="str">
            <v>X</v>
          </cell>
          <cell r="J96" t="str">
            <v>X</v>
          </cell>
          <cell r="K96" t="str">
            <v>X</v>
          </cell>
          <cell r="L96" t="str">
            <v>X</v>
          </cell>
          <cell r="M96" t="str">
            <v>X</v>
          </cell>
          <cell r="N96" t="str">
            <v>X</v>
          </cell>
          <cell r="O96">
            <v>0</v>
          </cell>
          <cell r="P96" t="str">
            <v>Livs2 005642</v>
          </cell>
          <cell r="Q96">
            <v>0</v>
          </cell>
          <cell r="R96">
            <v>0</v>
          </cell>
          <cell r="S96">
            <v>13</v>
          </cell>
          <cell r="T96">
            <v>0</v>
          </cell>
          <cell r="U96">
            <v>0</v>
          </cell>
        </row>
        <row r="97">
          <cell r="D97">
            <v>21352</v>
          </cell>
          <cell r="E97">
            <v>57</v>
          </cell>
          <cell r="F97" t="str">
            <v>X</v>
          </cell>
          <cell r="G97">
            <v>0</v>
          </cell>
          <cell r="H97">
            <v>0</v>
          </cell>
          <cell r="I97" t="str">
            <v>X</v>
          </cell>
          <cell r="J97" t="str">
            <v>X</v>
          </cell>
          <cell r="K97" t="str">
            <v>X</v>
          </cell>
          <cell r="L97" t="str">
            <v>X</v>
          </cell>
          <cell r="M97" t="str">
            <v>X</v>
          </cell>
          <cell r="N97" t="str">
            <v>X</v>
          </cell>
          <cell r="O97">
            <v>0</v>
          </cell>
          <cell r="P97" t="str">
            <v>Livs1 005647</v>
          </cell>
          <cell r="Q97">
            <v>0</v>
          </cell>
          <cell r="R97">
            <v>0</v>
          </cell>
          <cell r="S97">
            <v>57</v>
          </cell>
          <cell r="T97">
            <v>2</v>
          </cell>
          <cell r="U97">
            <v>0</v>
          </cell>
        </row>
        <row r="98">
          <cell r="D98">
            <v>21353</v>
          </cell>
          <cell r="E98">
            <v>2</v>
          </cell>
          <cell r="F98" t="str">
            <v>X</v>
          </cell>
          <cell r="G98">
            <v>0</v>
          </cell>
          <cell r="H98">
            <v>0</v>
          </cell>
          <cell r="I98" t="str">
            <v>X</v>
          </cell>
          <cell r="J98" t="str">
            <v>X</v>
          </cell>
          <cell r="K98" t="str">
            <v>X</v>
          </cell>
          <cell r="L98" t="str">
            <v>X</v>
          </cell>
          <cell r="M98" t="str">
            <v>X</v>
          </cell>
          <cell r="N98" t="str">
            <v>X</v>
          </cell>
          <cell r="O98">
            <v>0</v>
          </cell>
          <cell r="P98">
            <v>21353</v>
          </cell>
          <cell r="Q98">
            <v>0</v>
          </cell>
          <cell r="R98">
            <v>0</v>
          </cell>
          <cell r="S98">
            <v>2</v>
          </cell>
          <cell r="T98">
            <v>0</v>
          </cell>
          <cell r="U98">
            <v>0</v>
          </cell>
        </row>
        <row r="99">
          <cell r="D99">
            <v>21359</v>
          </cell>
          <cell r="E99">
            <v>16</v>
          </cell>
          <cell r="F99" t="str">
            <v>X</v>
          </cell>
          <cell r="G99">
            <v>0</v>
          </cell>
          <cell r="H99">
            <v>0</v>
          </cell>
          <cell r="I99" t="str">
            <v>X</v>
          </cell>
          <cell r="J99" t="str">
            <v>X</v>
          </cell>
          <cell r="K99" t="str">
            <v>X</v>
          </cell>
          <cell r="L99" t="str">
            <v>X</v>
          </cell>
          <cell r="M99" t="str">
            <v>X</v>
          </cell>
          <cell r="N99" t="str">
            <v>X</v>
          </cell>
          <cell r="O99">
            <v>0</v>
          </cell>
          <cell r="P99" t="str">
            <v>Livs1001999</v>
          </cell>
          <cell r="Q99">
            <v>0</v>
          </cell>
          <cell r="R99">
            <v>0</v>
          </cell>
          <cell r="S99">
            <v>16</v>
          </cell>
          <cell r="T99">
            <v>0</v>
          </cell>
          <cell r="U99">
            <v>0</v>
          </cell>
        </row>
        <row r="100">
          <cell r="D100">
            <v>21500</v>
          </cell>
          <cell r="E100">
            <v>79</v>
          </cell>
          <cell r="F100" t="str">
            <v>X</v>
          </cell>
          <cell r="G100">
            <v>0</v>
          </cell>
          <cell r="H100">
            <v>0</v>
          </cell>
          <cell r="I100" t="str">
            <v>X</v>
          </cell>
          <cell r="J100" t="str">
            <v>X</v>
          </cell>
          <cell r="K100" t="str">
            <v>X</v>
          </cell>
          <cell r="L100" t="str">
            <v>X</v>
          </cell>
          <cell r="M100" t="str">
            <v>X</v>
          </cell>
          <cell r="N100" t="str">
            <v>X</v>
          </cell>
          <cell r="O100">
            <v>0</v>
          </cell>
          <cell r="P100" t="str">
            <v>Livs2400000</v>
          </cell>
          <cell r="Q100">
            <v>0</v>
          </cell>
          <cell r="R100">
            <v>0</v>
          </cell>
          <cell r="S100">
            <v>78</v>
          </cell>
          <cell r="T100">
            <v>0</v>
          </cell>
          <cell r="U100">
            <v>0</v>
          </cell>
        </row>
        <row r="101">
          <cell r="D101">
            <v>21510</v>
          </cell>
          <cell r="E101">
            <v>19</v>
          </cell>
          <cell r="F101" t="str">
            <v>X</v>
          </cell>
          <cell r="G101">
            <v>0</v>
          </cell>
          <cell r="H101">
            <v>0</v>
          </cell>
          <cell r="I101" t="str">
            <v>X</v>
          </cell>
          <cell r="J101" t="str">
            <v>X</v>
          </cell>
          <cell r="K101" t="str">
            <v>X</v>
          </cell>
          <cell r="L101" t="str">
            <v>X</v>
          </cell>
          <cell r="M101" t="str">
            <v>X</v>
          </cell>
          <cell r="N101" t="str">
            <v>X</v>
          </cell>
          <cell r="O101">
            <v>0</v>
          </cell>
          <cell r="P101" t="str">
            <v>Livs2356595</v>
          </cell>
          <cell r="Q101">
            <v>0</v>
          </cell>
          <cell r="R101">
            <v>0</v>
          </cell>
          <cell r="S101">
            <v>19</v>
          </cell>
          <cell r="T101">
            <v>0</v>
          </cell>
          <cell r="U101">
            <v>0</v>
          </cell>
        </row>
        <row r="102">
          <cell r="D102">
            <v>21514</v>
          </cell>
          <cell r="E102">
            <v>33</v>
          </cell>
          <cell r="F102" t="str">
            <v>X</v>
          </cell>
          <cell r="G102">
            <v>0</v>
          </cell>
          <cell r="H102">
            <v>0</v>
          </cell>
          <cell r="I102" t="str">
            <v>X</v>
          </cell>
          <cell r="J102" t="str">
            <v>X</v>
          </cell>
          <cell r="K102" t="str">
            <v>X</v>
          </cell>
          <cell r="L102" t="str">
            <v>X</v>
          </cell>
          <cell r="M102" t="str">
            <v>X</v>
          </cell>
          <cell r="N102" t="str">
            <v>X</v>
          </cell>
          <cell r="O102">
            <v>0</v>
          </cell>
          <cell r="P102" t="str">
            <v>Livs2 663311</v>
          </cell>
          <cell r="Q102">
            <v>0</v>
          </cell>
          <cell r="R102">
            <v>0</v>
          </cell>
          <cell r="S102">
            <v>33</v>
          </cell>
          <cell r="T102">
            <v>0</v>
          </cell>
          <cell r="U102">
            <v>0</v>
          </cell>
        </row>
        <row r="103">
          <cell r="D103">
            <v>21518</v>
          </cell>
          <cell r="E103">
            <v>9</v>
          </cell>
          <cell r="F103" t="str">
            <v>X</v>
          </cell>
          <cell r="G103">
            <v>0</v>
          </cell>
          <cell r="H103">
            <v>0</v>
          </cell>
          <cell r="I103" t="str">
            <v>X</v>
          </cell>
          <cell r="J103" t="str">
            <v>X</v>
          </cell>
          <cell r="K103" t="str">
            <v>X</v>
          </cell>
          <cell r="L103" t="str">
            <v>X</v>
          </cell>
          <cell r="M103" t="str">
            <v>X</v>
          </cell>
          <cell r="N103" t="str">
            <v>X</v>
          </cell>
          <cell r="O103">
            <v>1</v>
          </cell>
          <cell r="P103" t="str">
            <v>Livs2 800866</v>
          </cell>
          <cell r="Q103">
            <v>0</v>
          </cell>
          <cell r="R103">
            <v>0</v>
          </cell>
          <cell r="S103">
            <v>8</v>
          </cell>
          <cell r="T103">
            <v>0</v>
          </cell>
          <cell r="U103">
            <v>0</v>
          </cell>
        </row>
        <row r="104">
          <cell r="D104">
            <v>21520</v>
          </cell>
          <cell r="E104">
            <v>297</v>
          </cell>
          <cell r="F104" t="str">
            <v>X</v>
          </cell>
          <cell r="G104">
            <v>0</v>
          </cell>
          <cell r="H104">
            <v>0</v>
          </cell>
          <cell r="I104" t="str">
            <v>X</v>
          </cell>
          <cell r="J104" t="str">
            <v>X</v>
          </cell>
          <cell r="K104" t="str">
            <v>X</v>
          </cell>
          <cell r="L104" t="str">
            <v>X</v>
          </cell>
          <cell r="M104" t="str">
            <v>X</v>
          </cell>
          <cell r="N104" t="str">
            <v>X</v>
          </cell>
          <cell r="O104">
            <v>0</v>
          </cell>
          <cell r="P104" t="str">
            <v>Livs2 400024</v>
          </cell>
          <cell r="Q104">
            <v>0</v>
          </cell>
          <cell r="R104">
            <v>130</v>
          </cell>
          <cell r="S104">
            <v>286</v>
          </cell>
          <cell r="T104">
            <v>0</v>
          </cell>
          <cell r="U104">
            <v>0</v>
          </cell>
        </row>
        <row r="105">
          <cell r="D105">
            <v>21521</v>
          </cell>
          <cell r="E105">
            <v>2</v>
          </cell>
          <cell r="F105" t="str">
            <v>X</v>
          </cell>
          <cell r="G105">
            <v>0</v>
          </cell>
          <cell r="H105">
            <v>0</v>
          </cell>
          <cell r="I105" t="str">
            <v>X</v>
          </cell>
          <cell r="J105" t="str">
            <v>X</v>
          </cell>
          <cell r="K105" t="str">
            <v>X</v>
          </cell>
          <cell r="L105" t="str">
            <v>X</v>
          </cell>
          <cell r="M105" t="str">
            <v>X</v>
          </cell>
          <cell r="N105" t="str">
            <v>X</v>
          </cell>
          <cell r="O105">
            <v>0</v>
          </cell>
          <cell r="P105" t="str">
            <v>Livs2330333</v>
          </cell>
          <cell r="Q105">
            <v>0</v>
          </cell>
          <cell r="R105">
            <v>7</v>
          </cell>
          <cell r="S105">
            <v>1</v>
          </cell>
          <cell r="T105">
            <v>0</v>
          </cell>
          <cell r="U105">
            <v>0</v>
          </cell>
        </row>
        <row r="106">
          <cell r="D106">
            <v>21522</v>
          </cell>
          <cell r="E106">
            <v>11</v>
          </cell>
          <cell r="F106" t="str">
            <v>X</v>
          </cell>
          <cell r="G106">
            <v>0</v>
          </cell>
          <cell r="H106">
            <v>0</v>
          </cell>
          <cell r="I106" t="str">
            <v>X</v>
          </cell>
          <cell r="J106" t="str">
            <v>X</v>
          </cell>
          <cell r="K106" t="str">
            <v>X</v>
          </cell>
          <cell r="L106" t="str">
            <v>X</v>
          </cell>
          <cell r="M106" t="str">
            <v>X</v>
          </cell>
          <cell r="N106" t="str">
            <v>X</v>
          </cell>
          <cell r="O106">
            <v>0</v>
          </cell>
          <cell r="P106" t="str">
            <v>Livs2 838689</v>
          </cell>
          <cell r="Q106">
            <v>0</v>
          </cell>
          <cell r="R106">
            <v>89</v>
          </cell>
          <cell r="S106">
            <v>0</v>
          </cell>
          <cell r="T106">
            <v>0</v>
          </cell>
          <cell r="U106">
            <v>0</v>
          </cell>
        </row>
        <row r="107">
          <cell r="D107">
            <v>21527</v>
          </cell>
          <cell r="E107">
            <v>6</v>
          </cell>
          <cell r="F107" t="str">
            <v>X</v>
          </cell>
          <cell r="G107">
            <v>0</v>
          </cell>
          <cell r="H107">
            <v>0</v>
          </cell>
          <cell r="I107" t="str">
            <v>X</v>
          </cell>
          <cell r="J107" t="str">
            <v>X</v>
          </cell>
          <cell r="K107" t="str">
            <v>X</v>
          </cell>
          <cell r="L107" t="str">
            <v>X</v>
          </cell>
          <cell r="M107" t="str">
            <v>X</v>
          </cell>
          <cell r="N107" t="str">
            <v>X</v>
          </cell>
          <cell r="O107">
            <v>0</v>
          </cell>
          <cell r="P107" t="str">
            <v>Livs2434464</v>
          </cell>
          <cell r="Q107">
            <v>0</v>
          </cell>
          <cell r="R107">
            <v>0</v>
          </cell>
          <cell r="S107">
            <v>6</v>
          </cell>
          <cell r="T107">
            <v>0</v>
          </cell>
          <cell r="U107">
            <v>0</v>
          </cell>
        </row>
        <row r="108">
          <cell r="D108">
            <v>21528</v>
          </cell>
          <cell r="E108">
            <v>1</v>
          </cell>
          <cell r="F108" t="str">
            <v>X</v>
          </cell>
          <cell r="G108">
            <v>0</v>
          </cell>
          <cell r="H108">
            <v>0</v>
          </cell>
          <cell r="I108" t="str">
            <v>X</v>
          </cell>
          <cell r="J108" t="str">
            <v>X</v>
          </cell>
          <cell r="K108" t="str">
            <v>X</v>
          </cell>
          <cell r="L108" t="str">
            <v>X</v>
          </cell>
          <cell r="M108" t="str">
            <v>X</v>
          </cell>
          <cell r="N108" t="str">
            <v>X</v>
          </cell>
          <cell r="O108">
            <v>0</v>
          </cell>
          <cell r="P108" t="str">
            <v>Livs 2 776622</v>
          </cell>
          <cell r="Q108">
            <v>0</v>
          </cell>
          <cell r="R108">
            <v>0</v>
          </cell>
          <cell r="S108">
            <v>1</v>
          </cell>
          <cell r="T108">
            <v>0</v>
          </cell>
          <cell r="U108">
            <v>0</v>
          </cell>
        </row>
        <row r="109">
          <cell r="D109">
            <v>21531</v>
          </cell>
          <cell r="E109">
            <v>1489</v>
          </cell>
          <cell r="F109" t="str">
            <v>X</v>
          </cell>
          <cell r="G109">
            <v>0</v>
          </cell>
          <cell r="H109">
            <v>0</v>
          </cell>
          <cell r="I109" t="str">
            <v>X</v>
          </cell>
          <cell r="J109" t="str">
            <v>X</v>
          </cell>
          <cell r="K109" t="str">
            <v>X</v>
          </cell>
          <cell r="L109" t="str">
            <v>X</v>
          </cell>
          <cell r="M109" t="str">
            <v>X</v>
          </cell>
          <cell r="N109" t="str">
            <v>X</v>
          </cell>
          <cell r="O109">
            <v>0</v>
          </cell>
          <cell r="P109" t="str">
            <v>Install livs2</v>
          </cell>
          <cell r="Q109">
            <v>0</v>
          </cell>
          <cell r="R109">
            <v>314</v>
          </cell>
          <cell r="S109">
            <v>1464</v>
          </cell>
          <cell r="T109">
            <v>0</v>
          </cell>
          <cell r="U109">
            <v>0</v>
          </cell>
        </row>
        <row r="110">
          <cell r="D110">
            <v>21537</v>
          </cell>
          <cell r="E110">
            <v>314</v>
          </cell>
          <cell r="F110" t="str">
            <v>X</v>
          </cell>
          <cell r="G110">
            <v>310</v>
          </cell>
          <cell r="H110">
            <v>270</v>
          </cell>
          <cell r="I110" t="str">
            <v>X</v>
          </cell>
          <cell r="J110" t="str">
            <v>X</v>
          </cell>
          <cell r="K110" t="str">
            <v>X</v>
          </cell>
          <cell r="L110" t="str">
            <v>X</v>
          </cell>
          <cell r="M110" t="str">
            <v>X</v>
          </cell>
          <cell r="N110" t="str">
            <v>X</v>
          </cell>
          <cell r="O110">
            <v>4</v>
          </cell>
          <cell r="P110" t="str">
            <v>Livs2 7312079</v>
          </cell>
          <cell r="Q110">
            <v>98152</v>
          </cell>
          <cell r="R110">
            <v>0</v>
          </cell>
          <cell r="S110">
            <v>0</v>
          </cell>
          <cell r="T110">
            <v>0</v>
          </cell>
          <cell r="U110">
            <v>2712</v>
          </cell>
        </row>
        <row r="111">
          <cell r="D111">
            <v>21542</v>
          </cell>
          <cell r="E111">
            <v>111</v>
          </cell>
          <cell r="F111" t="str">
            <v>X</v>
          </cell>
          <cell r="G111">
            <v>0</v>
          </cell>
          <cell r="H111">
            <v>0</v>
          </cell>
          <cell r="I111" t="str">
            <v>X</v>
          </cell>
          <cell r="J111" t="str">
            <v>X</v>
          </cell>
          <cell r="K111" t="str">
            <v>X</v>
          </cell>
          <cell r="L111" t="str">
            <v>X</v>
          </cell>
          <cell r="M111" t="str">
            <v>X</v>
          </cell>
          <cell r="N111" t="str">
            <v>X</v>
          </cell>
          <cell r="O111">
            <v>1</v>
          </cell>
          <cell r="P111" t="str">
            <v>Livs2 800805 New</v>
          </cell>
          <cell r="Q111">
            <v>0</v>
          </cell>
          <cell r="R111">
            <v>117</v>
          </cell>
          <cell r="S111">
            <v>102</v>
          </cell>
          <cell r="T111">
            <v>0</v>
          </cell>
          <cell r="U111">
            <v>0</v>
          </cell>
        </row>
        <row r="112">
          <cell r="D112">
            <v>21642</v>
          </cell>
          <cell r="E112">
            <v>8107</v>
          </cell>
          <cell r="F112" t="str">
            <v>X</v>
          </cell>
          <cell r="G112">
            <v>0</v>
          </cell>
          <cell r="H112">
            <v>0</v>
          </cell>
          <cell r="I112" t="str">
            <v>X</v>
          </cell>
          <cell r="J112" t="str">
            <v>X</v>
          </cell>
          <cell r="K112" t="str">
            <v>X</v>
          </cell>
          <cell r="L112" t="str">
            <v>X</v>
          </cell>
          <cell r="M112" t="str">
            <v>X</v>
          </cell>
          <cell r="N112" t="str">
            <v>X</v>
          </cell>
          <cell r="O112">
            <v>14</v>
          </cell>
          <cell r="P112" t="str">
            <v>a Tech liv2 404040</v>
          </cell>
          <cell r="Q112">
            <v>0</v>
          </cell>
          <cell r="R112">
            <v>996</v>
          </cell>
          <cell r="S112">
            <v>8031</v>
          </cell>
          <cell r="T112">
            <v>0</v>
          </cell>
          <cell r="U112">
            <v>0</v>
          </cell>
        </row>
        <row r="113">
          <cell r="D113">
            <v>21705</v>
          </cell>
          <cell r="E113">
            <v>1294</v>
          </cell>
          <cell r="F113" t="str">
            <v>X</v>
          </cell>
          <cell r="G113">
            <v>0</v>
          </cell>
          <cell r="H113">
            <v>0</v>
          </cell>
          <cell r="I113" t="str">
            <v>X</v>
          </cell>
          <cell r="J113" t="str">
            <v>X</v>
          </cell>
          <cell r="K113" t="str">
            <v>X</v>
          </cell>
          <cell r="L113" t="str">
            <v>X</v>
          </cell>
          <cell r="M113" t="str">
            <v>X</v>
          </cell>
          <cell r="N113" t="str">
            <v>X</v>
          </cell>
          <cell r="O113">
            <v>0</v>
          </cell>
          <cell r="P113" t="str">
            <v>Livs3959595</v>
          </cell>
          <cell r="Q113">
            <v>0</v>
          </cell>
          <cell r="R113">
            <v>228</v>
          </cell>
          <cell r="S113">
            <v>1278</v>
          </cell>
          <cell r="T113">
            <v>0</v>
          </cell>
          <cell r="U113">
            <v>0</v>
          </cell>
        </row>
        <row r="114">
          <cell r="D114">
            <v>21710</v>
          </cell>
          <cell r="E114">
            <v>65</v>
          </cell>
          <cell r="F114" t="str">
            <v>X</v>
          </cell>
          <cell r="G114">
            <v>0</v>
          </cell>
          <cell r="H114">
            <v>0</v>
          </cell>
          <cell r="I114" t="str">
            <v>X</v>
          </cell>
          <cell r="J114" t="str">
            <v>X</v>
          </cell>
          <cell r="K114" t="str">
            <v>X</v>
          </cell>
          <cell r="L114" t="str">
            <v>X</v>
          </cell>
          <cell r="M114" t="str">
            <v>X</v>
          </cell>
          <cell r="N114" t="str">
            <v>X</v>
          </cell>
          <cell r="O114">
            <v>2</v>
          </cell>
          <cell r="P114" t="str">
            <v>Livs3 418486</v>
          </cell>
          <cell r="Q114">
            <v>0</v>
          </cell>
          <cell r="R114">
            <v>0</v>
          </cell>
          <cell r="S114">
            <v>63</v>
          </cell>
          <cell r="T114">
            <v>0</v>
          </cell>
          <cell r="U114">
            <v>0</v>
          </cell>
        </row>
        <row r="115">
          <cell r="D115">
            <v>21727</v>
          </cell>
          <cell r="E115">
            <v>42</v>
          </cell>
          <cell r="F115" t="str">
            <v>X</v>
          </cell>
          <cell r="G115">
            <v>0</v>
          </cell>
          <cell r="H115">
            <v>0</v>
          </cell>
          <cell r="I115" t="str">
            <v>X</v>
          </cell>
          <cell r="J115" t="str">
            <v>X</v>
          </cell>
          <cell r="K115" t="str">
            <v>X</v>
          </cell>
          <cell r="L115" t="str">
            <v>X</v>
          </cell>
          <cell r="M115" t="str">
            <v>X</v>
          </cell>
          <cell r="N115" t="str">
            <v>X</v>
          </cell>
          <cell r="O115">
            <v>0</v>
          </cell>
          <cell r="P115" t="str">
            <v>Livs3 420958</v>
          </cell>
          <cell r="Q115">
            <v>0</v>
          </cell>
          <cell r="R115">
            <v>0</v>
          </cell>
          <cell r="S115">
            <v>42</v>
          </cell>
          <cell r="T115">
            <v>0</v>
          </cell>
          <cell r="U115">
            <v>0</v>
          </cell>
        </row>
        <row r="116">
          <cell r="D116">
            <v>21734</v>
          </cell>
          <cell r="E116">
            <v>53</v>
          </cell>
          <cell r="F116" t="str">
            <v>X</v>
          </cell>
          <cell r="G116">
            <v>0</v>
          </cell>
          <cell r="H116">
            <v>0</v>
          </cell>
          <cell r="I116" t="str">
            <v>X</v>
          </cell>
          <cell r="J116" t="str">
            <v>X</v>
          </cell>
          <cell r="K116" t="str">
            <v>X</v>
          </cell>
          <cell r="L116" t="str">
            <v>X</v>
          </cell>
          <cell r="M116" t="str">
            <v>X</v>
          </cell>
          <cell r="N116" t="str">
            <v>X</v>
          </cell>
          <cell r="O116">
            <v>1</v>
          </cell>
          <cell r="P116" t="str">
            <v>Livs3 800800</v>
          </cell>
          <cell r="Q116">
            <v>0</v>
          </cell>
          <cell r="R116">
            <v>0</v>
          </cell>
          <cell r="S116">
            <v>52</v>
          </cell>
          <cell r="T116">
            <v>0</v>
          </cell>
          <cell r="U116">
            <v>0</v>
          </cell>
        </row>
        <row r="117">
          <cell r="D117">
            <v>21744</v>
          </cell>
          <cell r="E117">
            <v>1</v>
          </cell>
          <cell r="F117" t="str">
            <v>X</v>
          </cell>
          <cell r="G117">
            <v>0</v>
          </cell>
          <cell r="H117">
            <v>0</v>
          </cell>
          <cell r="I117" t="str">
            <v>X</v>
          </cell>
          <cell r="J117" t="str">
            <v>X</v>
          </cell>
          <cell r="K117" t="str">
            <v>X</v>
          </cell>
          <cell r="L117" t="str">
            <v>X</v>
          </cell>
          <cell r="M117" t="str">
            <v>X</v>
          </cell>
          <cell r="N117" t="str">
            <v>X</v>
          </cell>
          <cell r="O117">
            <v>0</v>
          </cell>
          <cell r="P117" t="str">
            <v>Livs3 5875078</v>
          </cell>
          <cell r="Q117">
            <v>0</v>
          </cell>
          <cell r="R117">
            <v>0</v>
          </cell>
          <cell r="S117">
            <v>1</v>
          </cell>
          <cell r="T117">
            <v>0</v>
          </cell>
          <cell r="U117">
            <v>0</v>
          </cell>
        </row>
        <row r="118">
          <cell r="D118">
            <v>21842</v>
          </cell>
          <cell r="E118">
            <v>3242</v>
          </cell>
          <cell r="F118" t="str">
            <v>X</v>
          </cell>
          <cell r="G118">
            <v>0</v>
          </cell>
          <cell r="H118">
            <v>0</v>
          </cell>
          <cell r="I118" t="str">
            <v>X</v>
          </cell>
          <cell r="J118" t="str">
            <v>X</v>
          </cell>
          <cell r="K118" t="str">
            <v>X</v>
          </cell>
          <cell r="L118" t="str">
            <v>X</v>
          </cell>
          <cell r="M118" t="str">
            <v>X</v>
          </cell>
          <cell r="N118" t="str">
            <v>X</v>
          </cell>
          <cell r="O118">
            <v>3</v>
          </cell>
          <cell r="P118" t="str">
            <v>b Tech Liv3 404040</v>
          </cell>
          <cell r="Q118">
            <v>0</v>
          </cell>
          <cell r="R118">
            <v>0</v>
          </cell>
          <cell r="S118">
            <v>3239</v>
          </cell>
          <cell r="T118">
            <v>0</v>
          </cell>
          <cell r="U118">
            <v>0</v>
          </cell>
        </row>
        <row r="119">
          <cell r="D119">
            <v>28696</v>
          </cell>
          <cell r="E119">
            <v>1</v>
          </cell>
          <cell r="F119" t="str">
            <v>X</v>
          </cell>
          <cell r="G119">
            <v>1</v>
          </cell>
          <cell r="H119">
            <v>1</v>
          </cell>
          <cell r="I119" t="str">
            <v>X</v>
          </cell>
          <cell r="J119" t="str">
            <v>X</v>
          </cell>
          <cell r="K119" t="str">
            <v>X</v>
          </cell>
          <cell r="L119" t="str">
            <v>X</v>
          </cell>
          <cell r="M119" t="str">
            <v>X</v>
          </cell>
          <cell r="N119" t="str">
            <v>X</v>
          </cell>
          <cell r="O119">
            <v>0</v>
          </cell>
          <cell r="P119" t="str">
            <v>RM Tech from Dunf</v>
          </cell>
          <cell r="Q119">
            <v>204</v>
          </cell>
          <cell r="R119">
            <v>0</v>
          </cell>
          <cell r="S119">
            <v>0</v>
          </cell>
          <cell r="T119">
            <v>0</v>
          </cell>
          <cell r="U119">
            <v>4</v>
          </cell>
        </row>
        <row r="120">
          <cell r="D120">
            <v>28698</v>
          </cell>
          <cell r="E120">
            <v>5</v>
          </cell>
          <cell r="F120" t="str">
            <v>X</v>
          </cell>
          <cell r="G120">
            <v>2</v>
          </cell>
          <cell r="H120">
            <v>3</v>
          </cell>
          <cell r="I120" t="str">
            <v>X</v>
          </cell>
          <cell r="J120" t="str">
            <v>X</v>
          </cell>
          <cell r="K120" t="str">
            <v>X</v>
          </cell>
          <cell r="L120" t="str">
            <v>X</v>
          </cell>
          <cell r="M120" t="str">
            <v>X</v>
          </cell>
          <cell r="N120" t="str">
            <v>X</v>
          </cell>
          <cell r="O120">
            <v>1</v>
          </cell>
          <cell r="P120" t="str">
            <v>RM Cust from Dunf</v>
          </cell>
          <cell r="Q120">
            <v>78</v>
          </cell>
          <cell r="R120">
            <v>0</v>
          </cell>
          <cell r="S120">
            <v>0</v>
          </cell>
          <cell r="T120">
            <v>0</v>
          </cell>
          <cell r="U120">
            <v>13</v>
          </cell>
        </row>
        <row r="121">
          <cell r="D121">
            <v>31000</v>
          </cell>
          <cell r="E121">
            <v>15</v>
          </cell>
          <cell r="F121" t="str">
            <v>X</v>
          </cell>
          <cell r="G121">
            <v>0</v>
          </cell>
          <cell r="H121">
            <v>0</v>
          </cell>
          <cell r="I121" t="str">
            <v>X</v>
          </cell>
          <cell r="J121" t="str">
            <v>X</v>
          </cell>
          <cell r="K121" t="str">
            <v>X</v>
          </cell>
          <cell r="L121" t="str">
            <v>X</v>
          </cell>
          <cell r="M121" t="str">
            <v>X</v>
          </cell>
          <cell r="N121" t="str">
            <v>X</v>
          </cell>
          <cell r="O121">
            <v>1</v>
          </cell>
          <cell r="P121" t="str">
            <v>Brdg4 402000</v>
          </cell>
          <cell r="Q121">
            <v>0</v>
          </cell>
          <cell r="R121">
            <v>0</v>
          </cell>
          <cell r="S121">
            <v>14</v>
          </cell>
          <cell r="T121">
            <v>0</v>
          </cell>
          <cell r="U121">
            <v>0</v>
          </cell>
        </row>
        <row r="122">
          <cell r="D122">
            <v>31001</v>
          </cell>
          <cell r="E122">
            <v>498</v>
          </cell>
          <cell r="F122" t="str">
            <v>X</v>
          </cell>
          <cell r="G122">
            <v>0</v>
          </cell>
          <cell r="H122">
            <v>0</v>
          </cell>
          <cell r="I122" t="str">
            <v>X</v>
          </cell>
          <cell r="J122" t="str">
            <v>X</v>
          </cell>
          <cell r="K122" t="str">
            <v>X</v>
          </cell>
          <cell r="L122" t="str">
            <v>X</v>
          </cell>
          <cell r="M122" t="str">
            <v>X</v>
          </cell>
          <cell r="N122" t="str">
            <v>X</v>
          </cell>
          <cell r="O122">
            <v>4</v>
          </cell>
          <cell r="P122" t="str">
            <v>Brdg4 404004</v>
          </cell>
          <cell r="Q122">
            <v>0</v>
          </cell>
          <cell r="R122">
            <v>33</v>
          </cell>
          <cell r="S122">
            <v>492</v>
          </cell>
          <cell r="T122">
            <v>0</v>
          </cell>
          <cell r="U122">
            <v>0</v>
          </cell>
        </row>
        <row r="123">
          <cell r="D123">
            <v>31003</v>
          </cell>
          <cell r="E123">
            <v>5</v>
          </cell>
          <cell r="F123" t="str">
            <v>X</v>
          </cell>
          <cell r="G123">
            <v>0</v>
          </cell>
          <cell r="H123">
            <v>0</v>
          </cell>
          <cell r="I123" t="str">
            <v>X</v>
          </cell>
          <cell r="J123" t="str">
            <v>X</v>
          </cell>
          <cell r="K123" t="str">
            <v>X</v>
          </cell>
          <cell r="L123" t="str">
            <v>X</v>
          </cell>
          <cell r="M123" t="str">
            <v>X</v>
          </cell>
          <cell r="N123" t="str">
            <v>X</v>
          </cell>
          <cell r="O123">
            <v>1</v>
          </cell>
          <cell r="P123" t="str">
            <v>Brdg4 404022</v>
          </cell>
          <cell r="Q123">
            <v>0</v>
          </cell>
          <cell r="R123">
            <v>0</v>
          </cell>
          <cell r="S123">
            <v>4</v>
          </cell>
          <cell r="T123">
            <v>0</v>
          </cell>
          <cell r="U123">
            <v>0</v>
          </cell>
        </row>
        <row r="124">
          <cell r="D124">
            <v>31004</v>
          </cell>
          <cell r="E124">
            <v>40</v>
          </cell>
          <cell r="F124" t="str">
            <v>X</v>
          </cell>
          <cell r="G124">
            <v>0</v>
          </cell>
          <cell r="H124">
            <v>0</v>
          </cell>
          <cell r="I124" t="str">
            <v>X</v>
          </cell>
          <cell r="J124" t="str">
            <v>X</v>
          </cell>
          <cell r="K124" t="str">
            <v>X</v>
          </cell>
          <cell r="L124" t="str">
            <v>X</v>
          </cell>
          <cell r="M124" t="str">
            <v>X</v>
          </cell>
          <cell r="N124" t="str">
            <v>X</v>
          </cell>
          <cell r="O124">
            <v>0</v>
          </cell>
          <cell r="P124" t="str">
            <v>Brdg4 404070</v>
          </cell>
          <cell r="Q124">
            <v>0</v>
          </cell>
          <cell r="R124">
            <v>0</v>
          </cell>
          <cell r="S124">
            <v>40</v>
          </cell>
          <cell r="T124">
            <v>0</v>
          </cell>
          <cell r="U124">
            <v>0</v>
          </cell>
        </row>
        <row r="125">
          <cell r="D125">
            <v>31005</v>
          </cell>
          <cell r="E125">
            <v>57</v>
          </cell>
          <cell r="F125" t="str">
            <v>X</v>
          </cell>
          <cell r="G125">
            <v>0</v>
          </cell>
          <cell r="H125">
            <v>0</v>
          </cell>
          <cell r="I125" t="str">
            <v>X</v>
          </cell>
          <cell r="J125" t="str">
            <v>X</v>
          </cell>
          <cell r="K125" t="str">
            <v>X</v>
          </cell>
          <cell r="L125" t="str">
            <v>X</v>
          </cell>
          <cell r="M125" t="str">
            <v>X</v>
          </cell>
          <cell r="N125" t="str">
            <v>X</v>
          </cell>
          <cell r="O125">
            <v>1</v>
          </cell>
          <cell r="P125">
            <v>31005</v>
          </cell>
          <cell r="Q125">
            <v>0</v>
          </cell>
          <cell r="R125">
            <v>17</v>
          </cell>
          <cell r="S125">
            <v>55</v>
          </cell>
          <cell r="T125">
            <v>0</v>
          </cell>
          <cell r="U125">
            <v>0</v>
          </cell>
        </row>
        <row r="126">
          <cell r="D126">
            <v>31010</v>
          </cell>
          <cell r="E126">
            <v>34</v>
          </cell>
          <cell r="F126" t="str">
            <v>X</v>
          </cell>
          <cell r="G126">
            <v>0</v>
          </cell>
          <cell r="H126">
            <v>0</v>
          </cell>
          <cell r="I126" t="str">
            <v>X</v>
          </cell>
          <cell r="J126" t="str">
            <v>X</v>
          </cell>
          <cell r="K126" t="str">
            <v>X</v>
          </cell>
          <cell r="L126" t="str">
            <v>X</v>
          </cell>
          <cell r="M126" t="str">
            <v>X</v>
          </cell>
          <cell r="N126" t="str">
            <v>X</v>
          </cell>
          <cell r="O126">
            <v>0</v>
          </cell>
          <cell r="P126" t="str">
            <v>Brdg4 060808</v>
          </cell>
          <cell r="Q126">
            <v>0</v>
          </cell>
          <cell r="R126">
            <v>10</v>
          </cell>
          <cell r="S126">
            <v>33</v>
          </cell>
          <cell r="T126">
            <v>0</v>
          </cell>
          <cell r="U126">
            <v>0</v>
          </cell>
        </row>
        <row r="127">
          <cell r="D127">
            <v>31015</v>
          </cell>
          <cell r="E127">
            <v>124</v>
          </cell>
          <cell r="F127" t="str">
            <v>X</v>
          </cell>
          <cell r="G127">
            <v>0</v>
          </cell>
          <cell r="H127">
            <v>0</v>
          </cell>
          <cell r="I127" t="str">
            <v>X</v>
          </cell>
          <cell r="J127" t="str">
            <v>X</v>
          </cell>
          <cell r="K127" t="str">
            <v>X</v>
          </cell>
          <cell r="L127" t="str">
            <v>X</v>
          </cell>
          <cell r="M127" t="str">
            <v>X</v>
          </cell>
          <cell r="N127" t="str">
            <v>X</v>
          </cell>
          <cell r="O127">
            <v>0</v>
          </cell>
          <cell r="P127" t="str">
            <v>Brdg3 334488</v>
          </cell>
          <cell r="Q127">
            <v>0</v>
          </cell>
          <cell r="R127">
            <v>0</v>
          </cell>
          <cell r="S127">
            <v>124</v>
          </cell>
          <cell r="T127">
            <v>0</v>
          </cell>
          <cell r="U127">
            <v>0</v>
          </cell>
        </row>
        <row r="128">
          <cell r="D128">
            <v>31016</v>
          </cell>
          <cell r="E128">
            <v>4</v>
          </cell>
          <cell r="F128" t="str">
            <v>X</v>
          </cell>
          <cell r="G128">
            <v>0</v>
          </cell>
          <cell r="H128">
            <v>0</v>
          </cell>
          <cell r="I128" t="str">
            <v>X</v>
          </cell>
          <cell r="J128" t="str">
            <v>X</v>
          </cell>
          <cell r="K128" t="str">
            <v>X</v>
          </cell>
          <cell r="L128" t="str">
            <v>X</v>
          </cell>
          <cell r="M128" t="str">
            <v>X</v>
          </cell>
          <cell r="N128" t="str">
            <v>X</v>
          </cell>
          <cell r="O128">
            <v>0</v>
          </cell>
          <cell r="P128" t="str">
            <v>Brdg4 414414</v>
          </cell>
          <cell r="Q128">
            <v>0</v>
          </cell>
          <cell r="R128">
            <v>0</v>
          </cell>
          <cell r="S128">
            <v>4</v>
          </cell>
          <cell r="T128">
            <v>0</v>
          </cell>
          <cell r="U128">
            <v>0</v>
          </cell>
        </row>
        <row r="129">
          <cell r="D129">
            <v>31017</v>
          </cell>
          <cell r="E129">
            <v>4</v>
          </cell>
          <cell r="F129" t="str">
            <v>X</v>
          </cell>
          <cell r="G129">
            <v>0</v>
          </cell>
          <cell r="H129">
            <v>0</v>
          </cell>
          <cell r="I129" t="str">
            <v>X</v>
          </cell>
          <cell r="J129" t="str">
            <v>X</v>
          </cell>
          <cell r="K129" t="str">
            <v>X</v>
          </cell>
          <cell r="L129" t="str">
            <v>X</v>
          </cell>
          <cell r="M129" t="str">
            <v>X</v>
          </cell>
          <cell r="N129" t="str">
            <v>X</v>
          </cell>
          <cell r="O129">
            <v>0</v>
          </cell>
          <cell r="P129" t="str">
            <v>Brdg4 660000</v>
          </cell>
          <cell r="Q129">
            <v>0</v>
          </cell>
          <cell r="R129">
            <v>0</v>
          </cell>
          <cell r="S129">
            <v>4</v>
          </cell>
          <cell r="T129">
            <v>0</v>
          </cell>
          <cell r="U129">
            <v>0</v>
          </cell>
        </row>
        <row r="130">
          <cell r="D130">
            <v>31019</v>
          </cell>
          <cell r="E130">
            <v>56</v>
          </cell>
          <cell r="F130" t="str">
            <v>X</v>
          </cell>
          <cell r="G130">
            <v>0</v>
          </cell>
          <cell r="H130">
            <v>0</v>
          </cell>
          <cell r="I130" t="str">
            <v>X</v>
          </cell>
          <cell r="J130" t="str">
            <v>X</v>
          </cell>
          <cell r="K130" t="str">
            <v>X</v>
          </cell>
          <cell r="L130" t="str">
            <v>X</v>
          </cell>
          <cell r="M130" t="str">
            <v>X</v>
          </cell>
          <cell r="N130" t="str">
            <v>X</v>
          </cell>
          <cell r="O130">
            <v>0</v>
          </cell>
          <cell r="P130" t="str">
            <v>Brdg4 663360</v>
          </cell>
          <cell r="Q130">
            <v>0</v>
          </cell>
          <cell r="R130">
            <v>8</v>
          </cell>
          <cell r="S130">
            <v>55</v>
          </cell>
          <cell r="T130">
            <v>0</v>
          </cell>
          <cell r="U130">
            <v>0</v>
          </cell>
        </row>
        <row r="131">
          <cell r="D131">
            <v>31021</v>
          </cell>
          <cell r="E131">
            <v>18</v>
          </cell>
          <cell r="F131" t="str">
            <v>X</v>
          </cell>
          <cell r="G131">
            <v>0</v>
          </cell>
          <cell r="H131">
            <v>0</v>
          </cell>
          <cell r="I131" t="str">
            <v>X</v>
          </cell>
          <cell r="J131" t="str">
            <v>X</v>
          </cell>
          <cell r="K131" t="str">
            <v>X</v>
          </cell>
          <cell r="L131" t="str">
            <v>X</v>
          </cell>
          <cell r="M131" t="str">
            <v>X</v>
          </cell>
          <cell r="N131" t="str">
            <v>X</v>
          </cell>
          <cell r="O131">
            <v>0</v>
          </cell>
          <cell r="P131" t="str">
            <v>Brdg4 800870</v>
          </cell>
          <cell r="Q131">
            <v>0</v>
          </cell>
          <cell r="R131">
            <v>32</v>
          </cell>
          <cell r="S131">
            <v>16</v>
          </cell>
          <cell r="T131">
            <v>0</v>
          </cell>
          <cell r="U131">
            <v>0</v>
          </cell>
        </row>
        <row r="132">
          <cell r="D132">
            <v>31023</v>
          </cell>
          <cell r="E132">
            <v>889</v>
          </cell>
          <cell r="F132" t="str">
            <v>X</v>
          </cell>
          <cell r="G132">
            <v>0</v>
          </cell>
          <cell r="H132">
            <v>0</v>
          </cell>
          <cell r="I132" t="str">
            <v>X</v>
          </cell>
          <cell r="J132" t="str">
            <v>X</v>
          </cell>
          <cell r="K132" t="str">
            <v>X</v>
          </cell>
          <cell r="L132" t="str">
            <v>X</v>
          </cell>
          <cell r="M132" t="str">
            <v>X</v>
          </cell>
          <cell r="N132" t="str">
            <v>X</v>
          </cell>
          <cell r="O132">
            <v>3</v>
          </cell>
          <cell r="P132" t="str">
            <v>Brdg4 800874</v>
          </cell>
          <cell r="Q132">
            <v>0</v>
          </cell>
          <cell r="R132">
            <v>242</v>
          </cell>
          <cell r="S132">
            <v>870</v>
          </cell>
          <cell r="T132">
            <v>0</v>
          </cell>
          <cell r="U132">
            <v>0</v>
          </cell>
        </row>
        <row r="133">
          <cell r="D133">
            <v>31025</v>
          </cell>
          <cell r="E133">
            <v>2</v>
          </cell>
          <cell r="F133" t="str">
            <v>X</v>
          </cell>
          <cell r="G133">
            <v>0</v>
          </cell>
          <cell r="H133">
            <v>0</v>
          </cell>
          <cell r="I133" t="str">
            <v>X</v>
          </cell>
          <cell r="J133" t="str">
            <v>X</v>
          </cell>
          <cell r="K133" t="str">
            <v>X</v>
          </cell>
          <cell r="L133" t="str">
            <v>X</v>
          </cell>
          <cell r="M133" t="str">
            <v>X</v>
          </cell>
          <cell r="N133" t="str">
            <v>X</v>
          </cell>
          <cell r="O133">
            <v>0</v>
          </cell>
          <cell r="P133" t="str">
            <v>Brdg4 800877</v>
          </cell>
          <cell r="Q133">
            <v>0</v>
          </cell>
          <cell r="R133">
            <v>0</v>
          </cell>
          <cell r="S133">
            <v>2</v>
          </cell>
          <cell r="T133">
            <v>0</v>
          </cell>
          <cell r="U133">
            <v>0</v>
          </cell>
        </row>
        <row r="134">
          <cell r="D134">
            <v>31028</v>
          </cell>
          <cell r="E134">
            <v>28</v>
          </cell>
          <cell r="F134" t="str">
            <v>X</v>
          </cell>
          <cell r="G134">
            <v>0</v>
          </cell>
          <cell r="H134">
            <v>0</v>
          </cell>
          <cell r="I134" t="str">
            <v>X</v>
          </cell>
          <cell r="J134" t="str">
            <v>X</v>
          </cell>
          <cell r="K134" t="str">
            <v>X</v>
          </cell>
          <cell r="L134" t="str">
            <v>X</v>
          </cell>
          <cell r="M134" t="str">
            <v>X</v>
          </cell>
          <cell r="N134" t="str">
            <v>X</v>
          </cell>
          <cell r="O134">
            <v>0</v>
          </cell>
          <cell r="P134" t="str">
            <v>Brdg4 979797</v>
          </cell>
          <cell r="Q134">
            <v>0</v>
          </cell>
          <cell r="R134">
            <v>4</v>
          </cell>
          <cell r="S134">
            <v>27</v>
          </cell>
          <cell r="T134">
            <v>0</v>
          </cell>
          <cell r="U134">
            <v>0</v>
          </cell>
        </row>
        <row r="135">
          <cell r="D135">
            <v>31029</v>
          </cell>
          <cell r="E135">
            <v>1</v>
          </cell>
          <cell r="F135" t="str">
            <v>X</v>
          </cell>
          <cell r="G135">
            <v>0</v>
          </cell>
          <cell r="H135">
            <v>0</v>
          </cell>
          <cell r="I135" t="str">
            <v>X</v>
          </cell>
          <cell r="J135" t="str">
            <v>X</v>
          </cell>
          <cell r="K135" t="str">
            <v>X</v>
          </cell>
          <cell r="L135" t="str">
            <v>X</v>
          </cell>
          <cell r="M135" t="str">
            <v>X</v>
          </cell>
          <cell r="N135" t="str">
            <v>X</v>
          </cell>
          <cell r="O135">
            <v>0</v>
          </cell>
          <cell r="P135" t="str">
            <v>Brdg4413333</v>
          </cell>
          <cell r="Q135">
            <v>0</v>
          </cell>
          <cell r="R135">
            <v>6</v>
          </cell>
          <cell r="S135">
            <v>0</v>
          </cell>
          <cell r="T135">
            <v>0</v>
          </cell>
          <cell r="U135">
            <v>0</v>
          </cell>
        </row>
        <row r="136">
          <cell r="D136">
            <v>31031</v>
          </cell>
          <cell r="E136">
            <v>29</v>
          </cell>
          <cell r="F136" t="str">
            <v>X</v>
          </cell>
          <cell r="G136">
            <v>0</v>
          </cell>
          <cell r="H136">
            <v>0</v>
          </cell>
          <cell r="I136" t="str">
            <v>X</v>
          </cell>
          <cell r="J136" t="str">
            <v>X</v>
          </cell>
          <cell r="K136" t="str">
            <v>X</v>
          </cell>
          <cell r="L136" t="str">
            <v>X</v>
          </cell>
          <cell r="M136" t="str">
            <v>X</v>
          </cell>
          <cell r="N136" t="str">
            <v>X</v>
          </cell>
          <cell r="O136">
            <v>0</v>
          </cell>
          <cell r="P136" t="str">
            <v>Brdg4 800869</v>
          </cell>
          <cell r="Q136">
            <v>0</v>
          </cell>
          <cell r="R136">
            <v>0</v>
          </cell>
          <cell r="S136">
            <v>29</v>
          </cell>
          <cell r="T136">
            <v>0</v>
          </cell>
          <cell r="U136">
            <v>0</v>
          </cell>
        </row>
        <row r="137">
          <cell r="D137">
            <v>31033</v>
          </cell>
          <cell r="E137">
            <v>19</v>
          </cell>
          <cell r="F137" t="str">
            <v>X</v>
          </cell>
          <cell r="G137">
            <v>0</v>
          </cell>
          <cell r="H137">
            <v>0</v>
          </cell>
          <cell r="I137" t="str">
            <v>X</v>
          </cell>
          <cell r="J137" t="str">
            <v>X</v>
          </cell>
          <cell r="K137" t="str">
            <v>X</v>
          </cell>
          <cell r="L137" t="str">
            <v>X</v>
          </cell>
          <cell r="M137" t="str">
            <v>X</v>
          </cell>
          <cell r="N137" t="str">
            <v>X</v>
          </cell>
          <cell r="O137">
            <v>2</v>
          </cell>
          <cell r="P137" t="str">
            <v>Business Sales DDI 1</v>
          </cell>
          <cell r="Q137">
            <v>0</v>
          </cell>
          <cell r="R137">
            <v>0</v>
          </cell>
          <cell r="S137">
            <v>17</v>
          </cell>
          <cell r="T137">
            <v>0</v>
          </cell>
          <cell r="U137">
            <v>0</v>
          </cell>
        </row>
        <row r="138">
          <cell r="D138">
            <v>31036</v>
          </cell>
          <cell r="E138">
            <v>860</v>
          </cell>
          <cell r="F138" t="str">
            <v>X</v>
          </cell>
          <cell r="G138">
            <v>0</v>
          </cell>
          <cell r="H138">
            <v>0</v>
          </cell>
          <cell r="I138" t="str">
            <v>X</v>
          </cell>
          <cell r="J138" t="str">
            <v>X</v>
          </cell>
          <cell r="K138" t="str">
            <v>X</v>
          </cell>
          <cell r="L138" t="str">
            <v>X</v>
          </cell>
          <cell r="M138" t="str">
            <v>X</v>
          </cell>
          <cell r="N138" t="str">
            <v>X</v>
          </cell>
          <cell r="O138">
            <v>0</v>
          </cell>
          <cell r="P138" t="str">
            <v>d Cus BRDG4 404040</v>
          </cell>
          <cell r="Q138">
            <v>0</v>
          </cell>
          <cell r="R138">
            <v>0</v>
          </cell>
          <cell r="S138">
            <v>595</v>
          </cell>
          <cell r="T138">
            <v>0</v>
          </cell>
          <cell r="U138">
            <v>0</v>
          </cell>
        </row>
        <row r="139">
          <cell r="D139">
            <v>31038</v>
          </cell>
          <cell r="E139">
            <v>33</v>
          </cell>
          <cell r="F139" t="str">
            <v>X</v>
          </cell>
          <cell r="G139">
            <v>0</v>
          </cell>
          <cell r="H139">
            <v>0</v>
          </cell>
          <cell r="I139" t="str">
            <v>X</v>
          </cell>
          <cell r="J139" t="str">
            <v>X</v>
          </cell>
          <cell r="K139" t="str">
            <v>X</v>
          </cell>
          <cell r="L139" t="str">
            <v>X</v>
          </cell>
          <cell r="M139" t="str">
            <v>X</v>
          </cell>
          <cell r="N139" t="str">
            <v>X</v>
          </cell>
          <cell r="O139">
            <v>0</v>
          </cell>
          <cell r="P139" t="str">
            <v>Brdg4800876</v>
          </cell>
          <cell r="Q139">
            <v>0</v>
          </cell>
          <cell r="R139">
            <v>13</v>
          </cell>
          <cell r="S139">
            <v>32</v>
          </cell>
          <cell r="T139">
            <v>0</v>
          </cell>
          <cell r="U139">
            <v>0</v>
          </cell>
        </row>
        <row r="140">
          <cell r="D140">
            <v>31039</v>
          </cell>
          <cell r="E140">
            <v>47</v>
          </cell>
          <cell r="F140" t="str">
            <v>X</v>
          </cell>
          <cell r="G140">
            <v>0</v>
          </cell>
          <cell r="H140">
            <v>0</v>
          </cell>
          <cell r="I140" t="str">
            <v>X</v>
          </cell>
          <cell r="J140" t="str">
            <v>X</v>
          </cell>
          <cell r="K140" t="str">
            <v>X</v>
          </cell>
          <cell r="L140" t="str">
            <v>X</v>
          </cell>
          <cell r="M140" t="str">
            <v>X</v>
          </cell>
          <cell r="N140" t="str">
            <v>X</v>
          </cell>
          <cell r="O140">
            <v>0</v>
          </cell>
          <cell r="P140" t="str">
            <v>Brdg4831039</v>
          </cell>
          <cell r="Q140">
            <v>0</v>
          </cell>
          <cell r="R140">
            <v>12</v>
          </cell>
          <cell r="S140">
            <v>46</v>
          </cell>
          <cell r="T140">
            <v>0</v>
          </cell>
          <cell r="U140">
            <v>0</v>
          </cell>
        </row>
        <row r="141">
          <cell r="D141">
            <v>31040</v>
          </cell>
          <cell r="E141">
            <v>316</v>
          </cell>
          <cell r="F141" t="str">
            <v>X</v>
          </cell>
          <cell r="G141">
            <v>0</v>
          </cell>
          <cell r="H141">
            <v>0</v>
          </cell>
          <cell r="I141" t="str">
            <v>X</v>
          </cell>
          <cell r="J141" t="str">
            <v>X</v>
          </cell>
          <cell r="K141" t="str">
            <v>X</v>
          </cell>
          <cell r="L141" t="str">
            <v>X</v>
          </cell>
          <cell r="M141" t="str">
            <v>X</v>
          </cell>
          <cell r="N141" t="str">
            <v>X</v>
          </cell>
          <cell r="O141">
            <v>6</v>
          </cell>
          <cell r="P141" t="str">
            <v>India Xfer IVR</v>
          </cell>
          <cell r="Q141">
            <v>0</v>
          </cell>
          <cell r="R141">
            <v>0</v>
          </cell>
          <cell r="S141">
            <v>310</v>
          </cell>
          <cell r="T141">
            <v>0</v>
          </cell>
          <cell r="U141">
            <v>0</v>
          </cell>
        </row>
        <row r="142">
          <cell r="D142">
            <v>31041</v>
          </cell>
          <cell r="E142">
            <v>674</v>
          </cell>
          <cell r="F142" t="str">
            <v>X</v>
          </cell>
          <cell r="G142">
            <v>0</v>
          </cell>
          <cell r="H142">
            <v>0</v>
          </cell>
          <cell r="I142" t="str">
            <v>X</v>
          </cell>
          <cell r="J142" t="str">
            <v>X</v>
          </cell>
          <cell r="K142" t="str">
            <v>X</v>
          </cell>
          <cell r="L142" t="str">
            <v>X</v>
          </cell>
          <cell r="M142" t="str">
            <v>X</v>
          </cell>
          <cell r="N142" t="str">
            <v>X</v>
          </cell>
          <cell r="O142">
            <v>7</v>
          </cell>
          <cell r="P142" t="str">
            <v>Brdg4 31041</v>
          </cell>
          <cell r="Q142">
            <v>0</v>
          </cell>
          <cell r="R142">
            <v>175</v>
          </cell>
          <cell r="S142">
            <v>655</v>
          </cell>
          <cell r="T142">
            <v>0</v>
          </cell>
          <cell r="U142">
            <v>0</v>
          </cell>
        </row>
        <row r="143">
          <cell r="D143">
            <v>31043</v>
          </cell>
          <cell r="E143">
            <v>367</v>
          </cell>
          <cell r="F143" t="str">
            <v>X</v>
          </cell>
          <cell r="G143">
            <v>0</v>
          </cell>
          <cell r="H143">
            <v>0</v>
          </cell>
          <cell r="I143" t="str">
            <v>X</v>
          </cell>
          <cell r="J143" t="str">
            <v>X</v>
          </cell>
          <cell r="K143" t="str">
            <v>X</v>
          </cell>
          <cell r="L143" t="str">
            <v>X</v>
          </cell>
          <cell r="M143" t="str">
            <v>X</v>
          </cell>
          <cell r="N143" t="str">
            <v>X</v>
          </cell>
          <cell r="O143">
            <v>19</v>
          </cell>
          <cell r="P143" t="str">
            <v>Brdg4 831043</v>
          </cell>
          <cell r="Q143">
            <v>0</v>
          </cell>
          <cell r="R143">
            <v>18</v>
          </cell>
          <cell r="S143">
            <v>347</v>
          </cell>
          <cell r="T143">
            <v>0</v>
          </cell>
          <cell r="U143">
            <v>0</v>
          </cell>
        </row>
        <row r="144">
          <cell r="D144">
            <v>31045</v>
          </cell>
          <cell r="E144">
            <v>269</v>
          </cell>
          <cell r="F144" t="str">
            <v>X</v>
          </cell>
          <cell r="G144">
            <v>0</v>
          </cell>
          <cell r="H144">
            <v>0</v>
          </cell>
          <cell r="I144" t="str">
            <v>X</v>
          </cell>
          <cell r="J144" t="str">
            <v>X</v>
          </cell>
          <cell r="K144" t="str">
            <v>X</v>
          </cell>
          <cell r="L144" t="str">
            <v>X</v>
          </cell>
          <cell r="M144" t="str">
            <v>X</v>
          </cell>
          <cell r="N144" t="str">
            <v>X</v>
          </cell>
          <cell r="O144">
            <v>1</v>
          </cell>
          <cell r="P144" t="str">
            <v>Brdg4 432491</v>
          </cell>
          <cell r="Q144">
            <v>0</v>
          </cell>
          <cell r="R144">
            <v>67</v>
          </cell>
          <cell r="S144">
            <v>263</v>
          </cell>
          <cell r="T144">
            <v>0</v>
          </cell>
          <cell r="U144">
            <v>0</v>
          </cell>
        </row>
        <row r="145">
          <cell r="D145">
            <v>31049</v>
          </cell>
          <cell r="E145">
            <v>20</v>
          </cell>
          <cell r="F145" t="str">
            <v>X</v>
          </cell>
          <cell r="G145">
            <v>0</v>
          </cell>
          <cell r="H145">
            <v>0</v>
          </cell>
          <cell r="I145" t="str">
            <v>X</v>
          </cell>
          <cell r="J145" t="str">
            <v>X</v>
          </cell>
          <cell r="K145" t="str">
            <v>X</v>
          </cell>
          <cell r="L145" t="str">
            <v>X</v>
          </cell>
          <cell r="M145" t="str">
            <v>X</v>
          </cell>
          <cell r="N145" t="str">
            <v>X</v>
          </cell>
          <cell r="O145">
            <v>0</v>
          </cell>
          <cell r="P145" t="str">
            <v>Brdg4 831049</v>
          </cell>
          <cell r="Q145">
            <v>0</v>
          </cell>
          <cell r="R145">
            <v>0</v>
          </cell>
          <cell r="S145">
            <v>20</v>
          </cell>
          <cell r="T145">
            <v>0</v>
          </cell>
          <cell r="U145">
            <v>0</v>
          </cell>
        </row>
        <row r="146">
          <cell r="D146">
            <v>31050</v>
          </cell>
          <cell r="E146">
            <v>3095</v>
          </cell>
          <cell r="F146" t="str">
            <v>X</v>
          </cell>
          <cell r="G146">
            <v>0</v>
          </cell>
          <cell r="H146">
            <v>0</v>
          </cell>
          <cell r="I146" t="str">
            <v>X</v>
          </cell>
          <cell r="J146" t="str">
            <v>X</v>
          </cell>
          <cell r="K146" t="str">
            <v>X</v>
          </cell>
          <cell r="L146" t="str">
            <v>X</v>
          </cell>
          <cell r="M146" t="str">
            <v>X</v>
          </cell>
          <cell r="N146" t="str">
            <v>X</v>
          </cell>
          <cell r="O146">
            <v>0</v>
          </cell>
          <cell r="P146" t="str">
            <v>RHL Xfer IVR</v>
          </cell>
          <cell r="Q146">
            <v>0</v>
          </cell>
          <cell r="R146">
            <v>0</v>
          </cell>
          <cell r="S146">
            <v>3095</v>
          </cell>
          <cell r="T146">
            <v>0</v>
          </cell>
          <cell r="U146">
            <v>0</v>
          </cell>
        </row>
        <row r="147">
          <cell r="D147">
            <v>31058</v>
          </cell>
          <cell r="E147">
            <v>16</v>
          </cell>
          <cell r="F147" t="str">
            <v>X</v>
          </cell>
          <cell r="G147">
            <v>0</v>
          </cell>
          <cell r="H147">
            <v>0</v>
          </cell>
          <cell r="I147" t="str">
            <v>X</v>
          </cell>
          <cell r="J147" t="str">
            <v>X</v>
          </cell>
          <cell r="K147" t="str">
            <v>X</v>
          </cell>
          <cell r="L147" t="str">
            <v>X</v>
          </cell>
          <cell r="M147" t="str">
            <v>X</v>
          </cell>
          <cell r="N147" t="str">
            <v>X</v>
          </cell>
          <cell r="O147">
            <v>0</v>
          </cell>
          <cell r="P147" t="str">
            <v>Brdg4432492</v>
          </cell>
          <cell r="Q147">
            <v>0</v>
          </cell>
          <cell r="R147">
            <v>0</v>
          </cell>
          <cell r="S147">
            <v>16</v>
          </cell>
          <cell r="T147">
            <v>0</v>
          </cell>
          <cell r="U147">
            <v>0</v>
          </cell>
        </row>
        <row r="148">
          <cell r="D148">
            <v>31059</v>
          </cell>
          <cell r="E148">
            <v>4</v>
          </cell>
          <cell r="F148" t="str">
            <v>X</v>
          </cell>
          <cell r="G148">
            <v>0</v>
          </cell>
          <cell r="H148">
            <v>0</v>
          </cell>
          <cell r="I148" t="str">
            <v>X</v>
          </cell>
          <cell r="J148" t="str">
            <v>X</v>
          </cell>
          <cell r="K148" t="str">
            <v>X</v>
          </cell>
          <cell r="L148" t="str">
            <v>X</v>
          </cell>
          <cell r="M148" t="str">
            <v>X</v>
          </cell>
          <cell r="N148" t="str">
            <v>X</v>
          </cell>
          <cell r="O148">
            <v>0</v>
          </cell>
          <cell r="P148" t="str">
            <v>Brdg4831059</v>
          </cell>
          <cell r="Q148">
            <v>0</v>
          </cell>
          <cell r="R148">
            <v>0</v>
          </cell>
          <cell r="S148">
            <v>4</v>
          </cell>
          <cell r="T148">
            <v>0</v>
          </cell>
          <cell r="U148">
            <v>0</v>
          </cell>
        </row>
        <row r="149">
          <cell r="D149">
            <v>31061</v>
          </cell>
          <cell r="E149">
            <v>211</v>
          </cell>
          <cell r="F149" t="str">
            <v>X</v>
          </cell>
          <cell r="G149">
            <v>0</v>
          </cell>
          <cell r="H149">
            <v>0</v>
          </cell>
          <cell r="I149" t="str">
            <v>X</v>
          </cell>
          <cell r="J149" t="str">
            <v>X</v>
          </cell>
          <cell r="K149" t="str">
            <v>X</v>
          </cell>
          <cell r="L149" t="str">
            <v>X</v>
          </cell>
          <cell r="M149" t="str">
            <v>X</v>
          </cell>
          <cell r="N149" t="str">
            <v>X</v>
          </cell>
          <cell r="O149">
            <v>1</v>
          </cell>
          <cell r="P149" t="str">
            <v>Brdg4 404151</v>
          </cell>
          <cell r="Q149">
            <v>0</v>
          </cell>
          <cell r="R149">
            <v>50</v>
          </cell>
          <cell r="S149">
            <v>206</v>
          </cell>
          <cell r="T149">
            <v>0</v>
          </cell>
          <cell r="U149">
            <v>0</v>
          </cell>
        </row>
        <row r="150">
          <cell r="D150">
            <v>31068</v>
          </cell>
          <cell r="E150">
            <v>1</v>
          </cell>
          <cell r="F150" t="str">
            <v>X</v>
          </cell>
          <cell r="G150">
            <v>0</v>
          </cell>
          <cell r="H150">
            <v>0</v>
          </cell>
          <cell r="I150" t="str">
            <v>X</v>
          </cell>
          <cell r="J150" t="str">
            <v>X</v>
          </cell>
          <cell r="K150" t="str">
            <v>X</v>
          </cell>
          <cell r="L150" t="str">
            <v>X</v>
          </cell>
          <cell r="M150" t="str">
            <v>X</v>
          </cell>
          <cell r="N150" t="str">
            <v>X</v>
          </cell>
          <cell r="O150">
            <v>0</v>
          </cell>
          <cell r="P150" t="str">
            <v>Brdg4 501601</v>
          </cell>
          <cell r="Q150">
            <v>0</v>
          </cell>
          <cell r="R150">
            <v>0</v>
          </cell>
          <cell r="S150">
            <v>1</v>
          </cell>
          <cell r="T150">
            <v>0</v>
          </cell>
          <cell r="U150">
            <v>0</v>
          </cell>
        </row>
        <row r="151">
          <cell r="D151">
            <v>31070</v>
          </cell>
          <cell r="E151">
            <v>1</v>
          </cell>
          <cell r="F151" t="str">
            <v>X</v>
          </cell>
          <cell r="G151">
            <v>0</v>
          </cell>
          <cell r="H151">
            <v>0</v>
          </cell>
          <cell r="I151" t="str">
            <v>X</v>
          </cell>
          <cell r="J151" t="str">
            <v>X</v>
          </cell>
          <cell r="K151" t="str">
            <v>X</v>
          </cell>
          <cell r="L151" t="str">
            <v>X</v>
          </cell>
          <cell r="M151" t="str">
            <v>X</v>
          </cell>
          <cell r="N151" t="str">
            <v>X</v>
          </cell>
          <cell r="O151">
            <v>0</v>
          </cell>
          <cell r="P151" t="str">
            <v>Brdg4 800866</v>
          </cell>
          <cell r="Q151">
            <v>0</v>
          </cell>
          <cell r="R151">
            <v>0</v>
          </cell>
          <cell r="S151">
            <v>1</v>
          </cell>
          <cell r="T151">
            <v>0</v>
          </cell>
          <cell r="U151">
            <v>0</v>
          </cell>
        </row>
        <row r="152">
          <cell r="D152">
            <v>31071</v>
          </cell>
          <cell r="E152">
            <v>40</v>
          </cell>
          <cell r="F152" t="str">
            <v>X</v>
          </cell>
          <cell r="G152">
            <v>0</v>
          </cell>
          <cell r="H152">
            <v>0</v>
          </cell>
          <cell r="I152" t="str">
            <v>X</v>
          </cell>
          <cell r="J152" t="str">
            <v>X</v>
          </cell>
          <cell r="K152" t="str">
            <v>X</v>
          </cell>
          <cell r="L152" t="str">
            <v>X</v>
          </cell>
          <cell r="M152" t="str">
            <v>X</v>
          </cell>
          <cell r="N152" t="str">
            <v>X</v>
          </cell>
          <cell r="O152">
            <v>0</v>
          </cell>
          <cell r="P152" t="str">
            <v>Brdg4 400208</v>
          </cell>
          <cell r="Q152">
            <v>0</v>
          </cell>
          <cell r="R152">
            <v>0</v>
          </cell>
          <cell r="S152">
            <v>40</v>
          </cell>
          <cell r="T152">
            <v>0</v>
          </cell>
          <cell r="U152">
            <v>0</v>
          </cell>
        </row>
        <row r="153">
          <cell r="D153">
            <v>31073</v>
          </cell>
          <cell r="E153">
            <v>85</v>
          </cell>
          <cell r="F153" t="str">
            <v>X</v>
          </cell>
          <cell r="G153">
            <v>0</v>
          </cell>
          <cell r="H153">
            <v>0</v>
          </cell>
          <cell r="I153" t="str">
            <v>X</v>
          </cell>
          <cell r="J153" t="str">
            <v>X</v>
          </cell>
          <cell r="K153" t="str">
            <v>X</v>
          </cell>
          <cell r="L153" t="str">
            <v>X</v>
          </cell>
          <cell r="M153" t="str">
            <v>X</v>
          </cell>
          <cell r="N153" t="str">
            <v>X</v>
          </cell>
          <cell r="O153">
            <v>0</v>
          </cell>
          <cell r="P153" t="str">
            <v>Brdg4 432494</v>
          </cell>
          <cell r="Q153">
            <v>0</v>
          </cell>
          <cell r="R153">
            <v>6</v>
          </cell>
          <cell r="S153">
            <v>84</v>
          </cell>
          <cell r="T153">
            <v>0</v>
          </cell>
          <cell r="U153">
            <v>0</v>
          </cell>
        </row>
        <row r="154">
          <cell r="D154">
            <v>31074</v>
          </cell>
          <cell r="E154">
            <v>246</v>
          </cell>
          <cell r="F154" t="str">
            <v>X</v>
          </cell>
          <cell r="G154">
            <v>0</v>
          </cell>
          <cell r="H154">
            <v>0</v>
          </cell>
          <cell r="I154" t="str">
            <v>X</v>
          </cell>
          <cell r="J154" t="str">
            <v>X</v>
          </cell>
          <cell r="K154" t="str">
            <v>X</v>
          </cell>
          <cell r="L154" t="str">
            <v>X</v>
          </cell>
          <cell r="M154" t="str">
            <v>X</v>
          </cell>
          <cell r="N154" t="str">
            <v>X</v>
          </cell>
          <cell r="O154">
            <v>10</v>
          </cell>
          <cell r="P154" t="str">
            <v>Brdg431074</v>
          </cell>
          <cell r="Q154">
            <v>0</v>
          </cell>
          <cell r="R154">
            <v>78</v>
          </cell>
          <cell r="S154">
            <v>231</v>
          </cell>
          <cell r="T154">
            <v>0</v>
          </cell>
          <cell r="U154">
            <v>0</v>
          </cell>
        </row>
        <row r="155">
          <cell r="D155">
            <v>31075</v>
          </cell>
          <cell r="E155">
            <v>267</v>
          </cell>
          <cell r="F155" t="str">
            <v>X</v>
          </cell>
          <cell r="G155">
            <v>0</v>
          </cell>
          <cell r="H155">
            <v>0</v>
          </cell>
          <cell r="I155" t="str">
            <v>X</v>
          </cell>
          <cell r="J155" t="str">
            <v>X</v>
          </cell>
          <cell r="K155" t="str">
            <v>X</v>
          </cell>
          <cell r="L155" t="str">
            <v>X</v>
          </cell>
          <cell r="M155" t="str">
            <v>X</v>
          </cell>
          <cell r="N155" t="str">
            <v>X</v>
          </cell>
          <cell r="O155">
            <v>3</v>
          </cell>
          <cell r="P155" t="str">
            <v>Brdg4 432481</v>
          </cell>
          <cell r="Q155">
            <v>0</v>
          </cell>
          <cell r="R155">
            <v>68</v>
          </cell>
          <cell r="S155">
            <v>259</v>
          </cell>
          <cell r="T155">
            <v>0</v>
          </cell>
          <cell r="U155">
            <v>0</v>
          </cell>
        </row>
        <row r="156">
          <cell r="D156">
            <v>31077</v>
          </cell>
          <cell r="E156">
            <v>6</v>
          </cell>
          <cell r="F156" t="str">
            <v>X</v>
          </cell>
          <cell r="G156">
            <v>0</v>
          </cell>
          <cell r="H156">
            <v>0</v>
          </cell>
          <cell r="I156" t="str">
            <v>X</v>
          </cell>
          <cell r="J156" t="str">
            <v>X</v>
          </cell>
          <cell r="K156" t="str">
            <v>X</v>
          </cell>
          <cell r="L156" t="str">
            <v>X</v>
          </cell>
          <cell r="M156" t="str">
            <v>X</v>
          </cell>
          <cell r="N156" t="str">
            <v>X</v>
          </cell>
          <cell r="O156">
            <v>0</v>
          </cell>
          <cell r="P156" t="str">
            <v>Brdg4 432483</v>
          </cell>
          <cell r="Q156">
            <v>0</v>
          </cell>
          <cell r="R156">
            <v>0</v>
          </cell>
          <cell r="S156">
            <v>6</v>
          </cell>
          <cell r="T156">
            <v>0</v>
          </cell>
          <cell r="U156">
            <v>0</v>
          </cell>
        </row>
        <row r="157">
          <cell r="D157">
            <v>31078</v>
          </cell>
          <cell r="E157">
            <v>5</v>
          </cell>
          <cell r="F157" t="str">
            <v>X</v>
          </cell>
          <cell r="G157">
            <v>0</v>
          </cell>
          <cell r="H157">
            <v>0</v>
          </cell>
          <cell r="I157" t="str">
            <v>X</v>
          </cell>
          <cell r="J157" t="str">
            <v>X</v>
          </cell>
          <cell r="K157" t="str">
            <v>X</v>
          </cell>
          <cell r="L157" t="str">
            <v>X</v>
          </cell>
          <cell r="M157" t="str">
            <v>X</v>
          </cell>
          <cell r="N157" t="str">
            <v>X</v>
          </cell>
          <cell r="O157">
            <v>0</v>
          </cell>
          <cell r="P157" t="str">
            <v>Brdg4 432484</v>
          </cell>
          <cell r="Q157">
            <v>0</v>
          </cell>
          <cell r="R157">
            <v>0</v>
          </cell>
          <cell r="S157">
            <v>5</v>
          </cell>
          <cell r="T157">
            <v>0</v>
          </cell>
          <cell r="U157">
            <v>0</v>
          </cell>
        </row>
        <row r="158">
          <cell r="D158">
            <v>31083</v>
          </cell>
          <cell r="E158">
            <v>6</v>
          </cell>
          <cell r="F158" t="str">
            <v>X</v>
          </cell>
          <cell r="G158">
            <v>0</v>
          </cell>
          <cell r="H158">
            <v>0</v>
          </cell>
          <cell r="I158" t="str">
            <v>X</v>
          </cell>
          <cell r="J158" t="str">
            <v>X</v>
          </cell>
          <cell r="K158" t="str">
            <v>X</v>
          </cell>
          <cell r="L158" t="str">
            <v>X</v>
          </cell>
          <cell r="M158" t="str">
            <v>X</v>
          </cell>
          <cell r="N158" t="str">
            <v>X</v>
          </cell>
          <cell r="O158">
            <v>0</v>
          </cell>
          <cell r="P158" t="str">
            <v>Brdg4 719811</v>
          </cell>
          <cell r="Q158">
            <v>0</v>
          </cell>
          <cell r="R158">
            <v>0</v>
          </cell>
          <cell r="S158">
            <v>6</v>
          </cell>
          <cell r="T158">
            <v>0</v>
          </cell>
          <cell r="U158">
            <v>0</v>
          </cell>
        </row>
        <row r="159">
          <cell r="D159">
            <v>31084</v>
          </cell>
          <cell r="E159">
            <v>5</v>
          </cell>
          <cell r="F159" t="str">
            <v>X</v>
          </cell>
          <cell r="G159">
            <v>0</v>
          </cell>
          <cell r="H159">
            <v>0</v>
          </cell>
          <cell r="I159" t="str">
            <v>X</v>
          </cell>
          <cell r="J159" t="str">
            <v>X</v>
          </cell>
          <cell r="K159" t="str">
            <v>X</v>
          </cell>
          <cell r="L159" t="str">
            <v>X</v>
          </cell>
          <cell r="M159" t="str">
            <v>X</v>
          </cell>
          <cell r="N159" t="str">
            <v>X</v>
          </cell>
          <cell r="O159">
            <v>0</v>
          </cell>
          <cell r="P159" t="str">
            <v>Brdg4501602</v>
          </cell>
          <cell r="Q159">
            <v>0</v>
          </cell>
          <cell r="R159">
            <v>0</v>
          </cell>
          <cell r="S159">
            <v>5</v>
          </cell>
          <cell r="T159">
            <v>0</v>
          </cell>
          <cell r="U159">
            <v>0</v>
          </cell>
        </row>
        <row r="160">
          <cell r="D160">
            <v>31085</v>
          </cell>
          <cell r="E160">
            <v>43</v>
          </cell>
          <cell r="F160" t="str">
            <v>X</v>
          </cell>
          <cell r="G160">
            <v>0</v>
          </cell>
          <cell r="H160">
            <v>0</v>
          </cell>
          <cell r="I160" t="str">
            <v>X</v>
          </cell>
          <cell r="J160" t="str">
            <v>X</v>
          </cell>
          <cell r="K160" t="str">
            <v>X</v>
          </cell>
          <cell r="L160" t="str">
            <v>X</v>
          </cell>
          <cell r="M160" t="str">
            <v>X</v>
          </cell>
          <cell r="N160" t="str">
            <v>X</v>
          </cell>
          <cell r="O160">
            <v>0</v>
          </cell>
          <cell r="P160" t="str">
            <v>Brdg4 501603</v>
          </cell>
          <cell r="Q160">
            <v>0</v>
          </cell>
          <cell r="R160">
            <v>0</v>
          </cell>
          <cell r="S160">
            <v>43</v>
          </cell>
          <cell r="T160">
            <v>0</v>
          </cell>
          <cell r="U160">
            <v>0</v>
          </cell>
        </row>
        <row r="161">
          <cell r="D161">
            <v>31086</v>
          </cell>
          <cell r="E161">
            <v>7</v>
          </cell>
          <cell r="F161" t="str">
            <v>X</v>
          </cell>
          <cell r="G161">
            <v>0</v>
          </cell>
          <cell r="H161">
            <v>0</v>
          </cell>
          <cell r="I161" t="str">
            <v>X</v>
          </cell>
          <cell r="J161" t="str">
            <v>X</v>
          </cell>
          <cell r="K161" t="str">
            <v>X</v>
          </cell>
          <cell r="L161" t="str">
            <v>X</v>
          </cell>
          <cell r="M161" t="str">
            <v>X</v>
          </cell>
          <cell r="N161" t="str">
            <v>X</v>
          </cell>
          <cell r="O161">
            <v>0</v>
          </cell>
          <cell r="P161" t="str">
            <v>Brdg4 501604</v>
          </cell>
          <cell r="Q161">
            <v>0</v>
          </cell>
          <cell r="R161">
            <v>0</v>
          </cell>
          <cell r="S161">
            <v>7</v>
          </cell>
          <cell r="T161">
            <v>0</v>
          </cell>
          <cell r="U161">
            <v>0</v>
          </cell>
        </row>
        <row r="162">
          <cell r="D162">
            <v>31087</v>
          </cell>
          <cell r="E162">
            <v>22</v>
          </cell>
          <cell r="F162" t="str">
            <v>X</v>
          </cell>
          <cell r="G162">
            <v>0</v>
          </cell>
          <cell r="H162">
            <v>0</v>
          </cell>
          <cell r="I162" t="str">
            <v>X</v>
          </cell>
          <cell r="J162" t="str">
            <v>X</v>
          </cell>
          <cell r="K162" t="str">
            <v>X</v>
          </cell>
          <cell r="L162" t="str">
            <v>X</v>
          </cell>
          <cell r="M162" t="str">
            <v>X</v>
          </cell>
          <cell r="N162" t="str">
            <v>X</v>
          </cell>
          <cell r="O162">
            <v>0</v>
          </cell>
          <cell r="P162" t="str">
            <v>Brdg4 501605</v>
          </cell>
          <cell r="Q162">
            <v>0</v>
          </cell>
          <cell r="R162">
            <v>0</v>
          </cell>
          <cell r="S162">
            <v>22</v>
          </cell>
          <cell r="T162">
            <v>0</v>
          </cell>
          <cell r="U162">
            <v>0</v>
          </cell>
        </row>
        <row r="163">
          <cell r="D163">
            <v>31089</v>
          </cell>
          <cell r="E163">
            <v>125</v>
          </cell>
          <cell r="F163" t="str">
            <v>X</v>
          </cell>
          <cell r="G163">
            <v>0</v>
          </cell>
          <cell r="H163">
            <v>0</v>
          </cell>
          <cell r="I163" t="str">
            <v>X</v>
          </cell>
          <cell r="J163" t="str">
            <v>X</v>
          </cell>
          <cell r="K163" t="str">
            <v>X</v>
          </cell>
          <cell r="L163" t="str">
            <v>X</v>
          </cell>
          <cell r="M163" t="str">
            <v>X</v>
          </cell>
          <cell r="N163" t="str">
            <v>X</v>
          </cell>
          <cell r="O163">
            <v>1</v>
          </cell>
          <cell r="P163" t="str">
            <v>Brdg4 800876</v>
          </cell>
          <cell r="Q163">
            <v>0</v>
          </cell>
          <cell r="R163">
            <v>32</v>
          </cell>
          <cell r="S163">
            <v>122</v>
          </cell>
          <cell r="T163">
            <v>0</v>
          </cell>
          <cell r="U163">
            <v>0</v>
          </cell>
        </row>
        <row r="164">
          <cell r="D164">
            <v>31092</v>
          </cell>
          <cell r="E164">
            <v>4</v>
          </cell>
          <cell r="F164" t="str">
            <v>X</v>
          </cell>
          <cell r="G164">
            <v>0</v>
          </cell>
          <cell r="H164">
            <v>0</v>
          </cell>
          <cell r="I164" t="str">
            <v>X</v>
          </cell>
          <cell r="J164" t="str">
            <v>X</v>
          </cell>
          <cell r="K164" t="str">
            <v>X</v>
          </cell>
          <cell r="L164" t="str">
            <v>X</v>
          </cell>
          <cell r="M164" t="str">
            <v>X</v>
          </cell>
          <cell r="N164" t="str">
            <v>X</v>
          </cell>
          <cell r="O164">
            <v>0</v>
          </cell>
          <cell r="P164" t="str">
            <v>Brdg4 800872</v>
          </cell>
          <cell r="Q164">
            <v>0</v>
          </cell>
          <cell r="R164">
            <v>13</v>
          </cell>
          <cell r="S164">
            <v>3</v>
          </cell>
          <cell r="T164">
            <v>0</v>
          </cell>
          <cell r="U164">
            <v>0</v>
          </cell>
        </row>
        <row r="165">
          <cell r="D165">
            <v>31093</v>
          </cell>
          <cell r="E165">
            <v>56</v>
          </cell>
          <cell r="F165" t="str">
            <v>X</v>
          </cell>
          <cell r="G165">
            <v>0</v>
          </cell>
          <cell r="H165">
            <v>0</v>
          </cell>
          <cell r="I165" t="str">
            <v>X</v>
          </cell>
          <cell r="J165" t="str">
            <v>X</v>
          </cell>
          <cell r="K165" t="str">
            <v>X</v>
          </cell>
          <cell r="L165" t="str">
            <v>X</v>
          </cell>
          <cell r="M165" t="str">
            <v>X</v>
          </cell>
          <cell r="N165" t="str">
            <v>X</v>
          </cell>
          <cell r="O165">
            <v>0</v>
          </cell>
          <cell r="P165" t="str">
            <v>Brdg4 663366</v>
          </cell>
          <cell r="Q165">
            <v>0</v>
          </cell>
          <cell r="R165">
            <v>0</v>
          </cell>
          <cell r="S165">
            <v>56</v>
          </cell>
          <cell r="T165">
            <v>0</v>
          </cell>
          <cell r="U165">
            <v>0</v>
          </cell>
        </row>
        <row r="166">
          <cell r="D166">
            <v>31094</v>
          </cell>
          <cell r="E166">
            <v>6</v>
          </cell>
          <cell r="F166" t="str">
            <v>X</v>
          </cell>
          <cell r="G166">
            <v>0</v>
          </cell>
          <cell r="H166">
            <v>0</v>
          </cell>
          <cell r="I166" t="str">
            <v>X</v>
          </cell>
          <cell r="J166" t="str">
            <v>X</v>
          </cell>
          <cell r="K166" t="str">
            <v>X</v>
          </cell>
          <cell r="L166" t="str">
            <v>X</v>
          </cell>
          <cell r="M166" t="str">
            <v>X</v>
          </cell>
          <cell r="N166" t="str">
            <v>X</v>
          </cell>
          <cell r="O166">
            <v>0</v>
          </cell>
          <cell r="P166" t="str">
            <v>Brdg4 215215</v>
          </cell>
          <cell r="Q166">
            <v>0</v>
          </cell>
          <cell r="R166">
            <v>0</v>
          </cell>
          <cell r="S166">
            <v>6</v>
          </cell>
          <cell r="T166">
            <v>0</v>
          </cell>
          <cell r="U166">
            <v>0</v>
          </cell>
        </row>
        <row r="167">
          <cell r="D167">
            <v>31095</v>
          </cell>
          <cell r="E167">
            <v>1</v>
          </cell>
          <cell r="F167" t="str">
            <v>X</v>
          </cell>
          <cell r="G167">
            <v>0</v>
          </cell>
          <cell r="H167">
            <v>0</v>
          </cell>
          <cell r="I167" t="str">
            <v>X</v>
          </cell>
          <cell r="J167" t="str">
            <v>X</v>
          </cell>
          <cell r="K167" t="str">
            <v>X</v>
          </cell>
          <cell r="L167" t="str">
            <v>X</v>
          </cell>
          <cell r="M167" t="str">
            <v>X</v>
          </cell>
          <cell r="N167" t="str">
            <v>X</v>
          </cell>
          <cell r="O167">
            <v>0</v>
          </cell>
          <cell r="P167" t="str">
            <v>Brdg4 406940</v>
          </cell>
          <cell r="Q167">
            <v>0</v>
          </cell>
          <cell r="R167">
            <v>0</v>
          </cell>
          <cell r="S167">
            <v>1</v>
          </cell>
          <cell r="T167">
            <v>0</v>
          </cell>
          <cell r="U167">
            <v>0</v>
          </cell>
        </row>
        <row r="168">
          <cell r="D168">
            <v>31096</v>
          </cell>
          <cell r="E168">
            <v>40</v>
          </cell>
          <cell r="F168" t="str">
            <v>X</v>
          </cell>
          <cell r="G168">
            <v>0</v>
          </cell>
          <cell r="H168">
            <v>0</v>
          </cell>
          <cell r="I168" t="str">
            <v>X</v>
          </cell>
          <cell r="J168" t="str">
            <v>X</v>
          </cell>
          <cell r="K168" t="str">
            <v>X</v>
          </cell>
          <cell r="L168" t="str">
            <v>X</v>
          </cell>
          <cell r="M168" t="str">
            <v>X</v>
          </cell>
          <cell r="N168" t="str">
            <v>X</v>
          </cell>
          <cell r="O168">
            <v>1</v>
          </cell>
          <cell r="P168" t="str">
            <v>Brdg4 406941</v>
          </cell>
          <cell r="Q168">
            <v>0</v>
          </cell>
          <cell r="R168">
            <v>11</v>
          </cell>
          <cell r="S168">
            <v>38</v>
          </cell>
          <cell r="T168">
            <v>0</v>
          </cell>
          <cell r="U168">
            <v>0</v>
          </cell>
        </row>
        <row r="169">
          <cell r="D169">
            <v>31107</v>
          </cell>
          <cell r="E169">
            <v>4</v>
          </cell>
          <cell r="F169" t="str">
            <v>X</v>
          </cell>
          <cell r="G169">
            <v>0</v>
          </cell>
          <cell r="H169">
            <v>0</v>
          </cell>
          <cell r="I169" t="str">
            <v>X</v>
          </cell>
          <cell r="J169" t="str">
            <v>X</v>
          </cell>
          <cell r="K169" t="str">
            <v>X</v>
          </cell>
          <cell r="L169" t="str">
            <v>X</v>
          </cell>
          <cell r="M169" t="str">
            <v>X</v>
          </cell>
          <cell r="N169" t="str">
            <v>X</v>
          </cell>
          <cell r="O169">
            <v>1</v>
          </cell>
          <cell r="P169" t="str">
            <v>Brdg4 423256</v>
          </cell>
          <cell r="Q169">
            <v>0</v>
          </cell>
          <cell r="R169">
            <v>62</v>
          </cell>
          <cell r="S169">
            <v>0</v>
          </cell>
          <cell r="T169">
            <v>0</v>
          </cell>
          <cell r="U169">
            <v>0</v>
          </cell>
        </row>
        <row r="170">
          <cell r="D170">
            <v>31108</v>
          </cell>
          <cell r="E170">
            <v>15</v>
          </cell>
          <cell r="F170" t="str">
            <v>X</v>
          </cell>
          <cell r="G170">
            <v>0</v>
          </cell>
          <cell r="H170">
            <v>0</v>
          </cell>
          <cell r="I170" t="str">
            <v>X</v>
          </cell>
          <cell r="J170" t="str">
            <v>X</v>
          </cell>
          <cell r="K170" t="str">
            <v>X</v>
          </cell>
          <cell r="L170" t="str">
            <v>X</v>
          </cell>
          <cell r="M170" t="str">
            <v>X</v>
          </cell>
          <cell r="N170" t="str">
            <v>X</v>
          </cell>
          <cell r="O170">
            <v>0</v>
          </cell>
          <cell r="P170" t="str">
            <v>Brdg4 423257</v>
          </cell>
          <cell r="Q170">
            <v>0</v>
          </cell>
          <cell r="R170">
            <v>0</v>
          </cell>
          <cell r="S170">
            <v>15</v>
          </cell>
          <cell r="T170">
            <v>0</v>
          </cell>
          <cell r="U170">
            <v>0</v>
          </cell>
        </row>
        <row r="171">
          <cell r="D171">
            <v>31113</v>
          </cell>
          <cell r="E171">
            <v>1</v>
          </cell>
          <cell r="F171" t="str">
            <v>X</v>
          </cell>
          <cell r="G171">
            <v>0</v>
          </cell>
          <cell r="H171">
            <v>0</v>
          </cell>
          <cell r="I171" t="str">
            <v>X</v>
          </cell>
          <cell r="J171" t="str">
            <v>X</v>
          </cell>
          <cell r="K171" t="str">
            <v>X</v>
          </cell>
          <cell r="L171" t="str">
            <v>X</v>
          </cell>
          <cell r="M171" t="str">
            <v>X</v>
          </cell>
          <cell r="N171" t="str">
            <v>X</v>
          </cell>
          <cell r="O171">
            <v>0</v>
          </cell>
          <cell r="P171" t="str">
            <v>Brdg4 719825</v>
          </cell>
          <cell r="Q171">
            <v>0</v>
          </cell>
          <cell r="R171">
            <v>0</v>
          </cell>
          <cell r="S171">
            <v>1</v>
          </cell>
          <cell r="T171">
            <v>0</v>
          </cell>
          <cell r="U171">
            <v>0</v>
          </cell>
        </row>
        <row r="172">
          <cell r="D172">
            <v>31117</v>
          </cell>
          <cell r="E172">
            <v>33</v>
          </cell>
          <cell r="F172" t="str">
            <v>X</v>
          </cell>
          <cell r="G172">
            <v>0</v>
          </cell>
          <cell r="H172">
            <v>0</v>
          </cell>
          <cell r="I172" t="str">
            <v>X</v>
          </cell>
          <cell r="J172" t="str">
            <v>X</v>
          </cell>
          <cell r="K172" t="str">
            <v>X</v>
          </cell>
          <cell r="L172" t="str">
            <v>X</v>
          </cell>
          <cell r="M172" t="str">
            <v>X</v>
          </cell>
          <cell r="N172" t="str">
            <v>X</v>
          </cell>
          <cell r="O172">
            <v>2</v>
          </cell>
          <cell r="P172" t="str">
            <v>Brdg4 719833</v>
          </cell>
          <cell r="Q172">
            <v>0</v>
          </cell>
          <cell r="R172">
            <v>18</v>
          </cell>
          <cell r="S172">
            <v>30</v>
          </cell>
          <cell r="T172">
            <v>0</v>
          </cell>
          <cell r="U172">
            <v>0</v>
          </cell>
        </row>
        <row r="173">
          <cell r="D173">
            <v>31118</v>
          </cell>
          <cell r="E173">
            <v>5</v>
          </cell>
          <cell r="F173" t="str">
            <v>X</v>
          </cell>
          <cell r="G173">
            <v>0</v>
          </cell>
          <cell r="H173">
            <v>0</v>
          </cell>
          <cell r="I173" t="str">
            <v>X</v>
          </cell>
          <cell r="J173" t="str">
            <v>X</v>
          </cell>
          <cell r="K173" t="str">
            <v>X</v>
          </cell>
          <cell r="L173" t="str">
            <v>X</v>
          </cell>
          <cell r="M173" t="str">
            <v>X</v>
          </cell>
          <cell r="N173" t="str">
            <v>X</v>
          </cell>
          <cell r="O173">
            <v>1</v>
          </cell>
          <cell r="P173" t="str">
            <v>Brdg4 719834</v>
          </cell>
          <cell r="Q173">
            <v>0</v>
          </cell>
          <cell r="R173">
            <v>18</v>
          </cell>
          <cell r="S173">
            <v>3</v>
          </cell>
          <cell r="T173">
            <v>0</v>
          </cell>
          <cell r="U173">
            <v>0</v>
          </cell>
        </row>
        <row r="174">
          <cell r="D174">
            <v>31119</v>
          </cell>
          <cell r="E174">
            <v>1</v>
          </cell>
          <cell r="F174" t="str">
            <v>X</v>
          </cell>
          <cell r="G174">
            <v>0</v>
          </cell>
          <cell r="H174">
            <v>0</v>
          </cell>
          <cell r="I174" t="str">
            <v>X</v>
          </cell>
          <cell r="J174" t="str">
            <v>X</v>
          </cell>
          <cell r="K174" t="str">
            <v>X</v>
          </cell>
          <cell r="L174" t="str">
            <v>X</v>
          </cell>
          <cell r="M174" t="str">
            <v>X</v>
          </cell>
          <cell r="N174" t="str">
            <v>X</v>
          </cell>
          <cell r="O174">
            <v>0</v>
          </cell>
          <cell r="P174" t="str">
            <v>Brdg4 719835</v>
          </cell>
          <cell r="Q174">
            <v>0</v>
          </cell>
          <cell r="R174">
            <v>0</v>
          </cell>
          <cell r="S174">
            <v>1</v>
          </cell>
          <cell r="T174">
            <v>0</v>
          </cell>
          <cell r="U174">
            <v>0</v>
          </cell>
        </row>
        <row r="175">
          <cell r="D175">
            <v>31120</v>
          </cell>
          <cell r="E175">
            <v>6</v>
          </cell>
          <cell r="F175" t="str">
            <v>X</v>
          </cell>
          <cell r="G175">
            <v>0</v>
          </cell>
          <cell r="H175">
            <v>0</v>
          </cell>
          <cell r="I175" t="str">
            <v>X</v>
          </cell>
          <cell r="J175" t="str">
            <v>X</v>
          </cell>
          <cell r="K175" t="str">
            <v>X</v>
          </cell>
          <cell r="L175" t="str">
            <v>X</v>
          </cell>
          <cell r="M175" t="str">
            <v>X</v>
          </cell>
          <cell r="N175" t="str">
            <v>X</v>
          </cell>
          <cell r="O175">
            <v>0</v>
          </cell>
          <cell r="P175" t="str">
            <v>Brdg4 418111</v>
          </cell>
          <cell r="Q175">
            <v>0</v>
          </cell>
          <cell r="R175">
            <v>12</v>
          </cell>
          <cell r="S175">
            <v>5</v>
          </cell>
          <cell r="T175">
            <v>0</v>
          </cell>
          <cell r="U175">
            <v>0</v>
          </cell>
        </row>
        <row r="176">
          <cell r="D176">
            <v>31139</v>
          </cell>
          <cell r="E176">
            <v>18</v>
          </cell>
          <cell r="F176" t="str">
            <v>X</v>
          </cell>
          <cell r="G176">
            <v>0</v>
          </cell>
          <cell r="H176">
            <v>0</v>
          </cell>
          <cell r="I176" t="str">
            <v>X</v>
          </cell>
          <cell r="J176" t="str">
            <v>X</v>
          </cell>
          <cell r="K176" t="str">
            <v>X</v>
          </cell>
          <cell r="L176" t="str">
            <v>X</v>
          </cell>
          <cell r="M176" t="str">
            <v>X</v>
          </cell>
          <cell r="N176" t="str">
            <v>X</v>
          </cell>
          <cell r="O176">
            <v>0</v>
          </cell>
          <cell r="P176" t="str">
            <v>Brdg4 719851</v>
          </cell>
          <cell r="Q176">
            <v>0</v>
          </cell>
          <cell r="R176">
            <v>0</v>
          </cell>
          <cell r="S176">
            <v>18</v>
          </cell>
          <cell r="T176">
            <v>0</v>
          </cell>
          <cell r="U176">
            <v>0</v>
          </cell>
        </row>
        <row r="177">
          <cell r="D177">
            <v>31140</v>
          </cell>
          <cell r="E177">
            <v>4</v>
          </cell>
          <cell r="F177" t="str">
            <v>X</v>
          </cell>
          <cell r="G177">
            <v>0</v>
          </cell>
          <cell r="H177">
            <v>0</v>
          </cell>
          <cell r="I177" t="str">
            <v>X</v>
          </cell>
          <cell r="J177" t="str">
            <v>X</v>
          </cell>
          <cell r="K177" t="str">
            <v>X</v>
          </cell>
          <cell r="L177" t="str">
            <v>X</v>
          </cell>
          <cell r="M177" t="str">
            <v>X</v>
          </cell>
          <cell r="N177" t="str">
            <v>X</v>
          </cell>
          <cell r="O177">
            <v>0</v>
          </cell>
          <cell r="P177" t="str">
            <v>Brdg4 31140</v>
          </cell>
          <cell r="Q177">
            <v>0</v>
          </cell>
          <cell r="R177">
            <v>0</v>
          </cell>
          <cell r="S177">
            <v>4</v>
          </cell>
          <cell r="T177">
            <v>0</v>
          </cell>
          <cell r="U177">
            <v>0</v>
          </cell>
        </row>
        <row r="178">
          <cell r="D178">
            <v>31141</v>
          </cell>
          <cell r="E178">
            <v>4</v>
          </cell>
          <cell r="F178" t="str">
            <v>X</v>
          </cell>
          <cell r="G178">
            <v>0</v>
          </cell>
          <cell r="H178">
            <v>0</v>
          </cell>
          <cell r="I178" t="str">
            <v>X</v>
          </cell>
          <cell r="J178" t="str">
            <v>X</v>
          </cell>
          <cell r="K178" t="str">
            <v>X</v>
          </cell>
          <cell r="L178" t="str">
            <v>X</v>
          </cell>
          <cell r="M178" t="str">
            <v>X</v>
          </cell>
          <cell r="N178" t="str">
            <v>X</v>
          </cell>
          <cell r="O178">
            <v>0</v>
          </cell>
          <cell r="P178" t="str">
            <v>Brdg4 719853</v>
          </cell>
          <cell r="Q178">
            <v>0</v>
          </cell>
          <cell r="R178">
            <v>0</v>
          </cell>
          <cell r="S178">
            <v>4</v>
          </cell>
          <cell r="T178">
            <v>0</v>
          </cell>
          <cell r="U178">
            <v>0</v>
          </cell>
        </row>
        <row r="179">
          <cell r="D179">
            <v>31142</v>
          </cell>
          <cell r="E179">
            <v>1</v>
          </cell>
          <cell r="F179" t="str">
            <v>X</v>
          </cell>
          <cell r="G179">
            <v>0</v>
          </cell>
          <cell r="H179">
            <v>0</v>
          </cell>
          <cell r="I179" t="str">
            <v>X</v>
          </cell>
          <cell r="J179" t="str">
            <v>X</v>
          </cell>
          <cell r="K179" t="str">
            <v>X</v>
          </cell>
          <cell r="L179" t="str">
            <v>X</v>
          </cell>
          <cell r="M179" t="str">
            <v>X</v>
          </cell>
          <cell r="N179" t="str">
            <v>X</v>
          </cell>
          <cell r="O179">
            <v>0</v>
          </cell>
          <cell r="P179" t="str">
            <v>Brdg4 719854</v>
          </cell>
          <cell r="Q179">
            <v>0</v>
          </cell>
          <cell r="R179">
            <v>0</v>
          </cell>
          <cell r="S179">
            <v>1</v>
          </cell>
          <cell r="T179">
            <v>0</v>
          </cell>
          <cell r="U179">
            <v>0</v>
          </cell>
        </row>
        <row r="180">
          <cell r="D180">
            <v>31148</v>
          </cell>
          <cell r="E180">
            <v>1</v>
          </cell>
          <cell r="F180" t="str">
            <v>X</v>
          </cell>
          <cell r="G180">
            <v>0</v>
          </cell>
          <cell r="H180">
            <v>0</v>
          </cell>
          <cell r="I180" t="str">
            <v>X</v>
          </cell>
          <cell r="J180" t="str">
            <v>X</v>
          </cell>
          <cell r="K180" t="str">
            <v>X</v>
          </cell>
          <cell r="L180" t="str">
            <v>X</v>
          </cell>
          <cell r="M180" t="str">
            <v>X</v>
          </cell>
          <cell r="N180" t="str">
            <v>X</v>
          </cell>
          <cell r="O180">
            <v>0</v>
          </cell>
          <cell r="P180" t="str">
            <v>Brdg4 403240</v>
          </cell>
          <cell r="Q180">
            <v>0</v>
          </cell>
          <cell r="R180">
            <v>0</v>
          </cell>
          <cell r="S180">
            <v>1</v>
          </cell>
          <cell r="T180">
            <v>0</v>
          </cell>
          <cell r="U180">
            <v>0</v>
          </cell>
        </row>
        <row r="181">
          <cell r="D181">
            <v>31169</v>
          </cell>
          <cell r="E181">
            <v>3</v>
          </cell>
          <cell r="F181" t="str">
            <v>X</v>
          </cell>
          <cell r="G181">
            <v>0</v>
          </cell>
          <cell r="H181">
            <v>0</v>
          </cell>
          <cell r="I181" t="str">
            <v>X</v>
          </cell>
          <cell r="J181" t="str">
            <v>X</v>
          </cell>
          <cell r="K181" t="str">
            <v>X</v>
          </cell>
          <cell r="L181" t="str">
            <v>X</v>
          </cell>
          <cell r="M181" t="str">
            <v>X</v>
          </cell>
          <cell r="N181" t="str">
            <v>X</v>
          </cell>
          <cell r="O181">
            <v>0</v>
          </cell>
          <cell r="P181" t="str">
            <v>Brdg4 088088</v>
          </cell>
          <cell r="Q181">
            <v>0</v>
          </cell>
          <cell r="R181">
            <v>0</v>
          </cell>
          <cell r="S181">
            <v>3</v>
          </cell>
          <cell r="T181">
            <v>0</v>
          </cell>
          <cell r="U181">
            <v>0</v>
          </cell>
        </row>
        <row r="182">
          <cell r="D182">
            <v>31172</v>
          </cell>
          <cell r="E182">
            <v>5</v>
          </cell>
          <cell r="F182" t="str">
            <v>X</v>
          </cell>
          <cell r="G182">
            <v>0</v>
          </cell>
          <cell r="H182">
            <v>0</v>
          </cell>
          <cell r="I182" t="str">
            <v>X</v>
          </cell>
          <cell r="J182" t="str">
            <v>X</v>
          </cell>
          <cell r="K182" t="str">
            <v>X</v>
          </cell>
          <cell r="L182" t="str">
            <v>X</v>
          </cell>
          <cell r="M182" t="str">
            <v>X</v>
          </cell>
          <cell r="N182" t="str">
            <v>X</v>
          </cell>
          <cell r="O182">
            <v>0</v>
          </cell>
          <cell r="P182" t="str">
            <v>Brdg4 430850</v>
          </cell>
          <cell r="Q182">
            <v>0</v>
          </cell>
          <cell r="R182">
            <v>0</v>
          </cell>
          <cell r="S182">
            <v>5</v>
          </cell>
          <cell r="T182">
            <v>0</v>
          </cell>
          <cell r="U182">
            <v>0</v>
          </cell>
        </row>
        <row r="183">
          <cell r="D183">
            <v>31174</v>
          </cell>
          <cell r="E183">
            <v>5</v>
          </cell>
          <cell r="F183" t="str">
            <v>X</v>
          </cell>
          <cell r="G183">
            <v>0</v>
          </cell>
          <cell r="H183">
            <v>0</v>
          </cell>
          <cell r="I183" t="str">
            <v>X</v>
          </cell>
          <cell r="J183" t="str">
            <v>X</v>
          </cell>
          <cell r="K183" t="str">
            <v>X</v>
          </cell>
          <cell r="L183" t="str">
            <v>X</v>
          </cell>
          <cell r="M183" t="str">
            <v>X</v>
          </cell>
          <cell r="N183" t="str">
            <v>X</v>
          </cell>
          <cell r="O183">
            <v>0</v>
          </cell>
          <cell r="P183" t="str">
            <v>Brdg4 090340</v>
          </cell>
          <cell r="Q183">
            <v>0</v>
          </cell>
          <cell r="R183">
            <v>0</v>
          </cell>
          <cell r="S183">
            <v>5</v>
          </cell>
          <cell r="T183">
            <v>0</v>
          </cell>
          <cell r="U183">
            <v>0</v>
          </cell>
        </row>
        <row r="184">
          <cell r="D184">
            <v>31175</v>
          </cell>
          <cell r="E184">
            <v>3</v>
          </cell>
          <cell r="F184" t="str">
            <v>X</v>
          </cell>
          <cell r="G184">
            <v>0</v>
          </cell>
          <cell r="H184">
            <v>0</v>
          </cell>
          <cell r="I184" t="str">
            <v>X</v>
          </cell>
          <cell r="J184" t="str">
            <v>X</v>
          </cell>
          <cell r="K184" t="str">
            <v>X</v>
          </cell>
          <cell r="L184" t="str">
            <v>X</v>
          </cell>
          <cell r="M184" t="str">
            <v>X</v>
          </cell>
          <cell r="N184" t="str">
            <v>X</v>
          </cell>
          <cell r="O184">
            <v>0</v>
          </cell>
          <cell r="P184" t="str">
            <v>Brdg4 427155</v>
          </cell>
          <cell r="Q184">
            <v>0</v>
          </cell>
          <cell r="R184">
            <v>0</v>
          </cell>
          <cell r="S184">
            <v>3</v>
          </cell>
          <cell r="T184">
            <v>0</v>
          </cell>
          <cell r="U184">
            <v>0</v>
          </cell>
        </row>
        <row r="185">
          <cell r="D185">
            <v>31178</v>
          </cell>
          <cell r="E185">
            <v>6</v>
          </cell>
          <cell r="F185" t="str">
            <v>X</v>
          </cell>
          <cell r="G185">
            <v>0</v>
          </cell>
          <cell r="H185">
            <v>0</v>
          </cell>
          <cell r="I185" t="str">
            <v>X</v>
          </cell>
          <cell r="J185" t="str">
            <v>X</v>
          </cell>
          <cell r="K185" t="str">
            <v>X</v>
          </cell>
          <cell r="L185" t="str">
            <v>X</v>
          </cell>
          <cell r="M185" t="str">
            <v>X</v>
          </cell>
          <cell r="N185" t="str">
            <v>X</v>
          </cell>
          <cell r="O185">
            <v>0</v>
          </cell>
          <cell r="P185" t="str">
            <v>Brdg4 500318</v>
          </cell>
          <cell r="Q185">
            <v>0</v>
          </cell>
          <cell r="R185">
            <v>0</v>
          </cell>
          <cell r="S185">
            <v>6</v>
          </cell>
          <cell r="T185">
            <v>0</v>
          </cell>
          <cell r="U185">
            <v>0</v>
          </cell>
        </row>
        <row r="186">
          <cell r="D186">
            <v>31190</v>
          </cell>
          <cell r="E186">
            <v>1</v>
          </cell>
          <cell r="F186" t="str">
            <v>X</v>
          </cell>
          <cell r="G186">
            <v>0</v>
          </cell>
          <cell r="H186">
            <v>0</v>
          </cell>
          <cell r="I186" t="str">
            <v>X</v>
          </cell>
          <cell r="J186" t="str">
            <v>X</v>
          </cell>
          <cell r="K186" t="str">
            <v>X</v>
          </cell>
          <cell r="L186" t="str">
            <v>X</v>
          </cell>
          <cell r="M186" t="str">
            <v>X</v>
          </cell>
          <cell r="N186" t="str">
            <v>X</v>
          </cell>
          <cell r="O186">
            <v>0</v>
          </cell>
          <cell r="P186" t="str">
            <v>Brdg4407868</v>
          </cell>
          <cell r="Q186">
            <v>0</v>
          </cell>
          <cell r="R186">
            <v>0</v>
          </cell>
          <cell r="S186">
            <v>1</v>
          </cell>
          <cell r="T186">
            <v>0</v>
          </cell>
          <cell r="U186">
            <v>0</v>
          </cell>
        </row>
        <row r="187">
          <cell r="D187">
            <v>31192</v>
          </cell>
          <cell r="E187">
            <v>1</v>
          </cell>
          <cell r="F187" t="str">
            <v>X</v>
          </cell>
          <cell r="G187">
            <v>0</v>
          </cell>
          <cell r="H187">
            <v>0</v>
          </cell>
          <cell r="I187" t="str">
            <v>X</v>
          </cell>
          <cell r="J187" t="str">
            <v>X</v>
          </cell>
          <cell r="K187" t="str">
            <v>X</v>
          </cell>
          <cell r="L187" t="str">
            <v>X</v>
          </cell>
          <cell r="M187" t="str">
            <v>X</v>
          </cell>
          <cell r="N187" t="str">
            <v>X</v>
          </cell>
          <cell r="O187">
            <v>0</v>
          </cell>
          <cell r="P187" t="str">
            <v>Brdg4 418837</v>
          </cell>
          <cell r="Q187">
            <v>0</v>
          </cell>
          <cell r="R187">
            <v>0</v>
          </cell>
          <cell r="S187">
            <v>1</v>
          </cell>
          <cell r="T187">
            <v>0</v>
          </cell>
          <cell r="U187">
            <v>0</v>
          </cell>
        </row>
        <row r="188">
          <cell r="D188">
            <v>31219</v>
          </cell>
          <cell r="E188">
            <v>27</v>
          </cell>
          <cell r="F188" t="str">
            <v>X</v>
          </cell>
          <cell r="G188">
            <v>0</v>
          </cell>
          <cell r="H188">
            <v>0</v>
          </cell>
          <cell r="I188" t="str">
            <v>X</v>
          </cell>
          <cell r="J188" t="str">
            <v>X</v>
          </cell>
          <cell r="K188" t="str">
            <v>X</v>
          </cell>
          <cell r="L188" t="str">
            <v>X</v>
          </cell>
          <cell r="M188" t="str">
            <v>X</v>
          </cell>
          <cell r="N188" t="str">
            <v>X</v>
          </cell>
          <cell r="O188">
            <v>2</v>
          </cell>
          <cell r="P188" t="str">
            <v>Livs4 719827</v>
          </cell>
          <cell r="Q188">
            <v>0</v>
          </cell>
          <cell r="R188">
            <v>0</v>
          </cell>
          <cell r="S188">
            <v>25</v>
          </cell>
          <cell r="T188">
            <v>0</v>
          </cell>
          <cell r="U188">
            <v>0</v>
          </cell>
        </row>
        <row r="189">
          <cell r="D189">
            <v>31220</v>
          </cell>
          <cell r="E189">
            <v>14</v>
          </cell>
          <cell r="F189" t="str">
            <v>X</v>
          </cell>
          <cell r="G189">
            <v>0</v>
          </cell>
          <cell r="H189">
            <v>0</v>
          </cell>
          <cell r="I189" t="str">
            <v>X</v>
          </cell>
          <cell r="J189" t="str">
            <v>X</v>
          </cell>
          <cell r="K189" t="str">
            <v>X</v>
          </cell>
          <cell r="L189" t="str">
            <v>X</v>
          </cell>
          <cell r="M189" t="str">
            <v>X</v>
          </cell>
          <cell r="N189" t="str">
            <v>X</v>
          </cell>
          <cell r="O189">
            <v>0</v>
          </cell>
          <cell r="P189" t="str">
            <v>Livs4 719828</v>
          </cell>
          <cell r="Q189">
            <v>0</v>
          </cell>
          <cell r="R189">
            <v>0</v>
          </cell>
          <cell r="S189">
            <v>14</v>
          </cell>
          <cell r="T189">
            <v>0</v>
          </cell>
          <cell r="U189">
            <v>0</v>
          </cell>
        </row>
        <row r="190">
          <cell r="D190">
            <v>31305</v>
          </cell>
          <cell r="E190">
            <v>51</v>
          </cell>
          <cell r="F190" t="str">
            <v>X</v>
          </cell>
          <cell r="G190">
            <v>0</v>
          </cell>
          <cell r="H190">
            <v>0</v>
          </cell>
          <cell r="I190" t="str">
            <v>X</v>
          </cell>
          <cell r="J190" t="str">
            <v>X</v>
          </cell>
          <cell r="K190" t="str">
            <v>X</v>
          </cell>
          <cell r="L190" t="str">
            <v>X</v>
          </cell>
          <cell r="M190" t="str">
            <v>X</v>
          </cell>
          <cell r="N190" t="str">
            <v>X</v>
          </cell>
          <cell r="O190">
            <v>0</v>
          </cell>
          <cell r="P190" t="str">
            <v>Brdg1 077900</v>
          </cell>
          <cell r="Q190">
            <v>0</v>
          </cell>
          <cell r="R190">
            <v>0</v>
          </cell>
          <cell r="S190">
            <v>51</v>
          </cell>
          <cell r="T190">
            <v>0</v>
          </cell>
          <cell r="U190">
            <v>0</v>
          </cell>
        </row>
        <row r="191">
          <cell r="D191">
            <v>31306</v>
          </cell>
          <cell r="E191">
            <v>166</v>
          </cell>
          <cell r="F191" t="str">
            <v>X</v>
          </cell>
          <cell r="G191">
            <v>0</v>
          </cell>
          <cell r="H191">
            <v>0</v>
          </cell>
          <cell r="I191" t="str">
            <v>X</v>
          </cell>
          <cell r="J191" t="str">
            <v>X</v>
          </cell>
          <cell r="K191" t="str">
            <v>X</v>
          </cell>
          <cell r="L191" t="str">
            <v>X</v>
          </cell>
          <cell r="M191" t="str">
            <v>X</v>
          </cell>
          <cell r="N191" t="str">
            <v>X</v>
          </cell>
          <cell r="O191">
            <v>1</v>
          </cell>
          <cell r="P191" t="str">
            <v>Brdg1 616616</v>
          </cell>
          <cell r="Q191">
            <v>0</v>
          </cell>
          <cell r="R191">
            <v>0</v>
          </cell>
          <cell r="S191">
            <v>165</v>
          </cell>
          <cell r="T191">
            <v>0</v>
          </cell>
          <cell r="U191">
            <v>0</v>
          </cell>
        </row>
        <row r="192">
          <cell r="D192">
            <v>31308</v>
          </cell>
          <cell r="E192">
            <v>352</v>
          </cell>
          <cell r="F192" t="str">
            <v>X</v>
          </cell>
          <cell r="G192">
            <v>0</v>
          </cell>
          <cell r="H192">
            <v>0</v>
          </cell>
          <cell r="I192" t="str">
            <v>X</v>
          </cell>
          <cell r="J192" t="str">
            <v>X</v>
          </cell>
          <cell r="K192" t="str">
            <v>X</v>
          </cell>
          <cell r="L192" t="str">
            <v>X</v>
          </cell>
          <cell r="M192" t="str">
            <v>X</v>
          </cell>
          <cell r="N192" t="str">
            <v>X</v>
          </cell>
          <cell r="O192">
            <v>0</v>
          </cell>
          <cell r="P192" t="str">
            <v>Brdg1 800822</v>
          </cell>
          <cell r="Q192">
            <v>0</v>
          </cell>
          <cell r="R192">
            <v>10</v>
          </cell>
          <cell r="S192">
            <v>351</v>
          </cell>
          <cell r="T192">
            <v>0</v>
          </cell>
          <cell r="U192">
            <v>0</v>
          </cell>
        </row>
        <row r="193">
          <cell r="D193">
            <v>31309</v>
          </cell>
          <cell r="E193">
            <v>97</v>
          </cell>
          <cell r="F193" t="str">
            <v>X</v>
          </cell>
          <cell r="G193">
            <v>0</v>
          </cell>
          <cell r="H193">
            <v>0</v>
          </cell>
          <cell r="I193" t="str">
            <v>X</v>
          </cell>
          <cell r="J193" t="str">
            <v>X</v>
          </cell>
          <cell r="K193" t="str">
            <v>X</v>
          </cell>
          <cell r="L193" t="str">
            <v>X</v>
          </cell>
          <cell r="M193" t="str">
            <v>X</v>
          </cell>
          <cell r="N193" t="str">
            <v>X</v>
          </cell>
          <cell r="O193">
            <v>1</v>
          </cell>
          <cell r="P193" t="str">
            <v>Brdg1822922</v>
          </cell>
          <cell r="Q193">
            <v>0</v>
          </cell>
          <cell r="R193">
            <v>0</v>
          </cell>
          <cell r="S193">
            <v>96</v>
          </cell>
          <cell r="T193">
            <v>0</v>
          </cell>
          <cell r="U193">
            <v>0</v>
          </cell>
        </row>
        <row r="194">
          <cell r="D194">
            <v>31310</v>
          </cell>
          <cell r="E194">
            <v>12</v>
          </cell>
          <cell r="F194" t="str">
            <v>X</v>
          </cell>
          <cell r="G194">
            <v>0</v>
          </cell>
          <cell r="H194">
            <v>0</v>
          </cell>
          <cell r="I194" t="str">
            <v>X</v>
          </cell>
          <cell r="J194" t="str">
            <v>X</v>
          </cell>
          <cell r="K194" t="str">
            <v>X</v>
          </cell>
          <cell r="L194" t="str">
            <v>X</v>
          </cell>
          <cell r="M194" t="str">
            <v>X</v>
          </cell>
          <cell r="N194" t="str">
            <v>X</v>
          </cell>
          <cell r="O194">
            <v>0</v>
          </cell>
          <cell r="P194" t="str">
            <v>Brdg1 719888</v>
          </cell>
          <cell r="Q194">
            <v>0</v>
          </cell>
          <cell r="R194">
            <v>0</v>
          </cell>
          <cell r="S194">
            <v>12</v>
          </cell>
          <cell r="T194">
            <v>0</v>
          </cell>
          <cell r="U194">
            <v>0</v>
          </cell>
        </row>
        <row r="195">
          <cell r="D195">
            <v>31312</v>
          </cell>
          <cell r="E195">
            <v>1</v>
          </cell>
          <cell r="F195" t="str">
            <v>X</v>
          </cell>
          <cell r="G195">
            <v>0</v>
          </cell>
          <cell r="H195">
            <v>0</v>
          </cell>
          <cell r="I195" t="str">
            <v>X</v>
          </cell>
          <cell r="J195" t="str">
            <v>X</v>
          </cell>
          <cell r="K195" t="str">
            <v>X</v>
          </cell>
          <cell r="L195" t="str">
            <v>X</v>
          </cell>
          <cell r="M195" t="str">
            <v>X</v>
          </cell>
          <cell r="N195" t="str">
            <v>X</v>
          </cell>
          <cell r="O195">
            <v>0</v>
          </cell>
          <cell r="P195" t="str">
            <v>Brdg1 1002000</v>
          </cell>
          <cell r="Q195">
            <v>0</v>
          </cell>
          <cell r="R195">
            <v>0</v>
          </cell>
          <cell r="S195">
            <v>1</v>
          </cell>
          <cell r="T195">
            <v>0</v>
          </cell>
          <cell r="U195">
            <v>0</v>
          </cell>
        </row>
        <row r="196">
          <cell r="D196">
            <v>31326</v>
          </cell>
          <cell r="E196">
            <v>825</v>
          </cell>
          <cell r="F196" t="str">
            <v>X</v>
          </cell>
          <cell r="G196">
            <v>0</v>
          </cell>
          <cell r="H196">
            <v>0</v>
          </cell>
          <cell r="I196" t="str">
            <v>X</v>
          </cell>
          <cell r="J196" t="str">
            <v>X</v>
          </cell>
          <cell r="K196" t="str">
            <v>X</v>
          </cell>
          <cell r="L196" t="str">
            <v>X</v>
          </cell>
          <cell r="M196" t="str">
            <v>X</v>
          </cell>
          <cell r="N196" t="str">
            <v>X</v>
          </cell>
          <cell r="O196">
            <v>0</v>
          </cell>
          <cell r="P196" t="str">
            <v>c Tech Brg1 404040</v>
          </cell>
          <cell r="Q196">
            <v>0</v>
          </cell>
          <cell r="R196">
            <v>0</v>
          </cell>
          <cell r="S196">
            <v>825</v>
          </cell>
          <cell r="T196">
            <v>0</v>
          </cell>
          <cell r="U196">
            <v>0</v>
          </cell>
        </row>
        <row r="197">
          <cell r="D197">
            <v>31359</v>
          </cell>
          <cell r="E197">
            <v>4760</v>
          </cell>
          <cell r="F197" t="str">
            <v>X</v>
          </cell>
          <cell r="G197">
            <v>0</v>
          </cell>
          <cell r="H197">
            <v>0</v>
          </cell>
          <cell r="I197" t="str">
            <v>X</v>
          </cell>
          <cell r="J197" t="str">
            <v>X</v>
          </cell>
          <cell r="K197" t="str">
            <v>X</v>
          </cell>
          <cell r="L197" t="str">
            <v>X</v>
          </cell>
          <cell r="M197" t="str">
            <v>X</v>
          </cell>
          <cell r="N197" t="str">
            <v>X</v>
          </cell>
          <cell r="O197">
            <v>17</v>
          </cell>
          <cell r="P197" t="str">
            <v>Brdg1001999</v>
          </cell>
          <cell r="Q197">
            <v>0</v>
          </cell>
          <cell r="R197">
            <v>0</v>
          </cell>
          <cell r="S197">
            <v>4743</v>
          </cell>
          <cell r="T197">
            <v>0</v>
          </cell>
          <cell r="U197">
            <v>0</v>
          </cell>
        </row>
        <row r="198">
          <cell r="D198">
            <v>31429</v>
          </cell>
          <cell r="E198">
            <v>13</v>
          </cell>
          <cell r="F198" t="str">
            <v>X</v>
          </cell>
          <cell r="G198">
            <v>0</v>
          </cell>
          <cell r="H198">
            <v>0</v>
          </cell>
          <cell r="I198" t="str">
            <v>X</v>
          </cell>
          <cell r="J198" t="str">
            <v>X</v>
          </cell>
          <cell r="K198" t="str">
            <v>X</v>
          </cell>
          <cell r="L198" t="str">
            <v>X</v>
          </cell>
          <cell r="M198" t="str">
            <v>X</v>
          </cell>
          <cell r="N198" t="str">
            <v>X</v>
          </cell>
          <cell r="O198">
            <v>0</v>
          </cell>
          <cell r="P198" t="str">
            <v>Brdg1 719829</v>
          </cell>
          <cell r="Q198">
            <v>0</v>
          </cell>
          <cell r="R198">
            <v>0</v>
          </cell>
          <cell r="S198">
            <v>13</v>
          </cell>
          <cell r="T198">
            <v>0</v>
          </cell>
          <cell r="U198">
            <v>0</v>
          </cell>
        </row>
        <row r="199">
          <cell r="D199">
            <v>31500</v>
          </cell>
          <cell r="E199">
            <v>77</v>
          </cell>
          <cell r="F199" t="str">
            <v>X</v>
          </cell>
          <cell r="G199">
            <v>0</v>
          </cell>
          <cell r="H199">
            <v>0</v>
          </cell>
          <cell r="I199" t="str">
            <v>X</v>
          </cell>
          <cell r="J199" t="str">
            <v>X</v>
          </cell>
          <cell r="K199" t="str">
            <v>X</v>
          </cell>
          <cell r="L199" t="str">
            <v>X</v>
          </cell>
          <cell r="M199" t="str">
            <v>X</v>
          </cell>
          <cell r="N199" t="str">
            <v>X</v>
          </cell>
          <cell r="O199">
            <v>0</v>
          </cell>
          <cell r="P199" t="str">
            <v>Brdg2400000</v>
          </cell>
          <cell r="Q199">
            <v>0</v>
          </cell>
          <cell r="R199">
            <v>0</v>
          </cell>
          <cell r="S199">
            <v>77</v>
          </cell>
          <cell r="T199">
            <v>0</v>
          </cell>
          <cell r="U199">
            <v>0</v>
          </cell>
        </row>
        <row r="200">
          <cell r="D200">
            <v>31502</v>
          </cell>
          <cell r="E200">
            <v>33</v>
          </cell>
          <cell r="F200" t="str">
            <v>X</v>
          </cell>
          <cell r="G200">
            <v>0</v>
          </cell>
          <cell r="H200">
            <v>0</v>
          </cell>
          <cell r="I200" t="str">
            <v>X</v>
          </cell>
          <cell r="J200" t="str">
            <v>X</v>
          </cell>
          <cell r="K200" t="str">
            <v>X</v>
          </cell>
          <cell r="L200" t="str">
            <v>X</v>
          </cell>
          <cell r="M200" t="str">
            <v>X</v>
          </cell>
          <cell r="N200" t="str">
            <v>X</v>
          </cell>
          <cell r="O200">
            <v>12</v>
          </cell>
          <cell r="P200" t="str">
            <v>Brdg2404044</v>
          </cell>
          <cell r="Q200">
            <v>0</v>
          </cell>
          <cell r="R200">
            <v>180</v>
          </cell>
          <cell r="S200">
            <v>0</v>
          </cell>
          <cell r="T200">
            <v>0</v>
          </cell>
          <cell r="U200">
            <v>0</v>
          </cell>
        </row>
        <row r="201">
          <cell r="D201">
            <v>31505</v>
          </cell>
          <cell r="E201">
            <v>533</v>
          </cell>
          <cell r="F201" t="str">
            <v>X</v>
          </cell>
          <cell r="G201">
            <v>0</v>
          </cell>
          <cell r="H201">
            <v>0</v>
          </cell>
          <cell r="I201" t="str">
            <v>X</v>
          </cell>
          <cell r="J201" t="str">
            <v>X</v>
          </cell>
          <cell r="K201" t="str">
            <v>X</v>
          </cell>
          <cell r="L201" t="str">
            <v>X</v>
          </cell>
          <cell r="M201" t="str">
            <v>X</v>
          </cell>
          <cell r="N201" t="str">
            <v>X</v>
          </cell>
          <cell r="O201">
            <v>3</v>
          </cell>
          <cell r="P201" t="str">
            <v>Brdg2434343</v>
          </cell>
          <cell r="Q201">
            <v>0</v>
          </cell>
          <cell r="R201">
            <v>34</v>
          </cell>
          <cell r="S201">
            <v>528</v>
          </cell>
          <cell r="T201">
            <v>0</v>
          </cell>
          <cell r="U201">
            <v>0</v>
          </cell>
        </row>
        <row r="202">
          <cell r="D202">
            <v>31511</v>
          </cell>
          <cell r="E202">
            <v>107</v>
          </cell>
          <cell r="F202" t="str">
            <v>X</v>
          </cell>
          <cell r="G202">
            <v>0</v>
          </cell>
          <cell r="H202">
            <v>0</v>
          </cell>
          <cell r="I202" t="str">
            <v>X</v>
          </cell>
          <cell r="J202" t="str">
            <v>X</v>
          </cell>
          <cell r="K202" t="str">
            <v>X</v>
          </cell>
          <cell r="L202" t="str">
            <v>X</v>
          </cell>
          <cell r="M202" t="str">
            <v>X</v>
          </cell>
          <cell r="N202" t="str">
            <v>X</v>
          </cell>
          <cell r="O202">
            <v>1</v>
          </cell>
          <cell r="P202" t="str">
            <v>Brdg2 488485</v>
          </cell>
          <cell r="Q202">
            <v>0</v>
          </cell>
          <cell r="R202">
            <v>66</v>
          </cell>
          <cell r="S202">
            <v>102</v>
          </cell>
          <cell r="T202">
            <v>0</v>
          </cell>
          <cell r="U202">
            <v>0</v>
          </cell>
        </row>
        <row r="203">
          <cell r="D203">
            <v>31512</v>
          </cell>
          <cell r="E203">
            <v>28</v>
          </cell>
          <cell r="F203" t="str">
            <v>X</v>
          </cell>
          <cell r="G203">
            <v>0</v>
          </cell>
          <cell r="H203">
            <v>0</v>
          </cell>
          <cell r="I203" t="str">
            <v>X</v>
          </cell>
          <cell r="J203" t="str">
            <v>X</v>
          </cell>
          <cell r="K203" t="str">
            <v>X</v>
          </cell>
          <cell r="L203" t="str">
            <v>X</v>
          </cell>
          <cell r="M203" t="str">
            <v>X</v>
          </cell>
          <cell r="N203" t="str">
            <v>X</v>
          </cell>
          <cell r="O203">
            <v>0</v>
          </cell>
          <cell r="P203" t="str">
            <v>Brdg2 557799</v>
          </cell>
          <cell r="Q203">
            <v>0</v>
          </cell>
          <cell r="R203">
            <v>0</v>
          </cell>
          <cell r="S203">
            <v>28</v>
          </cell>
          <cell r="T203">
            <v>0</v>
          </cell>
          <cell r="U203">
            <v>0</v>
          </cell>
        </row>
        <row r="204">
          <cell r="D204">
            <v>31517</v>
          </cell>
          <cell r="E204">
            <v>4271</v>
          </cell>
          <cell r="F204" t="str">
            <v>X</v>
          </cell>
          <cell r="G204">
            <v>0</v>
          </cell>
          <cell r="H204">
            <v>0</v>
          </cell>
          <cell r="I204" t="str">
            <v>X</v>
          </cell>
          <cell r="J204" t="str">
            <v>X</v>
          </cell>
          <cell r="K204" t="str">
            <v>X</v>
          </cell>
          <cell r="L204" t="str">
            <v>X</v>
          </cell>
          <cell r="M204" t="str">
            <v>X</v>
          </cell>
          <cell r="N204" t="str">
            <v>X</v>
          </cell>
          <cell r="O204">
            <v>0</v>
          </cell>
          <cell r="P204" t="str">
            <v>Brdg2 800822</v>
          </cell>
          <cell r="Q204">
            <v>0</v>
          </cell>
          <cell r="R204">
            <v>85</v>
          </cell>
          <cell r="S204">
            <v>4265</v>
          </cell>
          <cell r="T204">
            <v>0</v>
          </cell>
          <cell r="U204">
            <v>0</v>
          </cell>
        </row>
        <row r="205">
          <cell r="D205">
            <v>31518</v>
          </cell>
          <cell r="E205">
            <v>4</v>
          </cell>
          <cell r="F205" t="str">
            <v>X</v>
          </cell>
          <cell r="G205">
            <v>0</v>
          </cell>
          <cell r="H205">
            <v>0</v>
          </cell>
          <cell r="I205" t="str">
            <v>X</v>
          </cell>
          <cell r="J205" t="str">
            <v>X</v>
          </cell>
          <cell r="K205" t="str">
            <v>X</v>
          </cell>
          <cell r="L205" t="str">
            <v>X</v>
          </cell>
          <cell r="M205" t="str">
            <v>X</v>
          </cell>
          <cell r="N205" t="str">
            <v>X</v>
          </cell>
          <cell r="O205">
            <v>0</v>
          </cell>
          <cell r="P205" t="str">
            <v>Brdg2 800866</v>
          </cell>
          <cell r="Q205">
            <v>0</v>
          </cell>
          <cell r="R205">
            <v>0</v>
          </cell>
          <cell r="S205">
            <v>4</v>
          </cell>
          <cell r="T205">
            <v>0</v>
          </cell>
          <cell r="U205">
            <v>0</v>
          </cell>
        </row>
        <row r="206">
          <cell r="D206">
            <v>31521</v>
          </cell>
          <cell r="E206">
            <v>2</v>
          </cell>
          <cell r="F206" t="str">
            <v>X</v>
          </cell>
          <cell r="G206">
            <v>0</v>
          </cell>
          <cell r="H206">
            <v>0</v>
          </cell>
          <cell r="I206" t="str">
            <v>X</v>
          </cell>
          <cell r="J206" t="str">
            <v>X</v>
          </cell>
          <cell r="K206" t="str">
            <v>X</v>
          </cell>
          <cell r="L206" t="str">
            <v>X</v>
          </cell>
          <cell r="M206" t="str">
            <v>X</v>
          </cell>
          <cell r="N206" t="str">
            <v>X</v>
          </cell>
          <cell r="O206">
            <v>0</v>
          </cell>
          <cell r="P206" t="str">
            <v>Brdg2330333</v>
          </cell>
          <cell r="Q206">
            <v>0</v>
          </cell>
          <cell r="R206">
            <v>16</v>
          </cell>
          <cell r="S206">
            <v>1</v>
          </cell>
          <cell r="T206">
            <v>0</v>
          </cell>
          <cell r="U206">
            <v>0</v>
          </cell>
        </row>
        <row r="207">
          <cell r="D207">
            <v>31523</v>
          </cell>
          <cell r="E207">
            <v>36</v>
          </cell>
          <cell r="F207" t="str">
            <v>X</v>
          </cell>
          <cell r="G207">
            <v>0</v>
          </cell>
          <cell r="H207">
            <v>0</v>
          </cell>
          <cell r="I207" t="str">
            <v>X</v>
          </cell>
          <cell r="J207" t="str">
            <v>X</v>
          </cell>
          <cell r="K207" t="str">
            <v>X</v>
          </cell>
          <cell r="L207" t="str">
            <v>X</v>
          </cell>
          <cell r="M207" t="str">
            <v>X</v>
          </cell>
          <cell r="N207" t="str">
            <v>X</v>
          </cell>
          <cell r="O207">
            <v>0</v>
          </cell>
          <cell r="P207" t="str">
            <v>Brdg2 409059</v>
          </cell>
          <cell r="Q207">
            <v>0</v>
          </cell>
          <cell r="R207">
            <v>24</v>
          </cell>
          <cell r="S207">
            <v>34</v>
          </cell>
          <cell r="T207">
            <v>0</v>
          </cell>
          <cell r="U207">
            <v>0</v>
          </cell>
        </row>
        <row r="208">
          <cell r="D208">
            <v>31525</v>
          </cell>
          <cell r="E208">
            <v>268</v>
          </cell>
          <cell r="F208" t="str">
            <v>X</v>
          </cell>
          <cell r="G208">
            <v>0</v>
          </cell>
          <cell r="H208">
            <v>0</v>
          </cell>
          <cell r="I208" t="str">
            <v>X</v>
          </cell>
          <cell r="J208" t="str">
            <v>X</v>
          </cell>
          <cell r="K208" t="str">
            <v>X</v>
          </cell>
          <cell r="L208" t="str">
            <v>X</v>
          </cell>
          <cell r="M208" t="str">
            <v>X</v>
          </cell>
          <cell r="N208" t="str">
            <v>X</v>
          </cell>
          <cell r="O208">
            <v>0</v>
          </cell>
          <cell r="P208" t="str">
            <v>Brdg2 509015</v>
          </cell>
          <cell r="Q208">
            <v>0</v>
          </cell>
          <cell r="R208">
            <v>31</v>
          </cell>
          <cell r="S208">
            <v>266</v>
          </cell>
          <cell r="T208">
            <v>0</v>
          </cell>
          <cell r="U208">
            <v>0</v>
          </cell>
        </row>
        <row r="209">
          <cell r="D209">
            <v>31527</v>
          </cell>
          <cell r="E209">
            <v>7</v>
          </cell>
          <cell r="F209" t="str">
            <v>X</v>
          </cell>
          <cell r="G209">
            <v>0</v>
          </cell>
          <cell r="H209">
            <v>0</v>
          </cell>
          <cell r="I209" t="str">
            <v>X</v>
          </cell>
          <cell r="J209" t="str">
            <v>X</v>
          </cell>
          <cell r="K209" t="str">
            <v>X</v>
          </cell>
          <cell r="L209" t="str">
            <v>X</v>
          </cell>
          <cell r="M209" t="str">
            <v>X</v>
          </cell>
          <cell r="N209" t="str">
            <v>X</v>
          </cell>
          <cell r="O209">
            <v>0</v>
          </cell>
          <cell r="P209" t="str">
            <v>Brdg2143464</v>
          </cell>
          <cell r="Q209">
            <v>0</v>
          </cell>
          <cell r="R209">
            <v>11</v>
          </cell>
          <cell r="S209">
            <v>6</v>
          </cell>
          <cell r="T209">
            <v>0</v>
          </cell>
          <cell r="U209">
            <v>0</v>
          </cell>
        </row>
        <row r="210">
          <cell r="D210">
            <v>31528</v>
          </cell>
          <cell r="E210">
            <v>1</v>
          </cell>
          <cell r="F210" t="str">
            <v>X</v>
          </cell>
          <cell r="G210">
            <v>0</v>
          </cell>
          <cell r="H210">
            <v>0</v>
          </cell>
          <cell r="I210" t="str">
            <v>X</v>
          </cell>
          <cell r="J210" t="str">
            <v>X</v>
          </cell>
          <cell r="K210" t="str">
            <v>X</v>
          </cell>
          <cell r="L210" t="str">
            <v>X</v>
          </cell>
          <cell r="M210" t="str">
            <v>X</v>
          </cell>
          <cell r="N210" t="str">
            <v>X</v>
          </cell>
          <cell r="O210">
            <v>0</v>
          </cell>
          <cell r="P210" t="str">
            <v>Brdg2776622</v>
          </cell>
          <cell r="Q210">
            <v>0</v>
          </cell>
          <cell r="R210">
            <v>0</v>
          </cell>
          <cell r="S210">
            <v>1</v>
          </cell>
          <cell r="T210">
            <v>0</v>
          </cell>
          <cell r="U210">
            <v>0</v>
          </cell>
        </row>
        <row r="211">
          <cell r="D211">
            <v>31536</v>
          </cell>
          <cell r="E211">
            <v>2</v>
          </cell>
          <cell r="F211" t="str">
            <v>X</v>
          </cell>
          <cell r="G211">
            <v>0</v>
          </cell>
          <cell r="H211">
            <v>0</v>
          </cell>
          <cell r="I211" t="str">
            <v>X</v>
          </cell>
          <cell r="J211" t="str">
            <v>X</v>
          </cell>
          <cell r="K211" t="str">
            <v>X</v>
          </cell>
          <cell r="L211" t="str">
            <v>X</v>
          </cell>
          <cell r="M211" t="str">
            <v>X</v>
          </cell>
          <cell r="N211" t="str">
            <v>X</v>
          </cell>
          <cell r="O211">
            <v>0</v>
          </cell>
          <cell r="P211">
            <v>31536</v>
          </cell>
          <cell r="Q211">
            <v>0</v>
          </cell>
          <cell r="R211">
            <v>0</v>
          </cell>
          <cell r="S211">
            <v>2</v>
          </cell>
          <cell r="T211">
            <v>0</v>
          </cell>
          <cell r="U211">
            <v>0</v>
          </cell>
        </row>
        <row r="212">
          <cell r="D212">
            <v>31563</v>
          </cell>
          <cell r="E212">
            <v>1</v>
          </cell>
          <cell r="F212" t="str">
            <v>X</v>
          </cell>
          <cell r="G212">
            <v>0</v>
          </cell>
          <cell r="H212">
            <v>0</v>
          </cell>
          <cell r="I212" t="str">
            <v>X</v>
          </cell>
          <cell r="J212" t="str">
            <v>X</v>
          </cell>
          <cell r="K212" t="str">
            <v>X</v>
          </cell>
          <cell r="L212" t="str">
            <v>X</v>
          </cell>
          <cell r="M212" t="str">
            <v>X</v>
          </cell>
          <cell r="N212" t="str">
            <v>X</v>
          </cell>
          <cell r="O212">
            <v>0</v>
          </cell>
          <cell r="P212" t="str">
            <v>Brdg231563</v>
          </cell>
          <cell r="Q212">
            <v>0</v>
          </cell>
          <cell r="R212">
            <v>0</v>
          </cell>
          <cell r="S212">
            <v>1</v>
          </cell>
          <cell r="T212">
            <v>0</v>
          </cell>
          <cell r="U212">
            <v>0</v>
          </cell>
        </row>
        <row r="213">
          <cell r="D213">
            <v>31625</v>
          </cell>
          <cell r="E213">
            <v>106</v>
          </cell>
          <cell r="F213" t="str">
            <v>X</v>
          </cell>
          <cell r="G213">
            <v>0</v>
          </cell>
          <cell r="H213">
            <v>0</v>
          </cell>
          <cell r="I213" t="str">
            <v>X</v>
          </cell>
          <cell r="J213" t="str">
            <v>X</v>
          </cell>
          <cell r="K213" t="str">
            <v>X</v>
          </cell>
          <cell r="L213" t="str">
            <v>X</v>
          </cell>
          <cell r="M213" t="str">
            <v>X</v>
          </cell>
          <cell r="N213" t="str">
            <v>X</v>
          </cell>
          <cell r="O213">
            <v>0</v>
          </cell>
          <cell r="P213" t="str">
            <v>Brdg2090940</v>
          </cell>
          <cell r="Q213">
            <v>0</v>
          </cell>
          <cell r="R213">
            <v>4515</v>
          </cell>
          <cell r="S213">
            <v>0</v>
          </cell>
          <cell r="T213">
            <v>0</v>
          </cell>
          <cell r="U213">
            <v>0</v>
          </cell>
        </row>
        <row r="214">
          <cell r="D214">
            <v>31628</v>
          </cell>
          <cell r="E214">
            <v>8</v>
          </cell>
          <cell r="F214" t="str">
            <v>X</v>
          </cell>
          <cell r="G214">
            <v>0</v>
          </cell>
          <cell r="H214">
            <v>0</v>
          </cell>
          <cell r="I214" t="str">
            <v>X</v>
          </cell>
          <cell r="J214" t="str">
            <v>X</v>
          </cell>
          <cell r="K214" t="str">
            <v>X</v>
          </cell>
          <cell r="L214" t="str">
            <v>X</v>
          </cell>
          <cell r="M214" t="str">
            <v>X</v>
          </cell>
          <cell r="N214" t="str">
            <v>X</v>
          </cell>
          <cell r="O214">
            <v>0</v>
          </cell>
          <cell r="P214">
            <v>31628</v>
          </cell>
          <cell r="Q214">
            <v>0</v>
          </cell>
          <cell r="R214">
            <v>385</v>
          </cell>
          <cell r="S214">
            <v>0</v>
          </cell>
          <cell r="T214">
            <v>0</v>
          </cell>
          <cell r="U214">
            <v>0</v>
          </cell>
        </row>
        <row r="215">
          <cell r="D215">
            <v>31704</v>
          </cell>
          <cell r="E215">
            <v>3658</v>
          </cell>
          <cell r="F215" t="str">
            <v>X</v>
          </cell>
          <cell r="G215">
            <v>0</v>
          </cell>
          <cell r="H215">
            <v>0</v>
          </cell>
          <cell r="I215" t="str">
            <v>X</v>
          </cell>
          <cell r="J215" t="str">
            <v>X</v>
          </cell>
          <cell r="K215" t="str">
            <v>X</v>
          </cell>
          <cell r="L215" t="str">
            <v>X</v>
          </cell>
          <cell r="M215" t="str">
            <v>X</v>
          </cell>
          <cell r="N215" t="str">
            <v>X</v>
          </cell>
          <cell r="O215">
            <v>28</v>
          </cell>
          <cell r="P215" t="str">
            <v>a Brdg3 435000</v>
          </cell>
          <cell r="Q215">
            <v>0</v>
          </cell>
          <cell r="R215">
            <v>104</v>
          </cell>
          <cell r="S215">
            <v>3623</v>
          </cell>
          <cell r="T215">
            <v>0</v>
          </cell>
          <cell r="U215">
            <v>0</v>
          </cell>
        </row>
        <row r="216">
          <cell r="D216">
            <v>31705</v>
          </cell>
          <cell r="E216">
            <v>2154</v>
          </cell>
          <cell r="F216" t="str">
            <v>X</v>
          </cell>
          <cell r="G216">
            <v>0</v>
          </cell>
          <cell r="H216">
            <v>0</v>
          </cell>
          <cell r="I216" t="str">
            <v>X</v>
          </cell>
          <cell r="J216" t="str">
            <v>X</v>
          </cell>
          <cell r="K216" t="str">
            <v>X</v>
          </cell>
          <cell r="L216" t="str">
            <v>X</v>
          </cell>
          <cell r="M216" t="str">
            <v>X</v>
          </cell>
          <cell r="N216" t="str">
            <v>X</v>
          </cell>
          <cell r="O216">
            <v>0</v>
          </cell>
          <cell r="P216" t="str">
            <v>Brdg3959595</v>
          </cell>
          <cell r="Q216">
            <v>0</v>
          </cell>
          <cell r="R216">
            <v>0</v>
          </cell>
          <cell r="S216">
            <v>2154</v>
          </cell>
          <cell r="T216">
            <v>0</v>
          </cell>
          <cell r="U216">
            <v>0</v>
          </cell>
        </row>
        <row r="217">
          <cell r="D217">
            <v>31734</v>
          </cell>
          <cell r="E217">
            <v>2609</v>
          </cell>
          <cell r="F217" t="str">
            <v>X</v>
          </cell>
          <cell r="G217">
            <v>0</v>
          </cell>
          <cell r="H217">
            <v>0</v>
          </cell>
          <cell r="I217" t="str">
            <v>X</v>
          </cell>
          <cell r="J217" t="str">
            <v>X</v>
          </cell>
          <cell r="K217" t="str">
            <v>X</v>
          </cell>
          <cell r="L217" t="str">
            <v>X</v>
          </cell>
          <cell r="M217" t="str">
            <v>X</v>
          </cell>
          <cell r="N217" t="str">
            <v>X</v>
          </cell>
          <cell r="O217">
            <v>24</v>
          </cell>
          <cell r="P217" t="str">
            <v>Brdg3 800800</v>
          </cell>
          <cell r="Q217">
            <v>0</v>
          </cell>
          <cell r="R217">
            <v>1666</v>
          </cell>
          <cell r="S217">
            <v>2473</v>
          </cell>
          <cell r="T217">
            <v>0</v>
          </cell>
          <cell r="U217">
            <v>0</v>
          </cell>
        </row>
        <row r="218">
          <cell r="D218">
            <v>31737</v>
          </cell>
          <cell r="E218">
            <v>15</v>
          </cell>
          <cell r="F218" t="str">
            <v>X</v>
          </cell>
          <cell r="G218">
            <v>0</v>
          </cell>
          <cell r="H218">
            <v>0</v>
          </cell>
          <cell r="I218" t="str">
            <v>X</v>
          </cell>
          <cell r="J218" t="str">
            <v>X</v>
          </cell>
          <cell r="K218" t="str">
            <v>X</v>
          </cell>
          <cell r="L218" t="str">
            <v>X</v>
          </cell>
          <cell r="M218" t="str">
            <v>X</v>
          </cell>
          <cell r="N218" t="str">
            <v>X</v>
          </cell>
          <cell r="O218">
            <v>0</v>
          </cell>
          <cell r="P218" t="str">
            <v>Brdg3DomesticGen</v>
          </cell>
          <cell r="Q218">
            <v>0</v>
          </cell>
          <cell r="R218">
            <v>0</v>
          </cell>
          <cell r="S218">
            <v>15</v>
          </cell>
          <cell r="T218">
            <v>0</v>
          </cell>
          <cell r="U218">
            <v>0</v>
          </cell>
        </row>
        <row r="219">
          <cell r="D219">
            <v>31745</v>
          </cell>
          <cell r="E219">
            <v>22</v>
          </cell>
          <cell r="F219" t="str">
            <v>X</v>
          </cell>
          <cell r="G219">
            <v>0</v>
          </cell>
          <cell r="H219">
            <v>0</v>
          </cell>
          <cell r="I219" t="str">
            <v>X</v>
          </cell>
          <cell r="J219" t="str">
            <v>X</v>
          </cell>
          <cell r="K219" t="str">
            <v>X</v>
          </cell>
          <cell r="L219" t="str">
            <v>X</v>
          </cell>
          <cell r="M219" t="str">
            <v>X</v>
          </cell>
          <cell r="N219" t="str">
            <v>X</v>
          </cell>
          <cell r="O219">
            <v>0</v>
          </cell>
          <cell r="P219" t="str">
            <v>Brdg3 719894</v>
          </cell>
          <cell r="Q219">
            <v>0</v>
          </cell>
          <cell r="R219">
            <v>0</v>
          </cell>
          <cell r="S219">
            <v>22</v>
          </cell>
          <cell r="T219">
            <v>0</v>
          </cell>
          <cell r="U219">
            <v>0</v>
          </cell>
        </row>
        <row r="220">
          <cell r="D220">
            <v>31746</v>
          </cell>
          <cell r="E220">
            <v>27</v>
          </cell>
          <cell r="F220" t="str">
            <v>X</v>
          </cell>
          <cell r="G220">
            <v>0</v>
          </cell>
          <cell r="H220">
            <v>0</v>
          </cell>
          <cell r="I220" t="str">
            <v>X</v>
          </cell>
          <cell r="J220" t="str">
            <v>X</v>
          </cell>
          <cell r="K220" t="str">
            <v>X</v>
          </cell>
          <cell r="L220" t="str">
            <v>X</v>
          </cell>
          <cell r="M220" t="str">
            <v>X</v>
          </cell>
          <cell r="N220" t="str">
            <v>X</v>
          </cell>
          <cell r="O220">
            <v>0</v>
          </cell>
          <cell r="P220" t="str">
            <v>Brdg3 31746</v>
          </cell>
          <cell r="Q220">
            <v>0</v>
          </cell>
          <cell r="R220">
            <v>0</v>
          </cell>
          <cell r="S220">
            <v>27</v>
          </cell>
          <cell r="T220">
            <v>0</v>
          </cell>
          <cell r="U220">
            <v>0</v>
          </cell>
        </row>
        <row r="221">
          <cell r="D221">
            <v>34001</v>
          </cell>
          <cell r="E221">
            <v>4</v>
          </cell>
          <cell r="F221" t="str">
            <v>x</v>
          </cell>
          <cell r="G221">
            <v>0</v>
          </cell>
          <cell r="H221">
            <v>0</v>
          </cell>
          <cell r="I221" t="str">
            <v>x</v>
          </cell>
          <cell r="J221" t="str">
            <v>x</v>
          </cell>
          <cell r="K221" t="str">
            <v>x</v>
          </cell>
          <cell r="L221" t="str">
            <v>x</v>
          </cell>
          <cell r="M221" t="str">
            <v>x</v>
          </cell>
          <cell r="N221" t="str">
            <v>x</v>
          </cell>
          <cell r="O221">
            <v>0</v>
          </cell>
          <cell r="P221" t="str">
            <v>Invg4 402000</v>
          </cell>
          <cell r="Q221">
            <v>0</v>
          </cell>
          <cell r="R221">
            <v>0</v>
          </cell>
          <cell r="S221">
            <v>0</v>
          </cell>
          <cell r="T221">
            <v>0</v>
          </cell>
          <cell r="U221">
            <v>0</v>
          </cell>
        </row>
        <row r="222">
          <cell r="D222">
            <v>34002</v>
          </cell>
          <cell r="E222">
            <v>540</v>
          </cell>
          <cell r="F222" t="str">
            <v>x</v>
          </cell>
          <cell r="G222">
            <v>0</v>
          </cell>
          <cell r="H222">
            <v>0</v>
          </cell>
          <cell r="I222" t="str">
            <v>x</v>
          </cell>
          <cell r="J222" t="str">
            <v>x</v>
          </cell>
          <cell r="K222" t="str">
            <v>x</v>
          </cell>
          <cell r="L222" t="str">
            <v>x</v>
          </cell>
          <cell r="M222" t="str">
            <v>x</v>
          </cell>
          <cell r="N222" t="str">
            <v>x</v>
          </cell>
          <cell r="O222">
            <v>3</v>
          </cell>
          <cell r="P222" t="str">
            <v>Invg4 404004</v>
          </cell>
          <cell r="Q222">
            <v>0</v>
          </cell>
          <cell r="R222">
            <v>0</v>
          </cell>
          <cell r="S222">
            <v>537</v>
          </cell>
          <cell r="T222">
            <v>0</v>
          </cell>
          <cell r="U222">
            <v>0</v>
          </cell>
        </row>
        <row r="223">
          <cell r="D223">
            <v>34008</v>
          </cell>
          <cell r="E223">
            <v>5</v>
          </cell>
          <cell r="F223" t="str">
            <v>x</v>
          </cell>
          <cell r="G223">
            <v>0</v>
          </cell>
          <cell r="H223">
            <v>0</v>
          </cell>
          <cell r="I223" t="str">
            <v>x</v>
          </cell>
          <cell r="J223" t="str">
            <v>x</v>
          </cell>
          <cell r="K223" t="str">
            <v>x</v>
          </cell>
          <cell r="L223" t="str">
            <v>x</v>
          </cell>
          <cell r="M223" t="str">
            <v>x</v>
          </cell>
          <cell r="N223" t="str">
            <v>x</v>
          </cell>
          <cell r="O223">
            <v>0</v>
          </cell>
          <cell r="P223" t="str">
            <v>Invg4415555</v>
          </cell>
          <cell r="Q223">
            <v>0</v>
          </cell>
          <cell r="R223">
            <v>0</v>
          </cell>
          <cell r="S223">
            <v>5</v>
          </cell>
          <cell r="T223">
            <v>0</v>
          </cell>
          <cell r="U223">
            <v>0</v>
          </cell>
        </row>
        <row r="224">
          <cell r="D224">
            <v>34009</v>
          </cell>
          <cell r="E224">
            <v>50</v>
          </cell>
          <cell r="F224" t="str">
            <v>x</v>
          </cell>
          <cell r="G224">
            <v>0</v>
          </cell>
          <cell r="H224">
            <v>0</v>
          </cell>
          <cell r="I224" t="str">
            <v>x</v>
          </cell>
          <cell r="J224" t="str">
            <v>x</v>
          </cell>
          <cell r="K224" t="str">
            <v>x</v>
          </cell>
          <cell r="L224" t="str">
            <v>x</v>
          </cell>
          <cell r="M224" t="str">
            <v>x</v>
          </cell>
          <cell r="N224" t="str">
            <v>x</v>
          </cell>
          <cell r="O224">
            <v>0</v>
          </cell>
          <cell r="P224" t="str">
            <v>Invg4416666</v>
          </cell>
          <cell r="Q224">
            <v>0</v>
          </cell>
          <cell r="R224">
            <v>0</v>
          </cell>
          <cell r="S224">
            <v>50</v>
          </cell>
          <cell r="T224">
            <v>0</v>
          </cell>
          <cell r="U224">
            <v>0</v>
          </cell>
        </row>
        <row r="225">
          <cell r="D225">
            <v>34010</v>
          </cell>
          <cell r="E225">
            <v>6</v>
          </cell>
          <cell r="F225" t="str">
            <v>x</v>
          </cell>
          <cell r="G225">
            <v>0</v>
          </cell>
          <cell r="H225">
            <v>0</v>
          </cell>
          <cell r="I225" t="str">
            <v>x</v>
          </cell>
          <cell r="J225" t="str">
            <v>x</v>
          </cell>
          <cell r="K225" t="str">
            <v>x</v>
          </cell>
          <cell r="L225" t="str">
            <v>x</v>
          </cell>
          <cell r="M225" t="str">
            <v>x</v>
          </cell>
          <cell r="N225" t="str">
            <v>x</v>
          </cell>
          <cell r="O225">
            <v>0</v>
          </cell>
          <cell r="P225" t="str">
            <v>Invg4 424200</v>
          </cell>
          <cell r="Q225">
            <v>0</v>
          </cell>
          <cell r="R225">
            <v>0</v>
          </cell>
          <cell r="S225">
            <v>0</v>
          </cell>
          <cell r="T225">
            <v>0</v>
          </cell>
          <cell r="U225">
            <v>0</v>
          </cell>
        </row>
        <row r="226">
          <cell r="D226">
            <v>34011</v>
          </cell>
          <cell r="E226">
            <v>80</v>
          </cell>
          <cell r="F226" t="str">
            <v>x</v>
          </cell>
          <cell r="G226">
            <v>0</v>
          </cell>
          <cell r="H226">
            <v>0</v>
          </cell>
          <cell r="I226" t="str">
            <v>x</v>
          </cell>
          <cell r="J226" t="str">
            <v>x</v>
          </cell>
          <cell r="K226" t="str">
            <v>x</v>
          </cell>
          <cell r="L226" t="str">
            <v>x</v>
          </cell>
          <cell r="M226" t="str">
            <v>x</v>
          </cell>
          <cell r="N226" t="str">
            <v>x</v>
          </cell>
          <cell r="O226">
            <v>0</v>
          </cell>
          <cell r="P226" t="str">
            <v>Invg4 424242</v>
          </cell>
          <cell r="Q226">
            <v>0</v>
          </cell>
          <cell r="R226">
            <v>0</v>
          </cell>
          <cell r="S226">
            <v>4</v>
          </cell>
          <cell r="T226">
            <v>0</v>
          </cell>
          <cell r="U226">
            <v>0</v>
          </cell>
        </row>
        <row r="227">
          <cell r="D227">
            <v>34015</v>
          </cell>
          <cell r="E227">
            <v>6</v>
          </cell>
          <cell r="F227" t="str">
            <v>x</v>
          </cell>
          <cell r="G227">
            <v>0</v>
          </cell>
          <cell r="H227">
            <v>0</v>
          </cell>
          <cell r="I227" t="str">
            <v>x</v>
          </cell>
          <cell r="J227" t="str">
            <v>x</v>
          </cell>
          <cell r="K227" t="str">
            <v>x</v>
          </cell>
          <cell r="L227" t="str">
            <v>x</v>
          </cell>
          <cell r="M227" t="str">
            <v>x</v>
          </cell>
          <cell r="N227" t="str">
            <v>x</v>
          </cell>
          <cell r="O227">
            <v>0</v>
          </cell>
          <cell r="P227" t="str">
            <v>b Invg4 435000</v>
          </cell>
          <cell r="Q227">
            <v>0</v>
          </cell>
          <cell r="R227">
            <v>0</v>
          </cell>
          <cell r="S227">
            <v>6</v>
          </cell>
          <cell r="T227">
            <v>0</v>
          </cell>
          <cell r="U227">
            <v>0</v>
          </cell>
        </row>
        <row r="228">
          <cell r="D228">
            <v>34018</v>
          </cell>
          <cell r="E228">
            <v>1</v>
          </cell>
          <cell r="F228" t="str">
            <v>x</v>
          </cell>
          <cell r="G228">
            <v>0</v>
          </cell>
          <cell r="H228">
            <v>0</v>
          </cell>
          <cell r="I228" t="str">
            <v>x</v>
          </cell>
          <cell r="J228" t="str">
            <v>x</v>
          </cell>
          <cell r="K228" t="str">
            <v>x</v>
          </cell>
          <cell r="L228" t="str">
            <v>x</v>
          </cell>
          <cell r="M228" t="str">
            <v>x</v>
          </cell>
          <cell r="N228" t="str">
            <v>x</v>
          </cell>
          <cell r="O228">
            <v>0</v>
          </cell>
          <cell r="P228" t="str">
            <v>Invg4 001700</v>
          </cell>
          <cell r="Q228">
            <v>0</v>
          </cell>
          <cell r="R228">
            <v>0</v>
          </cell>
          <cell r="S228">
            <v>0</v>
          </cell>
          <cell r="T228">
            <v>0</v>
          </cell>
          <cell r="U228">
            <v>0</v>
          </cell>
        </row>
        <row r="229">
          <cell r="D229">
            <v>34021</v>
          </cell>
          <cell r="E229">
            <v>12</v>
          </cell>
          <cell r="F229" t="str">
            <v>x</v>
          </cell>
          <cell r="G229">
            <v>0</v>
          </cell>
          <cell r="H229">
            <v>0</v>
          </cell>
          <cell r="I229" t="str">
            <v>x</v>
          </cell>
          <cell r="J229" t="str">
            <v>x</v>
          </cell>
          <cell r="K229" t="str">
            <v>x</v>
          </cell>
          <cell r="L229" t="str">
            <v>x</v>
          </cell>
          <cell r="M229" t="str">
            <v>x</v>
          </cell>
          <cell r="N229" t="str">
            <v>x</v>
          </cell>
          <cell r="O229">
            <v>0</v>
          </cell>
          <cell r="P229" t="str">
            <v>Invg4 060808</v>
          </cell>
          <cell r="Q229">
            <v>0</v>
          </cell>
          <cell r="R229">
            <v>0</v>
          </cell>
          <cell r="S229">
            <v>0</v>
          </cell>
          <cell r="T229">
            <v>0</v>
          </cell>
          <cell r="U229">
            <v>0</v>
          </cell>
        </row>
        <row r="230">
          <cell r="D230">
            <v>34023</v>
          </cell>
          <cell r="E230">
            <v>3</v>
          </cell>
          <cell r="F230" t="str">
            <v>x</v>
          </cell>
          <cell r="G230">
            <v>0</v>
          </cell>
          <cell r="H230">
            <v>0</v>
          </cell>
          <cell r="I230" t="str">
            <v>x</v>
          </cell>
          <cell r="J230" t="str">
            <v>x</v>
          </cell>
          <cell r="K230" t="str">
            <v>x</v>
          </cell>
          <cell r="L230" t="str">
            <v>x</v>
          </cell>
          <cell r="M230" t="str">
            <v>x</v>
          </cell>
          <cell r="N230" t="str">
            <v>x</v>
          </cell>
          <cell r="O230">
            <v>0</v>
          </cell>
          <cell r="P230" t="str">
            <v>Invg4 064499</v>
          </cell>
          <cell r="Q230">
            <v>0</v>
          </cell>
          <cell r="R230">
            <v>0</v>
          </cell>
          <cell r="S230">
            <v>0</v>
          </cell>
          <cell r="T230">
            <v>0</v>
          </cell>
          <cell r="U230">
            <v>0</v>
          </cell>
        </row>
        <row r="231">
          <cell r="D231">
            <v>34029</v>
          </cell>
          <cell r="E231">
            <v>2</v>
          </cell>
          <cell r="F231" t="str">
            <v>x</v>
          </cell>
          <cell r="G231">
            <v>0</v>
          </cell>
          <cell r="H231">
            <v>0</v>
          </cell>
          <cell r="I231" t="str">
            <v>x</v>
          </cell>
          <cell r="J231" t="str">
            <v>x</v>
          </cell>
          <cell r="K231" t="str">
            <v>x</v>
          </cell>
          <cell r="L231" t="str">
            <v>x</v>
          </cell>
          <cell r="M231" t="str">
            <v>x</v>
          </cell>
          <cell r="N231" t="str">
            <v>x</v>
          </cell>
          <cell r="O231">
            <v>0</v>
          </cell>
          <cell r="P231" t="str">
            <v>Invg4515515</v>
          </cell>
          <cell r="Q231">
            <v>0</v>
          </cell>
          <cell r="R231">
            <v>2</v>
          </cell>
          <cell r="S231">
            <v>0</v>
          </cell>
          <cell r="T231">
            <v>0</v>
          </cell>
          <cell r="U231">
            <v>0</v>
          </cell>
        </row>
        <row r="232">
          <cell r="D232">
            <v>34031</v>
          </cell>
          <cell r="E232">
            <v>1</v>
          </cell>
          <cell r="F232" t="str">
            <v>x</v>
          </cell>
          <cell r="G232">
            <v>0</v>
          </cell>
          <cell r="H232">
            <v>0</v>
          </cell>
          <cell r="I232" t="str">
            <v>x</v>
          </cell>
          <cell r="J232" t="str">
            <v>x</v>
          </cell>
          <cell r="K232" t="str">
            <v>x</v>
          </cell>
          <cell r="L232" t="str">
            <v>x</v>
          </cell>
          <cell r="M232" t="str">
            <v>x</v>
          </cell>
          <cell r="N232" t="str">
            <v>x</v>
          </cell>
          <cell r="O232">
            <v>0</v>
          </cell>
          <cell r="P232" t="str">
            <v>Invg4 660000</v>
          </cell>
          <cell r="Q232">
            <v>0</v>
          </cell>
          <cell r="R232">
            <v>0</v>
          </cell>
          <cell r="S232">
            <v>0</v>
          </cell>
          <cell r="T232">
            <v>0</v>
          </cell>
          <cell r="U232">
            <v>0</v>
          </cell>
        </row>
        <row r="233">
          <cell r="D233">
            <v>34032</v>
          </cell>
          <cell r="E233">
            <v>16</v>
          </cell>
          <cell r="F233" t="str">
            <v>x</v>
          </cell>
          <cell r="G233">
            <v>0</v>
          </cell>
          <cell r="H233">
            <v>0</v>
          </cell>
          <cell r="I233" t="str">
            <v>x</v>
          </cell>
          <cell r="J233" t="str">
            <v>x</v>
          </cell>
          <cell r="K233" t="str">
            <v>x</v>
          </cell>
          <cell r="L233" t="str">
            <v>x</v>
          </cell>
          <cell r="M233" t="str">
            <v>x</v>
          </cell>
          <cell r="N233" t="str">
            <v>x</v>
          </cell>
          <cell r="O233">
            <v>0</v>
          </cell>
          <cell r="P233" t="str">
            <v>Invg4 663360</v>
          </cell>
          <cell r="Q233">
            <v>0</v>
          </cell>
          <cell r="R233">
            <v>0</v>
          </cell>
          <cell r="S233">
            <v>0</v>
          </cell>
          <cell r="T233">
            <v>0</v>
          </cell>
          <cell r="U233">
            <v>0</v>
          </cell>
        </row>
        <row r="234">
          <cell r="D234">
            <v>34034</v>
          </cell>
          <cell r="E234">
            <v>17</v>
          </cell>
          <cell r="F234" t="str">
            <v>x</v>
          </cell>
          <cell r="G234">
            <v>0</v>
          </cell>
          <cell r="H234">
            <v>0</v>
          </cell>
          <cell r="I234" t="str">
            <v>x</v>
          </cell>
          <cell r="J234" t="str">
            <v>x</v>
          </cell>
          <cell r="K234" t="str">
            <v>x</v>
          </cell>
          <cell r="L234" t="str">
            <v>x</v>
          </cell>
          <cell r="M234" t="str">
            <v>x</v>
          </cell>
          <cell r="N234" t="str">
            <v>x</v>
          </cell>
          <cell r="O234">
            <v>0</v>
          </cell>
          <cell r="P234" t="str">
            <v>Invg4 663366</v>
          </cell>
          <cell r="Q234">
            <v>0</v>
          </cell>
          <cell r="R234">
            <v>0</v>
          </cell>
          <cell r="S234">
            <v>0</v>
          </cell>
          <cell r="T234">
            <v>0</v>
          </cell>
          <cell r="U234">
            <v>0</v>
          </cell>
        </row>
        <row r="235">
          <cell r="D235">
            <v>34035</v>
          </cell>
          <cell r="E235">
            <v>16</v>
          </cell>
          <cell r="F235" t="str">
            <v>x</v>
          </cell>
          <cell r="G235">
            <v>0</v>
          </cell>
          <cell r="H235">
            <v>0</v>
          </cell>
          <cell r="I235" t="str">
            <v>x</v>
          </cell>
          <cell r="J235" t="str">
            <v>x</v>
          </cell>
          <cell r="K235" t="str">
            <v>x</v>
          </cell>
          <cell r="L235" t="str">
            <v>x</v>
          </cell>
          <cell r="M235" t="str">
            <v>x</v>
          </cell>
          <cell r="N235" t="str">
            <v>x</v>
          </cell>
          <cell r="O235">
            <v>0</v>
          </cell>
          <cell r="P235" t="str">
            <v>Invg4 800833</v>
          </cell>
          <cell r="Q235">
            <v>0</v>
          </cell>
          <cell r="R235">
            <v>16</v>
          </cell>
          <cell r="S235">
            <v>0</v>
          </cell>
          <cell r="T235">
            <v>0</v>
          </cell>
          <cell r="U235">
            <v>0</v>
          </cell>
        </row>
        <row r="236">
          <cell r="D236">
            <v>34045</v>
          </cell>
          <cell r="E236">
            <v>8</v>
          </cell>
          <cell r="F236" t="str">
            <v>x</v>
          </cell>
          <cell r="G236">
            <v>0</v>
          </cell>
          <cell r="H236">
            <v>0</v>
          </cell>
          <cell r="I236" t="str">
            <v>x</v>
          </cell>
          <cell r="J236" t="str">
            <v>x</v>
          </cell>
          <cell r="K236" t="str">
            <v>x</v>
          </cell>
          <cell r="L236" t="str">
            <v>x</v>
          </cell>
          <cell r="M236" t="str">
            <v>x</v>
          </cell>
          <cell r="N236" t="str">
            <v>x</v>
          </cell>
          <cell r="O236">
            <v>0</v>
          </cell>
          <cell r="P236" t="str">
            <v>Invg4 979797</v>
          </cell>
          <cell r="Q236">
            <v>0</v>
          </cell>
          <cell r="R236">
            <v>0</v>
          </cell>
          <cell r="S236">
            <v>0</v>
          </cell>
          <cell r="T236">
            <v>0</v>
          </cell>
          <cell r="U236">
            <v>0</v>
          </cell>
        </row>
        <row r="237">
          <cell r="D237">
            <v>34054</v>
          </cell>
          <cell r="E237">
            <v>10</v>
          </cell>
          <cell r="F237" t="str">
            <v>x</v>
          </cell>
          <cell r="G237">
            <v>8</v>
          </cell>
          <cell r="H237">
            <v>7</v>
          </cell>
          <cell r="I237" t="str">
            <v>x</v>
          </cell>
          <cell r="J237" t="str">
            <v>x</v>
          </cell>
          <cell r="K237" t="str">
            <v>x</v>
          </cell>
          <cell r="L237" t="str">
            <v>x</v>
          </cell>
          <cell r="M237" t="str">
            <v>x</v>
          </cell>
          <cell r="N237" t="str">
            <v>x</v>
          </cell>
          <cell r="O237">
            <v>2</v>
          </cell>
          <cell r="P237" t="str">
            <v>Video Lounge 800873.</v>
          </cell>
          <cell r="Q237">
            <v>952</v>
          </cell>
          <cell r="R237">
            <v>0</v>
          </cell>
          <cell r="S237">
            <v>0</v>
          </cell>
          <cell r="T237">
            <v>0</v>
          </cell>
          <cell r="U237">
            <v>46</v>
          </cell>
        </row>
        <row r="238">
          <cell r="D238">
            <v>34061</v>
          </cell>
          <cell r="E238">
            <v>43</v>
          </cell>
          <cell r="F238" t="str">
            <v>x</v>
          </cell>
          <cell r="G238">
            <v>0</v>
          </cell>
          <cell r="H238">
            <v>0</v>
          </cell>
          <cell r="I238" t="str">
            <v>x</v>
          </cell>
          <cell r="J238" t="str">
            <v>x</v>
          </cell>
          <cell r="K238" t="str">
            <v>x</v>
          </cell>
          <cell r="L238" t="str">
            <v>x</v>
          </cell>
          <cell r="M238" t="str">
            <v>x</v>
          </cell>
          <cell r="N238" t="str">
            <v>x</v>
          </cell>
          <cell r="O238">
            <v>0</v>
          </cell>
          <cell r="P238" t="str">
            <v>Invg4 404151</v>
          </cell>
          <cell r="Q238">
            <v>0</v>
          </cell>
          <cell r="R238">
            <v>0</v>
          </cell>
          <cell r="S238">
            <v>1</v>
          </cell>
          <cell r="T238">
            <v>0</v>
          </cell>
          <cell r="U238">
            <v>0</v>
          </cell>
        </row>
        <row r="239">
          <cell r="D239">
            <v>34068</v>
          </cell>
          <cell r="E239">
            <v>15</v>
          </cell>
          <cell r="F239" t="str">
            <v>x</v>
          </cell>
          <cell r="G239">
            <v>0</v>
          </cell>
          <cell r="H239">
            <v>0</v>
          </cell>
          <cell r="I239" t="str">
            <v>x</v>
          </cell>
          <cell r="J239" t="str">
            <v>x</v>
          </cell>
          <cell r="K239" t="str">
            <v>x</v>
          </cell>
          <cell r="L239" t="str">
            <v>x</v>
          </cell>
          <cell r="M239" t="str">
            <v>x</v>
          </cell>
          <cell r="N239" t="str">
            <v>x</v>
          </cell>
          <cell r="O239">
            <v>0</v>
          </cell>
          <cell r="P239" t="str">
            <v>Invg4 400208</v>
          </cell>
          <cell r="Q239">
            <v>0</v>
          </cell>
          <cell r="R239">
            <v>0</v>
          </cell>
          <cell r="S239">
            <v>0</v>
          </cell>
          <cell r="T239">
            <v>0</v>
          </cell>
          <cell r="U239">
            <v>0</v>
          </cell>
        </row>
        <row r="240">
          <cell r="D240">
            <v>34071</v>
          </cell>
          <cell r="E240">
            <v>23</v>
          </cell>
          <cell r="F240" t="str">
            <v>x</v>
          </cell>
          <cell r="G240">
            <v>0</v>
          </cell>
          <cell r="H240">
            <v>0</v>
          </cell>
          <cell r="I240" t="str">
            <v>x</v>
          </cell>
          <cell r="J240" t="str">
            <v>x</v>
          </cell>
          <cell r="K240" t="str">
            <v>x</v>
          </cell>
          <cell r="L240" t="str">
            <v>x</v>
          </cell>
          <cell r="M240" t="str">
            <v>x</v>
          </cell>
          <cell r="N240" t="str">
            <v>x</v>
          </cell>
          <cell r="O240">
            <v>0</v>
          </cell>
          <cell r="P240" t="str">
            <v>Invg4 334488</v>
          </cell>
          <cell r="Q240">
            <v>0</v>
          </cell>
          <cell r="R240">
            <v>0</v>
          </cell>
          <cell r="S240">
            <v>0</v>
          </cell>
          <cell r="T240">
            <v>0</v>
          </cell>
          <cell r="U240">
            <v>0</v>
          </cell>
        </row>
        <row r="241">
          <cell r="D241">
            <v>34080</v>
          </cell>
          <cell r="E241">
            <v>575</v>
          </cell>
          <cell r="F241" t="str">
            <v>x</v>
          </cell>
          <cell r="G241">
            <v>0</v>
          </cell>
          <cell r="H241">
            <v>0</v>
          </cell>
          <cell r="I241" t="str">
            <v>x</v>
          </cell>
          <cell r="J241" t="str">
            <v>x</v>
          </cell>
          <cell r="K241" t="str">
            <v>x</v>
          </cell>
          <cell r="L241" t="str">
            <v>x</v>
          </cell>
          <cell r="M241" t="str">
            <v>x</v>
          </cell>
          <cell r="N241" t="str">
            <v>x</v>
          </cell>
          <cell r="O241">
            <v>2</v>
          </cell>
          <cell r="P241" t="str">
            <v>c Cus INVG4 404040</v>
          </cell>
          <cell r="Q241">
            <v>0</v>
          </cell>
          <cell r="R241">
            <v>0</v>
          </cell>
          <cell r="S241">
            <v>573</v>
          </cell>
          <cell r="T241">
            <v>0</v>
          </cell>
          <cell r="U241">
            <v>0</v>
          </cell>
        </row>
        <row r="242">
          <cell r="D242">
            <v>34082</v>
          </cell>
          <cell r="E242">
            <v>325</v>
          </cell>
          <cell r="F242" t="str">
            <v>x</v>
          </cell>
          <cell r="G242">
            <v>0</v>
          </cell>
          <cell r="H242">
            <v>0</v>
          </cell>
          <cell r="I242" t="str">
            <v>x</v>
          </cell>
          <cell r="J242" t="str">
            <v>x</v>
          </cell>
          <cell r="K242" t="str">
            <v>x</v>
          </cell>
          <cell r="L242" t="str">
            <v>x</v>
          </cell>
          <cell r="M242" t="str">
            <v>x</v>
          </cell>
          <cell r="N242" t="str">
            <v>x</v>
          </cell>
          <cell r="O242">
            <v>0</v>
          </cell>
          <cell r="P242" t="str">
            <v>a Tech Inv4 404040</v>
          </cell>
          <cell r="Q242">
            <v>0</v>
          </cell>
          <cell r="R242">
            <v>0</v>
          </cell>
          <cell r="S242">
            <v>324</v>
          </cell>
          <cell r="T242">
            <v>0</v>
          </cell>
          <cell r="U242">
            <v>0</v>
          </cell>
        </row>
        <row r="243">
          <cell r="D243">
            <v>34086</v>
          </cell>
          <cell r="E243">
            <v>8</v>
          </cell>
          <cell r="F243" t="str">
            <v>x</v>
          </cell>
          <cell r="G243">
            <v>0</v>
          </cell>
          <cell r="H243">
            <v>0</v>
          </cell>
          <cell r="I243" t="str">
            <v>x</v>
          </cell>
          <cell r="J243" t="str">
            <v>x</v>
          </cell>
          <cell r="K243" t="str">
            <v>x</v>
          </cell>
          <cell r="L243" t="str">
            <v>x</v>
          </cell>
          <cell r="M243" t="str">
            <v>x</v>
          </cell>
          <cell r="N243" t="str">
            <v>x</v>
          </cell>
          <cell r="O243">
            <v>0</v>
          </cell>
          <cell r="P243" t="str">
            <v>Invg4 800777</v>
          </cell>
          <cell r="Q243">
            <v>0</v>
          </cell>
          <cell r="R243">
            <v>0</v>
          </cell>
          <cell r="S243">
            <v>0</v>
          </cell>
          <cell r="T243">
            <v>0</v>
          </cell>
          <cell r="U243">
            <v>0</v>
          </cell>
        </row>
        <row r="244">
          <cell r="D244">
            <v>34088</v>
          </cell>
          <cell r="E244">
            <v>4</v>
          </cell>
          <cell r="F244" t="str">
            <v>x</v>
          </cell>
          <cell r="G244">
            <v>0</v>
          </cell>
          <cell r="H244">
            <v>0</v>
          </cell>
          <cell r="I244" t="str">
            <v>x</v>
          </cell>
          <cell r="J244" t="str">
            <v>x</v>
          </cell>
          <cell r="K244" t="str">
            <v>x</v>
          </cell>
          <cell r="L244" t="str">
            <v>x</v>
          </cell>
          <cell r="M244" t="str">
            <v>x</v>
          </cell>
          <cell r="N244" t="str">
            <v>x</v>
          </cell>
          <cell r="O244">
            <v>0</v>
          </cell>
          <cell r="P244" t="str">
            <v>Invg4 800866</v>
          </cell>
          <cell r="Q244">
            <v>0</v>
          </cell>
          <cell r="R244">
            <v>0</v>
          </cell>
          <cell r="S244">
            <v>0</v>
          </cell>
          <cell r="T244">
            <v>0</v>
          </cell>
          <cell r="U244">
            <v>0</v>
          </cell>
        </row>
        <row r="245">
          <cell r="D245">
            <v>34166</v>
          </cell>
          <cell r="E245">
            <v>137</v>
          </cell>
          <cell r="F245" t="str">
            <v>x</v>
          </cell>
          <cell r="G245">
            <v>0</v>
          </cell>
          <cell r="H245">
            <v>0</v>
          </cell>
          <cell r="I245" t="str">
            <v>x</v>
          </cell>
          <cell r="J245" t="str">
            <v>x</v>
          </cell>
          <cell r="K245" t="str">
            <v>x</v>
          </cell>
          <cell r="L245" t="str">
            <v>x</v>
          </cell>
          <cell r="M245" t="str">
            <v>x</v>
          </cell>
          <cell r="N245" t="str">
            <v>x</v>
          </cell>
          <cell r="O245">
            <v>0</v>
          </cell>
          <cell r="P245" t="str">
            <v>Invg4 420520</v>
          </cell>
          <cell r="Q245">
            <v>0</v>
          </cell>
          <cell r="R245">
            <v>0</v>
          </cell>
          <cell r="S245">
            <v>0</v>
          </cell>
          <cell r="T245">
            <v>0</v>
          </cell>
          <cell r="U245">
            <v>0</v>
          </cell>
        </row>
        <row r="246">
          <cell r="D246">
            <v>34169</v>
          </cell>
          <cell r="E246">
            <v>2</v>
          </cell>
          <cell r="F246" t="str">
            <v>x</v>
          </cell>
          <cell r="G246">
            <v>0</v>
          </cell>
          <cell r="H246">
            <v>0</v>
          </cell>
          <cell r="I246" t="str">
            <v>x</v>
          </cell>
          <cell r="J246" t="str">
            <v>x</v>
          </cell>
          <cell r="K246" t="str">
            <v>x</v>
          </cell>
          <cell r="L246" t="str">
            <v>x</v>
          </cell>
          <cell r="M246" t="str">
            <v>x</v>
          </cell>
          <cell r="N246" t="str">
            <v>x</v>
          </cell>
          <cell r="O246">
            <v>0</v>
          </cell>
          <cell r="P246" t="str">
            <v>Invg4 090340</v>
          </cell>
          <cell r="Q246">
            <v>0</v>
          </cell>
          <cell r="R246">
            <v>0</v>
          </cell>
          <cell r="S246">
            <v>0</v>
          </cell>
          <cell r="T246">
            <v>0</v>
          </cell>
          <cell r="U246">
            <v>0</v>
          </cell>
        </row>
        <row r="247">
          <cell r="D247">
            <v>34170</v>
          </cell>
          <cell r="E247">
            <v>4</v>
          </cell>
          <cell r="F247" t="str">
            <v>x</v>
          </cell>
          <cell r="G247">
            <v>0</v>
          </cell>
          <cell r="H247">
            <v>0</v>
          </cell>
          <cell r="I247" t="str">
            <v>x</v>
          </cell>
          <cell r="J247" t="str">
            <v>x</v>
          </cell>
          <cell r="K247" t="str">
            <v>x</v>
          </cell>
          <cell r="L247" t="str">
            <v>x</v>
          </cell>
          <cell r="M247" t="str">
            <v>x</v>
          </cell>
          <cell r="N247" t="str">
            <v>x</v>
          </cell>
          <cell r="O247">
            <v>0</v>
          </cell>
          <cell r="P247" t="str">
            <v>Invg4430604</v>
          </cell>
          <cell r="Q247">
            <v>0</v>
          </cell>
          <cell r="R247">
            <v>4</v>
          </cell>
          <cell r="S247">
            <v>0</v>
          </cell>
          <cell r="T247">
            <v>0</v>
          </cell>
          <cell r="U247">
            <v>0</v>
          </cell>
        </row>
        <row r="248">
          <cell r="D248">
            <v>34175</v>
          </cell>
          <cell r="E248">
            <v>1</v>
          </cell>
          <cell r="F248" t="str">
            <v>x</v>
          </cell>
          <cell r="G248">
            <v>0</v>
          </cell>
          <cell r="H248">
            <v>0</v>
          </cell>
          <cell r="I248" t="str">
            <v>x</v>
          </cell>
          <cell r="J248" t="str">
            <v>x</v>
          </cell>
          <cell r="K248" t="str">
            <v>x</v>
          </cell>
          <cell r="L248" t="str">
            <v>x</v>
          </cell>
          <cell r="M248" t="str">
            <v>x</v>
          </cell>
          <cell r="N248" t="str">
            <v>x</v>
          </cell>
          <cell r="O248">
            <v>0</v>
          </cell>
          <cell r="P248">
            <v>34175</v>
          </cell>
          <cell r="Q248">
            <v>0</v>
          </cell>
          <cell r="R248">
            <v>0</v>
          </cell>
          <cell r="S248">
            <v>0</v>
          </cell>
          <cell r="T248">
            <v>0</v>
          </cell>
          <cell r="U248">
            <v>0</v>
          </cell>
        </row>
        <row r="249">
          <cell r="D249">
            <v>34205</v>
          </cell>
          <cell r="E249">
            <v>29</v>
          </cell>
          <cell r="F249" t="str">
            <v>x</v>
          </cell>
          <cell r="G249">
            <v>0</v>
          </cell>
          <cell r="H249">
            <v>0</v>
          </cell>
          <cell r="I249" t="str">
            <v>x</v>
          </cell>
          <cell r="J249" t="str">
            <v>x</v>
          </cell>
          <cell r="K249" t="str">
            <v>x</v>
          </cell>
          <cell r="L249" t="str">
            <v>x</v>
          </cell>
          <cell r="M249" t="str">
            <v>x</v>
          </cell>
          <cell r="N249" t="str">
            <v>x</v>
          </cell>
          <cell r="O249">
            <v>0</v>
          </cell>
          <cell r="P249" t="str">
            <v>Invg4 432494</v>
          </cell>
          <cell r="Q249">
            <v>0</v>
          </cell>
          <cell r="R249">
            <v>0</v>
          </cell>
          <cell r="S249">
            <v>0</v>
          </cell>
          <cell r="T249">
            <v>0</v>
          </cell>
          <cell r="U249">
            <v>0</v>
          </cell>
        </row>
        <row r="250">
          <cell r="D250">
            <v>34503</v>
          </cell>
          <cell r="E250">
            <v>84</v>
          </cell>
          <cell r="F250" t="str">
            <v>x</v>
          </cell>
          <cell r="G250">
            <v>0</v>
          </cell>
          <cell r="H250">
            <v>0</v>
          </cell>
          <cell r="I250" t="str">
            <v>x</v>
          </cell>
          <cell r="J250" t="str">
            <v>x</v>
          </cell>
          <cell r="K250" t="str">
            <v>x</v>
          </cell>
          <cell r="L250" t="str">
            <v>x</v>
          </cell>
          <cell r="M250" t="str">
            <v>x</v>
          </cell>
          <cell r="N250" t="str">
            <v>x</v>
          </cell>
          <cell r="O250">
            <v>1</v>
          </cell>
          <cell r="P250" t="str">
            <v>Invg5430000</v>
          </cell>
          <cell r="Q250">
            <v>0</v>
          </cell>
          <cell r="R250">
            <v>0</v>
          </cell>
          <cell r="S250">
            <v>83</v>
          </cell>
          <cell r="T250">
            <v>0</v>
          </cell>
          <cell r="U250">
            <v>0</v>
          </cell>
        </row>
        <row r="251">
          <cell r="D251">
            <v>34504</v>
          </cell>
          <cell r="E251">
            <v>1</v>
          </cell>
          <cell r="F251" t="str">
            <v>x</v>
          </cell>
          <cell r="G251">
            <v>0</v>
          </cell>
          <cell r="H251">
            <v>0</v>
          </cell>
          <cell r="I251" t="str">
            <v>x</v>
          </cell>
          <cell r="J251" t="str">
            <v>x</v>
          </cell>
          <cell r="K251" t="str">
            <v>x</v>
          </cell>
          <cell r="L251" t="str">
            <v>x</v>
          </cell>
          <cell r="M251" t="str">
            <v>x</v>
          </cell>
          <cell r="N251" t="str">
            <v>x</v>
          </cell>
          <cell r="O251">
            <v>0</v>
          </cell>
          <cell r="P251" t="str">
            <v>Invg5 434343</v>
          </cell>
          <cell r="Q251">
            <v>0</v>
          </cell>
          <cell r="R251">
            <v>0</v>
          </cell>
          <cell r="S251">
            <v>1</v>
          </cell>
          <cell r="T251">
            <v>0</v>
          </cell>
          <cell r="U251">
            <v>0</v>
          </cell>
        </row>
        <row r="252">
          <cell r="D252">
            <v>34507</v>
          </cell>
          <cell r="E252">
            <v>348</v>
          </cell>
          <cell r="F252" t="str">
            <v>x</v>
          </cell>
          <cell r="G252">
            <v>0</v>
          </cell>
          <cell r="H252">
            <v>0</v>
          </cell>
          <cell r="I252" t="str">
            <v>x</v>
          </cell>
          <cell r="J252" t="str">
            <v>x</v>
          </cell>
          <cell r="K252" t="str">
            <v>x</v>
          </cell>
          <cell r="L252" t="str">
            <v>x</v>
          </cell>
          <cell r="M252" t="str">
            <v>x</v>
          </cell>
          <cell r="N252" t="str">
            <v>x</v>
          </cell>
          <cell r="O252">
            <v>4</v>
          </cell>
          <cell r="P252" t="str">
            <v>Invg5 436000</v>
          </cell>
          <cell r="Q252">
            <v>0</v>
          </cell>
          <cell r="R252">
            <v>0</v>
          </cell>
          <cell r="S252">
            <v>344</v>
          </cell>
          <cell r="T252">
            <v>0</v>
          </cell>
          <cell r="U252">
            <v>0</v>
          </cell>
        </row>
        <row r="253">
          <cell r="D253">
            <v>34508</v>
          </cell>
          <cell r="E253">
            <v>7</v>
          </cell>
          <cell r="F253" t="str">
            <v>x</v>
          </cell>
          <cell r="G253">
            <v>0</v>
          </cell>
          <cell r="H253">
            <v>0</v>
          </cell>
          <cell r="I253" t="str">
            <v>x</v>
          </cell>
          <cell r="J253" t="str">
            <v>x</v>
          </cell>
          <cell r="K253" t="str">
            <v>x</v>
          </cell>
          <cell r="L253" t="str">
            <v>x</v>
          </cell>
          <cell r="M253" t="str">
            <v>x</v>
          </cell>
          <cell r="N253" t="str">
            <v>x</v>
          </cell>
          <cell r="O253">
            <v>0</v>
          </cell>
          <cell r="P253" t="str">
            <v>Invg5 437000</v>
          </cell>
          <cell r="Q253">
            <v>0</v>
          </cell>
          <cell r="R253">
            <v>0</v>
          </cell>
          <cell r="S253">
            <v>7</v>
          </cell>
          <cell r="T253">
            <v>0</v>
          </cell>
          <cell r="U253">
            <v>0</v>
          </cell>
        </row>
        <row r="254">
          <cell r="D254">
            <v>34526</v>
          </cell>
          <cell r="E254">
            <v>24</v>
          </cell>
          <cell r="F254" t="str">
            <v>x</v>
          </cell>
          <cell r="G254">
            <v>0</v>
          </cell>
          <cell r="H254">
            <v>0</v>
          </cell>
          <cell r="I254" t="str">
            <v>x</v>
          </cell>
          <cell r="J254" t="str">
            <v>x</v>
          </cell>
          <cell r="K254" t="str">
            <v>x</v>
          </cell>
          <cell r="L254" t="str">
            <v>x</v>
          </cell>
          <cell r="M254" t="str">
            <v>x</v>
          </cell>
          <cell r="N254" t="str">
            <v>x</v>
          </cell>
          <cell r="O254">
            <v>0</v>
          </cell>
          <cell r="P254" t="str">
            <v>a Invg5 800888</v>
          </cell>
          <cell r="Q254">
            <v>0</v>
          </cell>
          <cell r="R254">
            <v>0</v>
          </cell>
          <cell r="S254">
            <v>24</v>
          </cell>
          <cell r="T254">
            <v>0</v>
          </cell>
          <cell r="U254">
            <v>0</v>
          </cell>
        </row>
        <row r="255">
          <cell r="D255">
            <v>34534</v>
          </cell>
          <cell r="E255">
            <v>1</v>
          </cell>
          <cell r="F255" t="str">
            <v>x</v>
          </cell>
          <cell r="G255">
            <v>0</v>
          </cell>
          <cell r="H255">
            <v>0</v>
          </cell>
          <cell r="I255" t="str">
            <v>x</v>
          </cell>
          <cell r="J255" t="str">
            <v>x</v>
          </cell>
          <cell r="K255" t="str">
            <v>x</v>
          </cell>
          <cell r="L255" t="str">
            <v>x</v>
          </cell>
          <cell r="M255" t="str">
            <v>x</v>
          </cell>
          <cell r="N255" t="str">
            <v>x</v>
          </cell>
          <cell r="O255">
            <v>0</v>
          </cell>
          <cell r="P255" t="str">
            <v>Invg5 535678</v>
          </cell>
          <cell r="Q255">
            <v>0</v>
          </cell>
          <cell r="R255">
            <v>1</v>
          </cell>
          <cell r="S255">
            <v>0</v>
          </cell>
          <cell r="T255">
            <v>0</v>
          </cell>
          <cell r="U255">
            <v>0</v>
          </cell>
        </row>
        <row r="256">
          <cell r="D256">
            <v>34553</v>
          </cell>
          <cell r="E256">
            <v>2733</v>
          </cell>
          <cell r="F256" t="str">
            <v>x</v>
          </cell>
          <cell r="G256">
            <v>0</v>
          </cell>
          <cell r="H256">
            <v>0</v>
          </cell>
          <cell r="I256" t="str">
            <v>x</v>
          </cell>
          <cell r="J256" t="str">
            <v>x</v>
          </cell>
          <cell r="K256" t="str">
            <v>x</v>
          </cell>
          <cell r="L256" t="str">
            <v>x</v>
          </cell>
          <cell r="M256" t="str">
            <v>x</v>
          </cell>
          <cell r="N256" t="str">
            <v>x</v>
          </cell>
          <cell r="O256">
            <v>5</v>
          </cell>
          <cell r="P256" t="str">
            <v>a Cus INVG5 404040</v>
          </cell>
          <cell r="Q256">
            <v>0</v>
          </cell>
          <cell r="R256">
            <v>0</v>
          </cell>
          <cell r="S256">
            <v>2728</v>
          </cell>
          <cell r="T256">
            <v>0</v>
          </cell>
          <cell r="U256">
            <v>0</v>
          </cell>
        </row>
        <row r="257">
          <cell r="D257">
            <v>34588</v>
          </cell>
          <cell r="E257">
            <v>3502</v>
          </cell>
          <cell r="F257" t="str">
            <v>x</v>
          </cell>
          <cell r="G257">
            <v>0</v>
          </cell>
          <cell r="H257">
            <v>0</v>
          </cell>
          <cell r="I257" t="str">
            <v>x</v>
          </cell>
          <cell r="J257" t="str">
            <v>x</v>
          </cell>
          <cell r="K257" t="str">
            <v>x</v>
          </cell>
          <cell r="L257" t="str">
            <v>x</v>
          </cell>
          <cell r="M257" t="str">
            <v>x</v>
          </cell>
          <cell r="N257" t="str">
            <v>x</v>
          </cell>
          <cell r="O257">
            <v>21</v>
          </cell>
          <cell r="P257" t="str">
            <v>a Invg5 404020</v>
          </cell>
          <cell r="Q257">
            <v>0</v>
          </cell>
          <cell r="R257">
            <v>0</v>
          </cell>
          <cell r="S257">
            <v>3481</v>
          </cell>
          <cell r="T257">
            <v>0</v>
          </cell>
          <cell r="U257">
            <v>0</v>
          </cell>
        </row>
        <row r="258">
          <cell r="D258">
            <v>34605</v>
          </cell>
          <cell r="E258">
            <v>3</v>
          </cell>
          <cell r="F258" t="str">
            <v>x</v>
          </cell>
          <cell r="G258">
            <v>0</v>
          </cell>
          <cell r="H258">
            <v>0</v>
          </cell>
          <cell r="I258" t="str">
            <v>x</v>
          </cell>
          <cell r="J258" t="str">
            <v>x</v>
          </cell>
          <cell r="K258" t="str">
            <v>x</v>
          </cell>
          <cell r="L258" t="str">
            <v>x</v>
          </cell>
          <cell r="M258" t="str">
            <v>x</v>
          </cell>
          <cell r="N258" t="str">
            <v>x</v>
          </cell>
          <cell r="O258">
            <v>0</v>
          </cell>
          <cell r="P258" t="str">
            <v>Invg534605</v>
          </cell>
          <cell r="Q258">
            <v>0</v>
          </cell>
          <cell r="R258">
            <v>0</v>
          </cell>
          <cell r="S258">
            <v>0</v>
          </cell>
          <cell r="T258">
            <v>0</v>
          </cell>
          <cell r="U258">
            <v>0</v>
          </cell>
        </row>
        <row r="259">
          <cell r="D259">
            <v>34637</v>
          </cell>
          <cell r="E259">
            <v>2</v>
          </cell>
          <cell r="F259" t="str">
            <v>x</v>
          </cell>
          <cell r="G259">
            <v>0</v>
          </cell>
          <cell r="H259">
            <v>0</v>
          </cell>
          <cell r="I259" t="str">
            <v>x</v>
          </cell>
          <cell r="J259" t="str">
            <v>x</v>
          </cell>
          <cell r="K259" t="str">
            <v>x</v>
          </cell>
          <cell r="L259" t="str">
            <v>x</v>
          </cell>
          <cell r="M259" t="str">
            <v>x</v>
          </cell>
          <cell r="N259" t="str">
            <v>x</v>
          </cell>
          <cell r="O259">
            <v>0</v>
          </cell>
          <cell r="P259">
            <v>34637</v>
          </cell>
          <cell r="Q259">
            <v>0</v>
          </cell>
          <cell r="R259">
            <v>0</v>
          </cell>
          <cell r="S259">
            <v>0</v>
          </cell>
          <cell r="T259">
            <v>0</v>
          </cell>
          <cell r="U259">
            <v>0</v>
          </cell>
        </row>
        <row r="260">
          <cell r="D260">
            <v>34664</v>
          </cell>
          <cell r="E260">
            <v>3727</v>
          </cell>
          <cell r="F260" t="str">
            <v>x</v>
          </cell>
          <cell r="G260">
            <v>0</v>
          </cell>
          <cell r="H260">
            <v>0</v>
          </cell>
          <cell r="I260" t="str">
            <v>x</v>
          </cell>
          <cell r="J260" t="str">
            <v>x</v>
          </cell>
          <cell r="K260" t="str">
            <v>x</v>
          </cell>
          <cell r="L260" t="str">
            <v>x</v>
          </cell>
          <cell r="M260" t="str">
            <v>x</v>
          </cell>
          <cell r="N260" t="str">
            <v>x</v>
          </cell>
          <cell r="O260">
            <v>7</v>
          </cell>
          <cell r="P260" t="str">
            <v>b PAT INVG5 404040</v>
          </cell>
          <cell r="Q260">
            <v>0</v>
          </cell>
          <cell r="R260">
            <v>0</v>
          </cell>
          <cell r="S260">
            <v>3720</v>
          </cell>
          <cell r="T260">
            <v>0</v>
          </cell>
          <cell r="U260">
            <v>0</v>
          </cell>
        </row>
        <row r="261">
          <cell r="D261">
            <v>44001</v>
          </cell>
          <cell r="E261">
            <v>17</v>
          </cell>
          <cell r="F261" t="str">
            <v>x</v>
          </cell>
          <cell r="G261">
            <v>0</v>
          </cell>
          <cell r="H261">
            <v>0</v>
          </cell>
          <cell r="I261" t="str">
            <v>x</v>
          </cell>
          <cell r="J261" t="str">
            <v>x</v>
          </cell>
          <cell r="K261" t="str">
            <v>x</v>
          </cell>
          <cell r="L261" t="str">
            <v>x</v>
          </cell>
          <cell r="M261" t="str">
            <v>x</v>
          </cell>
          <cell r="N261" t="str">
            <v>x</v>
          </cell>
          <cell r="O261">
            <v>0</v>
          </cell>
          <cell r="P261" t="str">
            <v>Dunf4 402000</v>
          </cell>
          <cell r="Q261">
            <v>0</v>
          </cell>
          <cell r="R261">
            <v>0</v>
          </cell>
          <cell r="S261">
            <v>13</v>
          </cell>
          <cell r="T261">
            <v>0</v>
          </cell>
          <cell r="U261">
            <v>0</v>
          </cell>
        </row>
        <row r="262">
          <cell r="D262">
            <v>44008</v>
          </cell>
          <cell r="E262">
            <v>4</v>
          </cell>
          <cell r="F262" t="str">
            <v>x</v>
          </cell>
          <cell r="G262">
            <v>0</v>
          </cell>
          <cell r="H262">
            <v>0</v>
          </cell>
          <cell r="I262" t="str">
            <v>x</v>
          </cell>
          <cell r="J262" t="str">
            <v>x</v>
          </cell>
          <cell r="K262" t="str">
            <v>x</v>
          </cell>
          <cell r="L262" t="str">
            <v>x</v>
          </cell>
          <cell r="M262" t="str">
            <v>x</v>
          </cell>
          <cell r="N262" t="str">
            <v>x</v>
          </cell>
          <cell r="O262">
            <v>0</v>
          </cell>
          <cell r="P262" t="str">
            <v>Dunf4415555</v>
          </cell>
          <cell r="Q262">
            <v>0</v>
          </cell>
          <cell r="R262">
            <v>0</v>
          </cell>
          <cell r="S262">
            <v>4</v>
          </cell>
          <cell r="T262">
            <v>0</v>
          </cell>
          <cell r="U262">
            <v>0</v>
          </cell>
        </row>
        <row r="263">
          <cell r="D263">
            <v>44009</v>
          </cell>
          <cell r="E263">
            <v>395</v>
          </cell>
          <cell r="F263" t="str">
            <v>x</v>
          </cell>
          <cell r="G263">
            <v>0</v>
          </cell>
          <cell r="H263">
            <v>0</v>
          </cell>
          <cell r="I263" t="str">
            <v>x</v>
          </cell>
          <cell r="J263" t="str">
            <v>x</v>
          </cell>
          <cell r="K263" t="str">
            <v>x</v>
          </cell>
          <cell r="L263" t="str">
            <v>x</v>
          </cell>
          <cell r="M263" t="str">
            <v>x</v>
          </cell>
          <cell r="N263" t="str">
            <v>x</v>
          </cell>
          <cell r="O263">
            <v>4</v>
          </cell>
          <cell r="P263" t="str">
            <v>Dunf4416666</v>
          </cell>
          <cell r="Q263">
            <v>0</v>
          </cell>
          <cell r="R263">
            <v>0</v>
          </cell>
          <cell r="S263">
            <v>391</v>
          </cell>
          <cell r="T263">
            <v>0</v>
          </cell>
          <cell r="U263">
            <v>0</v>
          </cell>
        </row>
        <row r="264">
          <cell r="D264">
            <v>44010</v>
          </cell>
          <cell r="E264">
            <v>19</v>
          </cell>
          <cell r="F264" t="str">
            <v>x</v>
          </cell>
          <cell r="G264">
            <v>0</v>
          </cell>
          <cell r="H264">
            <v>0</v>
          </cell>
          <cell r="I264" t="str">
            <v>x</v>
          </cell>
          <cell r="J264" t="str">
            <v>x</v>
          </cell>
          <cell r="K264" t="str">
            <v>x</v>
          </cell>
          <cell r="L264" t="str">
            <v>x</v>
          </cell>
          <cell r="M264" t="str">
            <v>x</v>
          </cell>
          <cell r="N264" t="str">
            <v>x</v>
          </cell>
          <cell r="O264">
            <v>1</v>
          </cell>
          <cell r="P264" t="str">
            <v>Dunf4 424200</v>
          </cell>
          <cell r="Q264">
            <v>0</v>
          </cell>
          <cell r="R264">
            <v>0</v>
          </cell>
          <cell r="S264">
            <v>11</v>
          </cell>
          <cell r="T264">
            <v>0</v>
          </cell>
          <cell r="U264">
            <v>0</v>
          </cell>
        </row>
        <row r="265">
          <cell r="D265">
            <v>44011</v>
          </cell>
          <cell r="E265">
            <v>281</v>
          </cell>
          <cell r="F265" t="str">
            <v>x</v>
          </cell>
          <cell r="G265">
            <v>0</v>
          </cell>
          <cell r="H265">
            <v>0</v>
          </cell>
          <cell r="I265" t="str">
            <v>x</v>
          </cell>
          <cell r="J265" t="str">
            <v>x</v>
          </cell>
          <cell r="K265" t="str">
            <v>x</v>
          </cell>
          <cell r="L265" t="str">
            <v>x</v>
          </cell>
          <cell r="M265" t="str">
            <v>x</v>
          </cell>
          <cell r="N265" t="str">
            <v>x</v>
          </cell>
          <cell r="O265">
            <v>2</v>
          </cell>
          <cell r="P265" t="str">
            <v>Dunf4 424242</v>
          </cell>
          <cell r="Q265">
            <v>0</v>
          </cell>
          <cell r="R265">
            <v>0</v>
          </cell>
          <cell r="S265">
            <v>199</v>
          </cell>
          <cell r="T265">
            <v>0</v>
          </cell>
          <cell r="U265">
            <v>0</v>
          </cell>
        </row>
        <row r="266">
          <cell r="D266">
            <v>44012</v>
          </cell>
          <cell r="E266">
            <v>88</v>
          </cell>
          <cell r="F266" t="str">
            <v>x</v>
          </cell>
          <cell r="G266">
            <v>0</v>
          </cell>
          <cell r="H266">
            <v>0</v>
          </cell>
          <cell r="I266" t="str">
            <v>x</v>
          </cell>
          <cell r="J266" t="str">
            <v>x</v>
          </cell>
          <cell r="K266" t="str">
            <v>x</v>
          </cell>
          <cell r="L266" t="str">
            <v>x</v>
          </cell>
          <cell r="M266" t="str">
            <v>x</v>
          </cell>
          <cell r="N266" t="str">
            <v>x</v>
          </cell>
          <cell r="O266">
            <v>1</v>
          </cell>
          <cell r="P266" t="str">
            <v>c PAT DUNF4 404040</v>
          </cell>
          <cell r="Q266">
            <v>0</v>
          </cell>
          <cell r="R266">
            <v>0</v>
          </cell>
          <cell r="S266">
            <v>87</v>
          </cell>
          <cell r="T266">
            <v>0</v>
          </cell>
          <cell r="U266">
            <v>0</v>
          </cell>
        </row>
        <row r="267">
          <cell r="D267">
            <v>44013</v>
          </cell>
          <cell r="E267">
            <v>2</v>
          </cell>
          <cell r="F267" t="str">
            <v>x</v>
          </cell>
          <cell r="G267">
            <v>2</v>
          </cell>
          <cell r="H267">
            <v>2</v>
          </cell>
          <cell r="I267" t="str">
            <v>x</v>
          </cell>
          <cell r="J267" t="str">
            <v>x</v>
          </cell>
          <cell r="K267" t="str">
            <v>x</v>
          </cell>
          <cell r="L267" t="str">
            <v>x</v>
          </cell>
          <cell r="M267" t="str">
            <v>x</v>
          </cell>
          <cell r="N267" t="str">
            <v>x</v>
          </cell>
          <cell r="O267">
            <v>0</v>
          </cell>
          <cell r="P267" t="str">
            <v>Dunf4433000</v>
          </cell>
          <cell r="Q267">
            <v>462</v>
          </cell>
          <cell r="R267">
            <v>0</v>
          </cell>
          <cell r="S267">
            <v>0</v>
          </cell>
          <cell r="T267">
            <v>0</v>
          </cell>
          <cell r="U267">
            <v>4</v>
          </cell>
        </row>
        <row r="268">
          <cell r="D268">
            <v>44014</v>
          </cell>
          <cell r="E268">
            <v>12</v>
          </cell>
          <cell r="F268" t="str">
            <v>x</v>
          </cell>
          <cell r="G268">
            <v>0</v>
          </cell>
          <cell r="H268">
            <v>0</v>
          </cell>
          <cell r="I268" t="str">
            <v>x</v>
          </cell>
          <cell r="J268" t="str">
            <v>x</v>
          </cell>
          <cell r="K268" t="str">
            <v>x</v>
          </cell>
          <cell r="L268" t="str">
            <v>x</v>
          </cell>
          <cell r="M268" t="str">
            <v>x</v>
          </cell>
          <cell r="N268" t="str">
            <v>x</v>
          </cell>
          <cell r="O268">
            <v>0</v>
          </cell>
          <cell r="P268" t="str">
            <v>Dunf4434000</v>
          </cell>
          <cell r="Q268">
            <v>0</v>
          </cell>
          <cell r="R268">
            <v>0</v>
          </cell>
          <cell r="S268">
            <v>12</v>
          </cell>
          <cell r="T268">
            <v>0</v>
          </cell>
          <cell r="U268">
            <v>0</v>
          </cell>
        </row>
        <row r="269">
          <cell r="D269">
            <v>44015</v>
          </cell>
          <cell r="E269">
            <v>62</v>
          </cell>
          <cell r="F269" t="str">
            <v>x</v>
          </cell>
          <cell r="G269">
            <v>0</v>
          </cell>
          <cell r="H269">
            <v>0</v>
          </cell>
          <cell r="I269" t="str">
            <v>x</v>
          </cell>
          <cell r="J269" t="str">
            <v>x</v>
          </cell>
          <cell r="K269" t="str">
            <v>x</v>
          </cell>
          <cell r="L269" t="str">
            <v>x</v>
          </cell>
          <cell r="M269" t="str">
            <v>x</v>
          </cell>
          <cell r="N269" t="str">
            <v>x</v>
          </cell>
          <cell r="O269">
            <v>0</v>
          </cell>
          <cell r="P269" t="str">
            <v>a Dunf4 435000</v>
          </cell>
          <cell r="Q269">
            <v>0</v>
          </cell>
          <cell r="R269">
            <v>0</v>
          </cell>
          <cell r="S269">
            <v>62</v>
          </cell>
          <cell r="T269">
            <v>0</v>
          </cell>
          <cell r="U269">
            <v>0</v>
          </cell>
        </row>
        <row r="270">
          <cell r="D270">
            <v>44018</v>
          </cell>
          <cell r="E270">
            <v>1</v>
          </cell>
          <cell r="F270" t="str">
            <v>x</v>
          </cell>
          <cell r="G270">
            <v>0</v>
          </cell>
          <cell r="H270">
            <v>0</v>
          </cell>
          <cell r="I270" t="str">
            <v>x</v>
          </cell>
          <cell r="J270" t="str">
            <v>x</v>
          </cell>
          <cell r="K270" t="str">
            <v>x</v>
          </cell>
          <cell r="L270" t="str">
            <v>x</v>
          </cell>
          <cell r="M270" t="str">
            <v>x</v>
          </cell>
          <cell r="N270" t="str">
            <v>x</v>
          </cell>
          <cell r="O270">
            <v>0</v>
          </cell>
          <cell r="P270" t="str">
            <v>Dunf4 001700</v>
          </cell>
          <cell r="Q270">
            <v>0</v>
          </cell>
          <cell r="R270">
            <v>0</v>
          </cell>
          <cell r="S270">
            <v>0</v>
          </cell>
          <cell r="T270">
            <v>0</v>
          </cell>
          <cell r="U270">
            <v>0</v>
          </cell>
        </row>
        <row r="271">
          <cell r="D271">
            <v>44020</v>
          </cell>
          <cell r="E271">
            <v>6</v>
          </cell>
          <cell r="F271" t="str">
            <v>x</v>
          </cell>
          <cell r="G271">
            <v>6</v>
          </cell>
          <cell r="H271">
            <v>6</v>
          </cell>
          <cell r="I271" t="str">
            <v>x</v>
          </cell>
          <cell r="J271" t="str">
            <v>x</v>
          </cell>
          <cell r="K271" t="str">
            <v>x</v>
          </cell>
          <cell r="L271" t="str">
            <v>x</v>
          </cell>
          <cell r="M271" t="str">
            <v>x</v>
          </cell>
          <cell r="N271" t="str">
            <v>x</v>
          </cell>
          <cell r="O271">
            <v>0</v>
          </cell>
          <cell r="P271" t="str">
            <v>Dunf4 060604</v>
          </cell>
          <cell r="Q271">
            <v>255</v>
          </cell>
          <cell r="R271">
            <v>0</v>
          </cell>
          <cell r="S271">
            <v>0</v>
          </cell>
          <cell r="T271">
            <v>0</v>
          </cell>
          <cell r="U271">
            <v>13</v>
          </cell>
        </row>
        <row r="272">
          <cell r="D272">
            <v>44021</v>
          </cell>
          <cell r="E272">
            <v>49</v>
          </cell>
          <cell r="F272" t="str">
            <v>x</v>
          </cell>
          <cell r="G272">
            <v>0</v>
          </cell>
          <cell r="H272">
            <v>0</v>
          </cell>
          <cell r="I272" t="str">
            <v>x</v>
          </cell>
          <cell r="J272" t="str">
            <v>x</v>
          </cell>
          <cell r="K272" t="str">
            <v>x</v>
          </cell>
          <cell r="L272" t="str">
            <v>x</v>
          </cell>
          <cell r="M272" t="str">
            <v>x</v>
          </cell>
          <cell r="N272" t="str">
            <v>x</v>
          </cell>
          <cell r="O272">
            <v>0</v>
          </cell>
          <cell r="P272" t="str">
            <v>Dunf4 060808</v>
          </cell>
          <cell r="Q272">
            <v>0</v>
          </cell>
          <cell r="R272">
            <v>0</v>
          </cell>
          <cell r="S272">
            <v>37</v>
          </cell>
          <cell r="T272">
            <v>0</v>
          </cell>
          <cell r="U272">
            <v>0</v>
          </cell>
        </row>
        <row r="273">
          <cell r="D273">
            <v>44023</v>
          </cell>
          <cell r="E273">
            <v>15</v>
          </cell>
          <cell r="F273" t="str">
            <v>x</v>
          </cell>
          <cell r="G273">
            <v>0</v>
          </cell>
          <cell r="H273">
            <v>0</v>
          </cell>
          <cell r="I273" t="str">
            <v>x</v>
          </cell>
          <cell r="J273" t="str">
            <v>x</v>
          </cell>
          <cell r="K273" t="str">
            <v>x</v>
          </cell>
          <cell r="L273" t="str">
            <v>x</v>
          </cell>
          <cell r="M273" t="str">
            <v>x</v>
          </cell>
          <cell r="N273" t="str">
            <v>x</v>
          </cell>
          <cell r="O273">
            <v>0</v>
          </cell>
          <cell r="P273" t="str">
            <v>Dunf4 064499</v>
          </cell>
          <cell r="Q273">
            <v>0</v>
          </cell>
          <cell r="R273">
            <v>0</v>
          </cell>
          <cell r="S273">
            <v>12</v>
          </cell>
          <cell r="T273">
            <v>0</v>
          </cell>
          <cell r="U273">
            <v>0</v>
          </cell>
        </row>
        <row r="274">
          <cell r="D274">
            <v>44027</v>
          </cell>
          <cell r="E274">
            <v>395</v>
          </cell>
          <cell r="F274" t="str">
            <v>x</v>
          </cell>
          <cell r="G274">
            <v>0</v>
          </cell>
          <cell r="H274">
            <v>0</v>
          </cell>
          <cell r="I274" t="str">
            <v>x</v>
          </cell>
          <cell r="J274" t="str">
            <v>x</v>
          </cell>
          <cell r="K274" t="str">
            <v>x</v>
          </cell>
          <cell r="L274" t="str">
            <v>x</v>
          </cell>
          <cell r="M274" t="str">
            <v>x</v>
          </cell>
          <cell r="N274" t="str">
            <v>x</v>
          </cell>
          <cell r="O274">
            <v>6</v>
          </cell>
          <cell r="P274" t="str">
            <v>Dunf4220220</v>
          </cell>
          <cell r="Q274">
            <v>0</v>
          </cell>
          <cell r="R274">
            <v>0</v>
          </cell>
          <cell r="S274">
            <v>389</v>
          </cell>
          <cell r="T274">
            <v>0</v>
          </cell>
          <cell r="U274">
            <v>0</v>
          </cell>
        </row>
        <row r="275">
          <cell r="D275">
            <v>44028</v>
          </cell>
          <cell r="E275">
            <v>5</v>
          </cell>
          <cell r="F275" t="str">
            <v>x</v>
          </cell>
          <cell r="G275">
            <v>0</v>
          </cell>
          <cell r="H275">
            <v>0</v>
          </cell>
          <cell r="I275" t="str">
            <v>x</v>
          </cell>
          <cell r="J275" t="str">
            <v>x</v>
          </cell>
          <cell r="K275" t="str">
            <v>x</v>
          </cell>
          <cell r="L275" t="str">
            <v>x</v>
          </cell>
          <cell r="M275" t="str">
            <v>x</v>
          </cell>
          <cell r="N275" t="str">
            <v>x</v>
          </cell>
          <cell r="O275">
            <v>0</v>
          </cell>
          <cell r="P275" t="str">
            <v>Dunf4 414414</v>
          </cell>
          <cell r="Q275">
            <v>0</v>
          </cell>
          <cell r="R275">
            <v>0</v>
          </cell>
          <cell r="S275">
            <v>5</v>
          </cell>
          <cell r="T275">
            <v>0</v>
          </cell>
          <cell r="U275">
            <v>0</v>
          </cell>
        </row>
        <row r="276">
          <cell r="D276">
            <v>44029</v>
          </cell>
          <cell r="E276">
            <v>1</v>
          </cell>
          <cell r="F276" t="str">
            <v>x</v>
          </cell>
          <cell r="G276">
            <v>0</v>
          </cell>
          <cell r="H276">
            <v>0</v>
          </cell>
          <cell r="I276" t="str">
            <v>x</v>
          </cell>
          <cell r="J276" t="str">
            <v>x</v>
          </cell>
          <cell r="K276" t="str">
            <v>x</v>
          </cell>
          <cell r="L276" t="str">
            <v>x</v>
          </cell>
          <cell r="M276" t="str">
            <v>x</v>
          </cell>
          <cell r="N276" t="str">
            <v>x</v>
          </cell>
          <cell r="O276">
            <v>0</v>
          </cell>
          <cell r="P276" t="str">
            <v>Dunf4515515</v>
          </cell>
          <cell r="Q276">
            <v>0</v>
          </cell>
          <cell r="R276">
            <v>1</v>
          </cell>
          <cell r="S276">
            <v>0</v>
          </cell>
          <cell r="T276">
            <v>0</v>
          </cell>
          <cell r="U276">
            <v>0</v>
          </cell>
        </row>
        <row r="277">
          <cell r="D277">
            <v>44031</v>
          </cell>
          <cell r="E277">
            <v>2</v>
          </cell>
          <cell r="F277" t="str">
            <v>x</v>
          </cell>
          <cell r="G277">
            <v>0</v>
          </cell>
          <cell r="H277">
            <v>0</v>
          </cell>
          <cell r="I277" t="str">
            <v>x</v>
          </cell>
          <cell r="J277" t="str">
            <v>x</v>
          </cell>
          <cell r="K277" t="str">
            <v>x</v>
          </cell>
          <cell r="L277" t="str">
            <v>x</v>
          </cell>
          <cell r="M277" t="str">
            <v>x</v>
          </cell>
          <cell r="N277" t="str">
            <v>x</v>
          </cell>
          <cell r="O277">
            <v>0</v>
          </cell>
          <cell r="P277" t="str">
            <v>Dunf4 660000</v>
          </cell>
          <cell r="Q277">
            <v>0</v>
          </cell>
          <cell r="R277">
            <v>0</v>
          </cell>
          <cell r="S277">
            <v>1</v>
          </cell>
          <cell r="T277">
            <v>0</v>
          </cell>
          <cell r="U277">
            <v>0</v>
          </cell>
        </row>
        <row r="278">
          <cell r="D278">
            <v>44032</v>
          </cell>
          <cell r="E278">
            <v>61</v>
          </cell>
          <cell r="F278" t="str">
            <v>x</v>
          </cell>
          <cell r="G278">
            <v>0</v>
          </cell>
          <cell r="H278">
            <v>0</v>
          </cell>
          <cell r="I278" t="str">
            <v>x</v>
          </cell>
          <cell r="J278" t="str">
            <v>x</v>
          </cell>
          <cell r="K278" t="str">
            <v>x</v>
          </cell>
          <cell r="L278" t="str">
            <v>x</v>
          </cell>
          <cell r="M278" t="str">
            <v>x</v>
          </cell>
          <cell r="N278" t="str">
            <v>x</v>
          </cell>
          <cell r="O278">
            <v>0</v>
          </cell>
          <cell r="P278" t="str">
            <v>Dunf4 663360</v>
          </cell>
          <cell r="Q278">
            <v>0</v>
          </cell>
          <cell r="R278">
            <v>0</v>
          </cell>
          <cell r="S278">
            <v>45</v>
          </cell>
          <cell r="T278">
            <v>0</v>
          </cell>
          <cell r="U278">
            <v>0</v>
          </cell>
        </row>
        <row r="279">
          <cell r="D279">
            <v>44034</v>
          </cell>
          <cell r="E279">
            <v>52</v>
          </cell>
          <cell r="F279" t="str">
            <v>x</v>
          </cell>
          <cell r="G279">
            <v>0</v>
          </cell>
          <cell r="H279">
            <v>0</v>
          </cell>
          <cell r="I279" t="str">
            <v>x</v>
          </cell>
          <cell r="J279" t="str">
            <v>x</v>
          </cell>
          <cell r="K279" t="str">
            <v>x</v>
          </cell>
          <cell r="L279" t="str">
            <v>x</v>
          </cell>
          <cell r="M279" t="str">
            <v>x</v>
          </cell>
          <cell r="N279" t="str">
            <v>x</v>
          </cell>
          <cell r="O279">
            <v>1</v>
          </cell>
          <cell r="P279" t="str">
            <v>Dunf4 663366</v>
          </cell>
          <cell r="Q279">
            <v>0</v>
          </cell>
          <cell r="R279">
            <v>0</v>
          </cell>
          <cell r="S279">
            <v>34</v>
          </cell>
          <cell r="T279">
            <v>0</v>
          </cell>
          <cell r="U279">
            <v>0</v>
          </cell>
        </row>
        <row r="280">
          <cell r="D280">
            <v>44038</v>
          </cell>
          <cell r="E280">
            <v>3</v>
          </cell>
          <cell r="F280" t="str">
            <v>x</v>
          </cell>
          <cell r="G280">
            <v>0</v>
          </cell>
          <cell r="H280">
            <v>0</v>
          </cell>
          <cell r="I280" t="str">
            <v>x</v>
          </cell>
          <cell r="J280" t="str">
            <v>x</v>
          </cell>
          <cell r="K280" t="str">
            <v>x</v>
          </cell>
          <cell r="L280" t="str">
            <v>x</v>
          </cell>
          <cell r="M280" t="str">
            <v>x</v>
          </cell>
          <cell r="N280" t="str">
            <v>x</v>
          </cell>
          <cell r="O280">
            <v>0</v>
          </cell>
          <cell r="P280" t="str">
            <v>Dunf4 800872</v>
          </cell>
          <cell r="Q280">
            <v>0</v>
          </cell>
          <cell r="R280">
            <v>0</v>
          </cell>
          <cell r="S280">
            <v>3</v>
          </cell>
          <cell r="T280">
            <v>0</v>
          </cell>
          <cell r="U280">
            <v>0</v>
          </cell>
        </row>
        <row r="281">
          <cell r="D281">
            <v>44041</v>
          </cell>
          <cell r="E281">
            <v>1</v>
          </cell>
          <cell r="F281" t="str">
            <v>x</v>
          </cell>
          <cell r="G281">
            <v>0</v>
          </cell>
          <cell r="H281">
            <v>0</v>
          </cell>
          <cell r="I281" t="str">
            <v>x</v>
          </cell>
          <cell r="J281" t="str">
            <v>x</v>
          </cell>
          <cell r="K281" t="str">
            <v>x</v>
          </cell>
          <cell r="L281" t="str">
            <v>x</v>
          </cell>
          <cell r="M281" t="str">
            <v>x</v>
          </cell>
          <cell r="N281" t="str">
            <v>x</v>
          </cell>
          <cell r="O281">
            <v>0</v>
          </cell>
          <cell r="P281" t="str">
            <v>Dunf4 800877</v>
          </cell>
          <cell r="Q281">
            <v>0</v>
          </cell>
          <cell r="R281">
            <v>0</v>
          </cell>
          <cell r="S281">
            <v>1</v>
          </cell>
          <cell r="T281">
            <v>0</v>
          </cell>
          <cell r="U281">
            <v>0</v>
          </cell>
        </row>
        <row r="282">
          <cell r="D282">
            <v>44043</v>
          </cell>
          <cell r="E282">
            <v>21</v>
          </cell>
          <cell r="F282" t="str">
            <v>x</v>
          </cell>
          <cell r="G282">
            <v>0</v>
          </cell>
          <cell r="H282">
            <v>0</v>
          </cell>
          <cell r="I282" t="str">
            <v>x</v>
          </cell>
          <cell r="J282" t="str">
            <v>x</v>
          </cell>
          <cell r="K282" t="str">
            <v>x</v>
          </cell>
          <cell r="L282" t="str">
            <v>x</v>
          </cell>
          <cell r="M282" t="str">
            <v>x</v>
          </cell>
          <cell r="N282" t="str">
            <v>x</v>
          </cell>
          <cell r="O282">
            <v>1</v>
          </cell>
          <cell r="P282" t="str">
            <v>Dunf4800879</v>
          </cell>
          <cell r="Q282">
            <v>0</v>
          </cell>
          <cell r="R282">
            <v>0</v>
          </cell>
          <cell r="S282">
            <v>20</v>
          </cell>
          <cell r="T282">
            <v>0</v>
          </cell>
          <cell r="U282">
            <v>0</v>
          </cell>
        </row>
        <row r="283">
          <cell r="D283">
            <v>44045</v>
          </cell>
          <cell r="E283">
            <v>27</v>
          </cell>
          <cell r="F283" t="str">
            <v>x</v>
          </cell>
          <cell r="G283">
            <v>0</v>
          </cell>
          <cell r="H283">
            <v>0</v>
          </cell>
          <cell r="I283" t="str">
            <v>x</v>
          </cell>
          <cell r="J283" t="str">
            <v>x</v>
          </cell>
          <cell r="K283" t="str">
            <v>x</v>
          </cell>
          <cell r="L283" t="str">
            <v>x</v>
          </cell>
          <cell r="M283" t="str">
            <v>x</v>
          </cell>
          <cell r="N283" t="str">
            <v>x</v>
          </cell>
          <cell r="O283">
            <v>1</v>
          </cell>
          <cell r="P283" t="str">
            <v>Dunf4 979797</v>
          </cell>
          <cell r="Q283">
            <v>0</v>
          </cell>
          <cell r="R283">
            <v>0</v>
          </cell>
          <cell r="S283">
            <v>18</v>
          </cell>
          <cell r="T283">
            <v>0</v>
          </cell>
          <cell r="U283">
            <v>0</v>
          </cell>
        </row>
        <row r="284">
          <cell r="D284">
            <v>44047</v>
          </cell>
          <cell r="E284">
            <v>106</v>
          </cell>
          <cell r="F284" t="str">
            <v>x</v>
          </cell>
          <cell r="G284">
            <v>0</v>
          </cell>
          <cell r="H284">
            <v>0</v>
          </cell>
          <cell r="I284" t="str">
            <v>x</v>
          </cell>
          <cell r="J284" t="str">
            <v>x</v>
          </cell>
          <cell r="K284" t="str">
            <v>x</v>
          </cell>
          <cell r="L284" t="str">
            <v>x</v>
          </cell>
          <cell r="M284" t="str">
            <v>x</v>
          </cell>
          <cell r="N284" t="str">
            <v>x</v>
          </cell>
          <cell r="O284">
            <v>2</v>
          </cell>
          <cell r="P284" t="str">
            <v>Dunf4414141</v>
          </cell>
          <cell r="Q284">
            <v>0</v>
          </cell>
          <cell r="R284">
            <v>0</v>
          </cell>
          <cell r="S284">
            <v>104</v>
          </cell>
          <cell r="T284">
            <v>0</v>
          </cell>
          <cell r="U284">
            <v>0</v>
          </cell>
        </row>
        <row r="285">
          <cell r="D285">
            <v>44051</v>
          </cell>
          <cell r="E285">
            <v>22</v>
          </cell>
          <cell r="F285" t="str">
            <v>x</v>
          </cell>
          <cell r="G285">
            <v>0</v>
          </cell>
          <cell r="H285">
            <v>0</v>
          </cell>
          <cell r="I285" t="str">
            <v>x</v>
          </cell>
          <cell r="J285" t="str">
            <v>x</v>
          </cell>
          <cell r="K285" t="str">
            <v>x</v>
          </cell>
          <cell r="L285" t="str">
            <v>x</v>
          </cell>
          <cell r="M285" t="str">
            <v>x</v>
          </cell>
          <cell r="N285" t="str">
            <v>x</v>
          </cell>
          <cell r="O285">
            <v>0</v>
          </cell>
          <cell r="P285" t="str">
            <v>Dunf4404042</v>
          </cell>
          <cell r="Q285">
            <v>0</v>
          </cell>
          <cell r="R285">
            <v>0</v>
          </cell>
          <cell r="S285">
            <v>22</v>
          </cell>
          <cell r="T285">
            <v>0</v>
          </cell>
          <cell r="U285">
            <v>0</v>
          </cell>
        </row>
        <row r="286">
          <cell r="D286">
            <v>44054</v>
          </cell>
          <cell r="E286">
            <v>10</v>
          </cell>
          <cell r="F286" t="str">
            <v>x</v>
          </cell>
          <cell r="G286">
            <v>10</v>
          </cell>
          <cell r="H286">
            <v>8</v>
          </cell>
          <cell r="I286" t="str">
            <v>x</v>
          </cell>
          <cell r="J286" t="str">
            <v>x</v>
          </cell>
          <cell r="K286" t="str">
            <v>x</v>
          </cell>
          <cell r="L286" t="str">
            <v>x</v>
          </cell>
          <cell r="M286" t="str">
            <v>x</v>
          </cell>
          <cell r="N286" t="str">
            <v>x</v>
          </cell>
          <cell r="O286">
            <v>0</v>
          </cell>
          <cell r="P286" t="str">
            <v>Video Lounge 800873</v>
          </cell>
          <cell r="Q286">
            <v>1801</v>
          </cell>
          <cell r="R286">
            <v>0</v>
          </cell>
          <cell r="S286">
            <v>0</v>
          </cell>
          <cell r="T286">
            <v>0</v>
          </cell>
          <cell r="U286">
            <v>359</v>
          </cell>
        </row>
        <row r="287">
          <cell r="D287">
            <v>44055</v>
          </cell>
          <cell r="E287">
            <v>66</v>
          </cell>
          <cell r="F287" t="str">
            <v>x</v>
          </cell>
          <cell r="G287">
            <v>61</v>
          </cell>
          <cell r="H287">
            <v>51</v>
          </cell>
          <cell r="I287" t="str">
            <v>x</v>
          </cell>
          <cell r="J287" t="str">
            <v>x</v>
          </cell>
          <cell r="K287" t="str">
            <v>x</v>
          </cell>
          <cell r="L287" t="str">
            <v>x</v>
          </cell>
          <cell r="M287" t="str">
            <v>x</v>
          </cell>
          <cell r="N287" t="str">
            <v>x</v>
          </cell>
          <cell r="O287">
            <v>5</v>
          </cell>
          <cell r="P287" t="str">
            <v>Dunf4123123</v>
          </cell>
          <cell r="Q287">
            <v>7690</v>
          </cell>
          <cell r="R287">
            <v>0</v>
          </cell>
          <cell r="S287">
            <v>0</v>
          </cell>
          <cell r="T287">
            <v>0</v>
          </cell>
          <cell r="U287">
            <v>787</v>
          </cell>
        </row>
        <row r="288">
          <cell r="D288">
            <v>44056</v>
          </cell>
          <cell r="E288">
            <v>3</v>
          </cell>
          <cell r="F288" t="str">
            <v>x</v>
          </cell>
          <cell r="G288">
            <v>0</v>
          </cell>
          <cell r="H288">
            <v>0</v>
          </cell>
          <cell r="I288" t="str">
            <v>x</v>
          </cell>
          <cell r="J288" t="str">
            <v>x</v>
          </cell>
          <cell r="K288" t="str">
            <v>x</v>
          </cell>
          <cell r="L288" t="str">
            <v>x</v>
          </cell>
          <cell r="M288" t="str">
            <v>x</v>
          </cell>
          <cell r="N288" t="str">
            <v>x</v>
          </cell>
          <cell r="O288">
            <v>0</v>
          </cell>
          <cell r="P288" t="str">
            <v>Dunf4 215215</v>
          </cell>
          <cell r="Q288">
            <v>0</v>
          </cell>
          <cell r="R288">
            <v>0</v>
          </cell>
          <cell r="S288">
            <v>3</v>
          </cell>
          <cell r="T288">
            <v>0</v>
          </cell>
          <cell r="U288">
            <v>0</v>
          </cell>
        </row>
        <row r="289">
          <cell r="D289">
            <v>44061</v>
          </cell>
          <cell r="E289">
            <v>166</v>
          </cell>
          <cell r="F289" t="str">
            <v>x</v>
          </cell>
          <cell r="G289">
            <v>0</v>
          </cell>
          <cell r="H289">
            <v>0</v>
          </cell>
          <cell r="I289" t="str">
            <v>x</v>
          </cell>
          <cell r="J289" t="str">
            <v>x</v>
          </cell>
          <cell r="K289" t="str">
            <v>x</v>
          </cell>
          <cell r="L289" t="str">
            <v>x</v>
          </cell>
          <cell r="M289" t="str">
            <v>x</v>
          </cell>
          <cell r="N289" t="str">
            <v>x</v>
          </cell>
          <cell r="O289">
            <v>1</v>
          </cell>
          <cell r="P289" t="str">
            <v>Dunf4 404151</v>
          </cell>
          <cell r="Q289">
            <v>0</v>
          </cell>
          <cell r="R289">
            <v>0</v>
          </cell>
          <cell r="S289">
            <v>122</v>
          </cell>
          <cell r="T289">
            <v>0</v>
          </cell>
          <cell r="U289">
            <v>0</v>
          </cell>
        </row>
        <row r="290">
          <cell r="D290">
            <v>44063</v>
          </cell>
          <cell r="E290">
            <v>3</v>
          </cell>
          <cell r="F290" t="str">
            <v>x</v>
          </cell>
          <cell r="G290">
            <v>0</v>
          </cell>
          <cell r="H290">
            <v>0</v>
          </cell>
          <cell r="I290" t="str">
            <v>x</v>
          </cell>
          <cell r="J290" t="str">
            <v>x</v>
          </cell>
          <cell r="K290" t="str">
            <v>x</v>
          </cell>
          <cell r="L290" t="str">
            <v>x</v>
          </cell>
          <cell r="M290" t="str">
            <v>x</v>
          </cell>
          <cell r="N290" t="str">
            <v>x</v>
          </cell>
          <cell r="O290">
            <v>0</v>
          </cell>
          <cell r="P290" t="str">
            <v>Dunf4 421186</v>
          </cell>
          <cell r="Q290">
            <v>0</v>
          </cell>
          <cell r="R290">
            <v>0</v>
          </cell>
          <cell r="S290">
            <v>3</v>
          </cell>
          <cell r="T290">
            <v>0</v>
          </cell>
          <cell r="U290">
            <v>0</v>
          </cell>
        </row>
        <row r="291">
          <cell r="D291">
            <v>44064</v>
          </cell>
          <cell r="E291">
            <v>7</v>
          </cell>
          <cell r="F291" t="str">
            <v>x</v>
          </cell>
          <cell r="G291">
            <v>0</v>
          </cell>
          <cell r="H291">
            <v>0</v>
          </cell>
          <cell r="I291" t="str">
            <v>x</v>
          </cell>
          <cell r="J291" t="str">
            <v>x</v>
          </cell>
          <cell r="K291" t="str">
            <v>x</v>
          </cell>
          <cell r="L291" t="str">
            <v>x</v>
          </cell>
          <cell r="M291" t="str">
            <v>x</v>
          </cell>
          <cell r="N291" t="str">
            <v>x</v>
          </cell>
          <cell r="O291">
            <v>1</v>
          </cell>
          <cell r="P291" t="str">
            <v>a Dunf4 160160</v>
          </cell>
          <cell r="Q291">
            <v>0</v>
          </cell>
          <cell r="R291">
            <v>0</v>
          </cell>
          <cell r="S291">
            <v>6</v>
          </cell>
          <cell r="T291">
            <v>0</v>
          </cell>
          <cell r="U291">
            <v>0</v>
          </cell>
        </row>
        <row r="292">
          <cell r="D292">
            <v>44068</v>
          </cell>
          <cell r="E292">
            <v>44</v>
          </cell>
          <cell r="F292" t="str">
            <v>x</v>
          </cell>
          <cell r="G292">
            <v>0</v>
          </cell>
          <cell r="H292">
            <v>0</v>
          </cell>
          <cell r="I292" t="str">
            <v>x</v>
          </cell>
          <cell r="J292" t="str">
            <v>x</v>
          </cell>
          <cell r="K292" t="str">
            <v>x</v>
          </cell>
          <cell r="L292" t="str">
            <v>x</v>
          </cell>
          <cell r="M292" t="str">
            <v>x</v>
          </cell>
          <cell r="N292" t="str">
            <v>x</v>
          </cell>
          <cell r="O292">
            <v>0</v>
          </cell>
          <cell r="P292" t="str">
            <v>Dunf4 400208</v>
          </cell>
          <cell r="Q292">
            <v>0</v>
          </cell>
          <cell r="R292">
            <v>0</v>
          </cell>
          <cell r="S292">
            <v>29</v>
          </cell>
          <cell r="T292">
            <v>0</v>
          </cell>
          <cell r="U292">
            <v>0</v>
          </cell>
        </row>
        <row r="293">
          <cell r="D293">
            <v>44069</v>
          </cell>
          <cell r="E293">
            <v>1</v>
          </cell>
          <cell r="F293" t="str">
            <v>x</v>
          </cell>
          <cell r="G293">
            <v>1</v>
          </cell>
          <cell r="H293">
            <v>1</v>
          </cell>
          <cell r="I293" t="str">
            <v>x</v>
          </cell>
          <cell r="J293" t="str">
            <v>x</v>
          </cell>
          <cell r="K293" t="str">
            <v>x</v>
          </cell>
          <cell r="L293" t="str">
            <v>x</v>
          </cell>
          <cell r="M293" t="str">
            <v>x</v>
          </cell>
          <cell r="N293" t="str">
            <v>x</v>
          </cell>
          <cell r="O293">
            <v>0</v>
          </cell>
          <cell r="P293" t="str">
            <v>Dunf4413333</v>
          </cell>
          <cell r="Q293">
            <v>23</v>
          </cell>
          <cell r="R293">
            <v>0</v>
          </cell>
          <cell r="S293">
            <v>0</v>
          </cell>
          <cell r="T293">
            <v>0</v>
          </cell>
          <cell r="U293">
            <v>17</v>
          </cell>
        </row>
        <row r="294">
          <cell r="D294">
            <v>44071</v>
          </cell>
          <cell r="E294">
            <v>101</v>
          </cell>
          <cell r="F294" t="str">
            <v>x</v>
          </cell>
          <cell r="G294">
            <v>0</v>
          </cell>
          <cell r="H294">
            <v>0</v>
          </cell>
          <cell r="I294" t="str">
            <v>x</v>
          </cell>
          <cell r="J294" t="str">
            <v>x</v>
          </cell>
          <cell r="K294" t="str">
            <v>x</v>
          </cell>
          <cell r="L294" t="str">
            <v>x</v>
          </cell>
          <cell r="M294" t="str">
            <v>x</v>
          </cell>
          <cell r="N294" t="str">
            <v>x</v>
          </cell>
          <cell r="O294">
            <v>0</v>
          </cell>
          <cell r="P294" t="str">
            <v>Dunf4 334488</v>
          </cell>
          <cell r="Q294">
            <v>0</v>
          </cell>
          <cell r="R294">
            <v>0</v>
          </cell>
          <cell r="S294">
            <v>78</v>
          </cell>
          <cell r="T294">
            <v>0</v>
          </cell>
          <cell r="U294">
            <v>0</v>
          </cell>
        </row>
        <row r="295">
          <cell r="D295">
            <v>44074</v>
          </cell>
          <cell r="E295">
            <v>2</v>
          </cell>
          <cell r="F295" t="str">
            <v>x</v>
          </cell>
          <cell r="G295">
            <v>0</v>
          </cell>
          <cell r="H295">
            <v>0</v>
          </cell>
          <cell r="I295" t="str">
            <v>x</v>
          </cell>
          <cell r="J295" t="str">
            <v>x</v>
          </cell>
          <cell r="K295" t="str">
            <v>x</v>
          </cell>
          <cell r="L295" t="str">
            <v>x</v>
          </cell>
          <cell r="M295" t="str">
            <v>x</v>
          </cell>
          <cell r="N295" t="str">
            <v>x</v>
          </cell>
          <cell r="O295">
            <v>0</v>
          </cell>
          <cell r="P295" t="str">
            <v>Dunf4 654321</v>
          </cell>
          <cell r="Q295">
            <v>0</v>
          </cell>
          <cell r="R295">
            <v>2</v>
          </cell>
          <cell r="S295">
            <v>0</v>
          </cell>
          <cell r="T295">
            <v>0</v>
          </cell>
          <cell r="U295">
            <v>0</v>
          </cell>
        </row>
        <row r="296">
          <cell r="D296">
            <v>44076</v>
          </cell>
          <cell r="E296">
            <v>77</v>
          </cell>
          <cell r="F296" t="str">
            <v>x</v>
          </cell>
          <cell r="G296">
            <v>0</v>
          </cell>
          <cell r="H296">
            <v>0</v>
          </cell>
          <cell r="I296" t="str">
            <v>x</v>
          </cell>
          <cell r="J296" t="str">
            <v>x</v>
          </cell>
          <cell r="K296" t="str">
            <v>x</v>
          </cell>
          <cell r="L296" t="str">
            <v>x</v>
          </cell>
          <cell r="M296" t="str">
            <v>x</v>
          </cell>
          <cell r="N296" t="str">
            <v>x</v>
          </cell>
          <cell r="O296">
            <v>0</v>
          </cell>
          <cell r="P296" t="str">
            <v>Dunf4663333</v>
          </cell>
          <cell r="Q296">
            <v>0</v>
          </cell>
          <cell r="R296">
            <v>6</v>
          </cell>
          <cell r="S296">
            <v>71</v>
          </cell>
          <cell r="T296">
            <v>0</v>
          </cell>
          <cell r="U296">
            <v>0</v>
          </cell>
        </row>
        <row r="297">
          <cell r="D297">
            <v>44078</v>
          </cell>
          <cell r="E297">
            <v>595</v>
          </cell>
          <cell r="F297" t="str">
            <v>x</v>
          </cell>
          <cell r="G297">
            <v>0</v>
          </cell>
          <cell r="H297">
            <v>0</v>
          </cell>
          <cell r="I297" t="str">
            <v>x</v>
          </cell>
          <cell r="J297" t="str">
            <v>x</v>
          </cell>
          <cell r="K297" t="str">
            <v>x</v>
          </cell>
          <cell r="L297" t="str">
            <v>x</v>
          </cell>
          <cell r="M297" t="str">
            <v>x</v>
          </cell>
          <cell r="N297" t="str">
            <v>x</v>
          </cell>
          <cell r="O297">
            <v>6</v>
          </cell>
          <cell r="P297" t="str">
            <v>Dunf4800802</v>
          </cell>
          <cell r="Q297">
            <v>0</v>
          </cell>
          <cell r="R297">
            <v>0</v>
          </cell>
          <cell r="S297">
            <v>589</v>
          </cell>
          <cell r="T297">
            <v>0</v>
          </cell>
          <cell r="U297">
            <v>0</v>
          </cell>
        </row>
        <row r="298">
          <cell r="D298">
            <v>44080</v>
          </cell>
          <cell r="E298">
            <v>75</v>
          </cell>
          <cell r="F298" t="str">
            <v>x</v>
          </cell>
          <cell r="G298">
            <v>0</v>
          </cell>
          <cell r="H298">
            <v>0</v>
          </cell>
          <cell r="I298" t="str">
            <v>x</v>
          </cell>
          <cell r="J298" t="str">
            <v>x</v>
          </cell>
          <cell r="K298" t="str">
            <v>x</v>
          </cell>
          <cell r="L298" t="str">
            <v>x</v>
          </cell>
          <cell r="M298" t="str">
            <v>x</v>
          </cell>
          <cell r="N298" t="str">
            <v>x</v>
          </cell>
          <cell r="O298">
            <v>0</v>
          </cell>
          <cell r="P298" t="str">
            <v>d Cus DUNF4 404040</v>
          </cell>
          <cell r="Q298">
            <v>0</v>
          </cell>
          <cell r="R298">
            <v>0</v>
          </cell>
          <cell r="S298">
            <v>75</v>
          </cell>
          <cell r="T298">
            <v>0</v>
          </cell>
          <cell r="U298">
            <v>0</v>
          </cell>
        </row>
        <row r="299">
          <cell r="D299">
            <v>44082</v>
          </cell>
          <cell r="E299">
            <v>21</v>
          </cell>
          <cell r="F299" t="str">
            <v>x</v>
          </cell>
          <cell r="G299">
            <v>0</v>
          </cell>
          <cell r="H299">
            <v>0</v>
          </cell>
          <cell r="I299" t="str">
            <v>x</v>
          </cell>
          <cell r="J299" t="str">
            <v>x</v>
          </cell>
          <cell r="K299" t="str">
            <v>x</v>
          </cell>
          <cell r="L299" t="str">
            <v>x</v>
          </cell>
          <cell r="M299" t="str">
            <v>x</v>
          </cell>
          <cell r="N299" t="str">
            <v>x</v>
          </cell>
          <cell r="O299">
            <v>0</v>
          </cell>
          <cell r="P299" t="str">
            <v>b Tec DUNF4 404040</v>
          </cell>
          <cell r="Q299">
            <v>0</v>
          </cell>
          <cell r="R299">
            <v>0</v>
          </cell>
          <cell r="S299">
            <v>20</v>
          </cell>
          <cell r="T299">
            <v>0</v>
          </cell>
          <cell r="U299">
            <v>0</v>
          </cell>
        </row>
        <row r="300">
          <cell r="D300">
            <v>44086</v>
          </cell>
          <cell r="E300">
            <v>19</v>
          </cell>
          <cell r="F300" t="str">
            <v>x</v>
          </cell>
          <cell r="G300">
            <v>0</v>
          </cell>
          <cell r="H300">
            <v>0</v>
          </cell>
          <cell r="I300" t="str">
            <v>x</v>
          </cell>
          <cell r="J300" t="str">
            <v>x</v>
          </cell>
          <cell r="K300" t="str">
            <v>x</v>
          </cell>
          <cell r="L300" t="str">
            <v>x</v>
          </cell>
          <cell r="M300" t="str">
            <v>x</v>
          </cell>
          <cell r="N300" t="str">
            <v>x</v>
          </cell>
          <cell r="O300">
            <v>0</v>
          </cell>
          <cell r="P300" t="str">
            <v>Dunf4 800777</v>
          </cell>
          <cell r="Q300">
            <v>0</v>
          </cell>
          <cell r="R300">
            <v>0</v>
          </cell>
          <cell r="S300">
            <v>11</v>
          </cell>
          <cell r="T300">
            <v>0</v>
          </cell>
          <cell r="U300">
            <v>0</v>
          </cell>
        </row>
        <row r="301">
          <cell r="D301">
            <v>44087</v>
          </cell>
          <cell r="E301">
            <v>57</v>
          </cell>
          <cell r="F301" t="str">
            <v>x</v>
          </cell>
          <cell r="G301">
            <v>0</v>
          </cell>
          <cell r="H301">
            <v>0</v>
          </cell>
          <cell r="I301" t="str">
            <v>x</v>
          </cell>
          <cell r="J301" t="str">
            <v>x</v>
          </cell>
          <cell r="K301" t="str">
            <v>x</v>
          </cell>
          <cell r="L301" t="str">
            <v>x</v>
          </cell>
          <cell r="M301" t="str">
            <v>x</v>
          </cell>
          <cell r="N301" t="str">
            <v>x</v>
          </cell>
          <cell r="O301">
            <v>0</v>
          </cell>
          <cell r="P301" t="str">
            <v>Dunf4900700</v>
          </cell>
          <cell r="Q301">
            <v>0</v>
          </cell>
          <cell r="R301">
            <v>2</v>
          </cell>
          <cell r="S301">
            <v>55</v>
          </cell>
          <cell r="T301">
            <v>0</v>
          </cell>
          <cell r="U301">
            <v>0</v>
          </cell>
        </row>
        <row r="302">
          <cell r="D302">
            <v>44088</v>
          </cell>
          <cell r="E302">
            <v>14</v>
          </cell>
          <cell r="F302" t="str">
            <v>x</v>
          </cell>
          <cell r="G302">
            <v>0</v>
          </cell>
          <cell r="H302">
            <v>0</v>
          </cell>
          <cell r="I302" t="str">
            <v>x</v>
          </cell>
          <cell r="J302" t="str">
            <v>x</v>
          </cell>
          <cell r="K302" t="str">
            <v>x</v>
          </cell>
          <cell r="L302" t="str">
            <v>x</v>
          </cell>
          <cell r="M302" t="str">
            <v>x</v>
          </cell>
          <cell r="N302" t="str">
            <v>x</v>
          </cell>
          <cell r="O302">
            <v>1</v>
          </cell>
          <cell r="P302" t="str">
            <v>Dunf4 800866</v>
          </cell>
          <cell r="Q302">
            <v>0</v>
          </cell>
          <cell r="R302">
            <v>0</v>
          </cell>
          <cell r="S302">
            <v>9</v>
          </cell>
          <cell r="T302">
            <v>0</v>
          </cell>
          <cell r="U302">
            <v>0</v>
          </cell>
        </row>
        <row r="303">
          <cell r="D303">
            <v>44089</v>
          </cell>
          <cell r="E303">
            <v>89</v>
          </cell>
          <cell r="F303" t="str">
            <v>x</v>
          </cell>
          <cell r="G303">
            <v>0</v>
          </cell>
          <cell r="H303">
            <v>0</v>
          </cell>
          <cell r="I303" t="str">
            <v>x</v>
          </cell>
          <cell r="J303" t="str">
            <v>x</v>
          </cell>
          <cell r="K303" t="str">
            <v>x</v>
          </cell>
          <cell r="L303" t="str">
            <v>x</v>
          </cell>
          <cell r="M303" t="str">
            <v>x</v>
          </cell>
          <cell r="N303" t="str">
            <v>x</v>
          </cell>
          <cell r="O303">
            <v>1</v>
          </cell>
          <cell r="P303" t="str">
            <v>Dunf4417777</v>
          </cell>
          <cell r="Q303">
            <v>0</v>
          </cell>
          <cell r="R303">
            <v>0</v>
          </cell>
          <cell r="S303">
            <v>88</v>
          </cell>
          <cell r="T303">
            <v>0</v>
          </cell>
          <cell r="U303">
            <v>0</v>
          </cell>
        </row>
        <row r="304">
          <cell r="D304">
            <v>44095</v>
          </cell>
          <cell r="E304">
            <v>3</v>
          </cell>
          <cell r="F304" t="str">
            <v>x</v>
          </cell>
          <cell r="G304">
            <v>2</v>
          </cell>
          <cell r="H304">
            <v>2</v>
          </cell>
          <cell r="I304" t="str">
            <v>x</v>
          </cell>
          <cell r="J304" t="str">
            <v>x</v>
          </cell>
          <cell r="K304" t="str">
            <v>x</v>
          </cell>
          <cell r="L304" t="str">
            <v>x</v>
          </cell>
          <cell r="M304" t="str">
            <v>x</v>
          </cell>
          <cell r="N304" t="str">
            <v>x</v>
          </cell>
          <cell r="O304">
            <v>1</v>
          </cell>
          <cell r="P304" t="str">
            <v>Dunf4005632</v>
          </cell>
          <cell r="Q304">
            <v>1182</v>
          </cell>
          <cell r="R304">
            <v>0</v>
          </cell>
          <cell r="S304">
            <v>0</v>
          </cell>
          <cell r="T304">
            <v>0</v>
          </cell>
          <cell r="U304">
            <v>4</v>
          </cell>
        </row>
        <row r="305">
          <cell r="D305">
            <v>44096</v>
          </cell>
          <cell r="E305">
            <v>2</v>
          </cell>
          <cell r="F305" t="str">
            <v>x</v>
          </cell>
          <cell r="G305">
            <v>2</v>
          </cell>
          <cell r="H305">
            <v>2</v>
          </cell>
          <cell r="I305" t="str">
            <v>x</v>
          </cell>
          <cell r="J305" t="str">
            <v>x</v>
          </cell>
          <cell r="K305" t="str">
            <v>x</v>
          </cell>
          <cell r="L305" t="str">
            <v>x</v>
          </cell>
          <cell r="M305" t="str">
            <v>x</v>
          </cell>
          <cell r="N305" t="str">
            <v>x</v>
          </cell>
          <cell r="O305">
            <v>0</v>
          </cell>
          <cell r="P305" t="str">
            <v>Dunf4005633</v>
          </cell>
          <cell r="Q305">
            <v>243</v>
          </cell>
          <cell r="R305">
            <v>0</v>
          </cell>
          <cell r="S305">
            <v>0</v>
          </cell>
          <cell r="T305">
            <v>0</v>
          </cell>
          <cell r="U305">
            <v>4</v>
          </cell>
        </row>
        <row r="306">
          <cell r="D306">
            <v>44097</v>
          </cell>
          <cell r="E306">
            <v>3</v>
          </cell>
          <cell r="F306" t="str">
            <v>x</v>
          </cell>
          <cell r="G306">
            <v>3</v>
          </cell>
          <cell r="H306">
            <v>2</v>
          </cell>
          <cell r="I306" t="str">
            <v>x</v>
          </cell>
          <cell r="J306" t="str">
            <v>x</v>
          </cell>
          <cell r="K306" t="str">
            <v>x</v>
          </cell>
          <cell r="L306" t="str">
            <v>x</v>
          </cell>
          <cell r="M306" t="str">
            <v>x</v>
          </cell>
          <cell r="N306" t="str">
            <v>x</v>
          </cell>
          <cell r="O306">
            <v>0</v>
          </cell>
          <cell r="P306" t="str">
            <v>Dunf4005634</v>
          </cell>
          <cell r="Q306">
            <v>405</v>
          </cell>
          <cell r="R306">
            <v>0</v>
          </cell>
          <cell r="S306">
            <v>0</v>
          </cell>
          <cell r="T306">
            <v>0</v>
          </cell>
          <cell r="U306">
            <v>208</v>
          </cell>
        </row>
        <row r="307">
          <cell r="D307">
            <v>44098</v>
          </cell>
          <cell r="E307">
            <v>3</v>
          </cell>
          <cell r="F307" t="str">
            <v>x</v>
          </cell>
          <cell r="G307">
            <v>3</v>
          </cell>
          <cell r="H307">
            <v>3</v>
          </cell>
          <cell r="I307" t="str">
            <v>x</v>
          </cell>
          <cell r="J307" t="str">
            <v>x</v>
          </cell>
          <cell r="K307" t="str">
            <v>x</v>
          </cell>
          <cell r="L307" t="str">
            <v>x</v>
          </cell>
          <cell r="M307" t="str">
            <v>x</v>
          </cell>
          <cell r="N307" t="str">
            <v>x</v>
          </cell>
          <cell r="O307">
            <v>0</v>
          </cell>
          <cell r="P307" t="str">
            <v>Dunf4005635</v>
          </cell>
          <cell r="Q307">
            <v>311</v>
          </cell>
          <cell r="R307">
            <v>0</v>
          </cell>
          <cell r="S307">
            <v>0</v>
          </cell>
          <cell r="T307">
            <v>0</v>
          </cell>
          <cell r="U307">
            <v>6</v>
          </cell>
        </row>
        <row r="308">
          <cell r="D308">
            <v>44099</v>
          </cell>
          <cell r="E308">
            <v>2</v>
          </cell>
          <cell r="F308" t="str">
            <v>x</v>
          </cell>
          <cell r="G308">
            <v>2</v>
          </cell>
          <cell r="H308">
            <v>1</v>
          </cell>
          <cell r="I308" t="str">
            <v>x</v>
          </cell>
          <cell r="J308" t="str">
            <v>x</v>
          </cell>
          <cell r="K308" t="str">
            <v>x</v>
          </cell>
          <cell r="L308" t="str">
            <v>x</v>
          </cell>
          <cell r="M308" t="str">
            <v>x</v>
          </cell>
          <cell r="N308" t="str">
            <v>x</v>
          </cell>
          <cell r="O308">
            <v>0</v>
          </cell>
          <cell r="P308" t="str">
            <v>Dunf4005636</v>
          </cell>
          <cell r="Q308">
            <v>165</v>
          </cell>
          <cell r="R308">
            <v>0</v>
          </cell>
          <cell r="S308">
            <v>0</v>
          </cell>
          <cell r="T308">
            <v>0</v>
          </cell>
          <cell r="U308">
            <v>88</v>
          </cell>
        </row>
        <row r="309">
          <cell r="D309">
            <v>44100</v>
          </cell>
          <cell r="E309">
            <v>1</v>
          </cell>
          <cell r="F309" t="str">
            <v>x</v>
          </cell>
          <cell r="G309">
            <v>1</v>
          </cell>
          <cell r="H309">
            <v>0</v>
          </cell>
          <cell r="I309" t="str">
            <v>x</v>
          </cell>
          <cell r="J309" t="str">
            <v>x</v>
          </cell>
          <cell r="K309" t="str">
            <v>x</v>
          </cell>
          <cell r="L309" t="str">
            <v>x</v>
          </cell>
          <cell r="M309" t="str">
            <v>x</v>
          </cell>
          <cell r="N309" t="str">
            <v>x</v>
          </cell>
          <cell r="O309">
            <v>0</v>
          </cell>
          <cell r="P309" t="str">
            <v>Dunf4005637</v>
          </cell>
          <cell r="Q309">
            <v>40</v>
          </cell>
          <cell r="R309">
            <v>0</v>
          </cell>
          <cell r="S309">
            <v>0</v>
          </cell>
          <cell r="T309">
            <v>0</v>
          </cell>
          <cell r="U309">
            <v>153</v>
          </cell>
        </row>
        <row r="310">
          <cell r="D310">
            <v>44108</v>
          </cell>
          <cell r="E310">
            <v>4</v>
          </cell>
          <cell r="F310" t="str">
            <v>x</v>
          </cell>
          <cell r="G310">
            <v>0</v>
          </cell>
          <cell r="H310">
            <v>0</v>
          </cell>
          <cell r="I310" t="str">
            <v>x</v>
          </cell>
          <cell r="J310" t="str">
            <v>x</v>
          </cell>
          <cell r="K310" t="str">
            <v>x</v>
          </cell>
          <cell r="L310" t="str">
            <v>x</v>
          </cell>
          <cell r="M310" t="str">
            <v>x</v>
          </cell>
          <cell r="N310" t="str">
            <v>x</v>
          </cell>
          <cell r="O310">
            <v>0</v>
          </cell>
          <cell r="P310" t="str">
            <v>Dunf4005645</v>
          </cell>
          <cell r="Q310">
            <v>0</v>
          </cell>
          <cell r="R310">
            <v>0</v>
          </cell>
          <cell r="S310">
            <v>4</v>
          </cell>
          <cell r="T310">
            <v>0</v>
          </cell>
          <cell r="U310">
            <v>0</v>
          </cell>
        </row>
        <row r="311">
          <cell r="D311">
            <v>44109</v>
          </cell>
          <cell r="E311">
            <v>15</v>
          </cell>
          <cell r="F311" t="str">
            <v>x</v>
          </cell>
          <cell r="G311">
            <v>0</v>
          </cell>
          <cell r="H311">
            <v>0</v>
          </cell>
          <cell r="I311" t="str">
            <v>x</v>
          </cell>
          <cell r="J311" t="str">
            <v>x</v>
          </cell>
          <cell r="K311" t="str">
            <v>x</v>
          </cell>
          <cell r="L311" t="str">
            <v>x</v>
          </cell>
          <cell r="M311" t="str">
            <v>x</v>
          </cell>
          <cell r="N311" t="str">
            <v>x</v>
          </cell>
          <cell r="O311">
            <v>0</v>
          </cell>
          <cell r="P311" t="str">
            <v>Dunf4005646</v>
          </cell>
          <cell r="Q311">
            <v>0</v>
          </cell>
          <cell r="R311">
            <v>0</v>
          </cell>
          <cell r="S311">
            <v>15</v>
          </cell>
          <cell r="T311">
            <v>0</v>
          </cell>
          <cell r="U311">
            <v>0</v>
          </cell>
        </row>
        <row r="312">
          <cell r="D312">
            <v>44112</v>
          </cell>
          <cell r="E312">
            <v>2</v>
          </cell>
          <cell r="F312" t="str">
            <v>x</v>
          </cell>
          <cell r="G312">
            <v>0</v>
          </cell>
          <cell r="H312">
            <v>0</v>
          </cell>
          <cell r="I312" t="str">
            <v>x</v>
          </cell>
          <cell r="J312" t="str">
            <v>x</v>
          </cell>
          <cell r="K312" t="str">
            <v>x</v>
          </cell>
          <cell r="L312" t="str">
            <v>x</v>
          </cell>
          <cell r="M312" t="str">
            <v>x</v>
          </cell>
          <cell r="N312" t="str">
            <v>x</v>
          </cell>
          <cell r="O312">
            <v>0</v>
          </cell>
          <cell r="P312" t="str">
            <v>Dunf4 401910</v>
          </cell>
          <cell r="Q312">
            <v>0</v>
          </cell>
          <cell r="R312">
            <v>2</v>
          </cell>
          <cell r="S312">
            <v>0</v>
          </cell>
          <cell r="T312">
            <v>0</v>
          </cell>
          <cell r="U312">
            <v>0</v>
          </cell>
        </row>
        <row r="313">
          <cell r="D313">
            <v>44114</v>
          </cell>
          <cell r="E313">
            <v>1</v>
          </cell>
          <cell r="F313" t="str">
            <v>x</v>
          </cell>
          <cell r="G313">
            <v>0</v>
          </cell>
          <cell r="H313">
            <v>0</v>
          </cell>
          <cell r="I313" t="str">
            <v>x</v>
          </cell>
          <cell r="J313" t="str">
            <v>x</v>
          </cell>
          <cell r="K313" t="str">
            <v>x</v>
          </cell>
          <cell r="L313" t="str">
            <v>x</v>
          </cell>
          <cell r="M313" t="str">
            <v>x</v>
          </cell>
          <cell r="N313" t="str">
            <v>x</v>
          </cell>
          <cell r="O313">
            <v>1</v>
          </cell>
          <cell r="P313" t="str">
            <v>Dunf4IVRTestbox2</v>
          </cell>
          <cell r="Q313">
            <v>0</v>
          </cell>
          <cell r="R313">
            <v>0</v>
          </cell>
          <cell r="S313">
            <v>0</v>
          </cell>
          <cell r="T313">
            <v>0</v>
          </cell>
          <cell r="U313">
            <v>0</v>
          </cell>
        </row>
        <row r="314">
          <cell r="D314">
            <v>44117</v>
          </cell>
          <cell r="E314">
            <v>12</v>
          </cell>
          <cell r="F314" t="str">
            <v>x</v>
          </cell>
          <cell r="G314">
            <v>12</v>
          </cell>
          <cell r="H314">
            <v>8</v>
          </cell>
          <cell r="I314" t="str">
            <v>x</v>
          </cell>
          <cell r="J314" t="str">
            <v>x</v>
          </cell>
          <cell r="K314" t="str">
            <v>x</v>
          </cell>
          <cell r="L314" t="str">
            <v>x</v>
          </cell>
          <cell r="M314" t="str">
            <v>x</v>
          </cell>
          <cell r="N314" t="str">
            <v>x</v>
          </cell>
          <cell r="O314">
            <v>0</v>
          </cell>
          <cell r="P314" t="str">
            <v>ROI Sky Text 220015</v>
          </cell>
          <cell r="Q314">
            <v>1359</v>
          </cell>
          <cell r="R314">
            <v>0</v>
          </cell>
          <cell r="S314">
            <v>0</v>
          </cell>
          <cell r="T314">
            <v>0</v>
          </cell>
          <cell r="U314">
            <v>328</v>
          </cell>
        </row>
        <row r="315">
          <cell r="D315">
            <v>44122</v>
          </cell>
          <cell r="E315">
            <v>415</v>
          </cell>
          <cell r="F315" t="str">
            <v>x</v>
          </cell>
          <cell r="G315">
            <v>0</v>
          </cell>
          <cell r="H315">
            <v>0</v>
          </cell>
          <cell r="I315" t="str">
            <v>x</v>
          </cell>
          <cell r="J315" t="str">
            <v>x</v>
          </cell>
          <cell r="K315" t="str">
            <v>x</v>
          </cell>
          <cell r="L315" t="str">
            <v>x</v>
          </cell>
          <cell r="M315" t="str">
            <v>x</v>
          </cell>
          <cell r="N315" t="str">
            <v>x</v>
          </cell>
          <cell r="O315">
            <v>3</v>
          </cell>
          <cell r="P315" t="str">
            <v>Dunf45875707</v>
          </cell>
          <cell r="Q315">
            <v>0</v>
          </cell>
          <cell r="R315">
            <v>0</v>
          </cell>
          <cell r="S315">
            <v>412</v>
          </cell>
          <cell r="T315">
            <v>0</v>
          </cell>
          <cell r="U315">
            <v>0</v>
          </cell>
        </row>
        <row r="316">
          <cell r="D316">
            <v>44137</v>
          </cell>
          <cell r="E316">
            <v>136</v>
          </cell>
          <cell r="F316" t="str">
            <v>x</v>
          </cell>
          <cell r="G316">
            <v>123</v>
          </cell>
          <cell r="H316">
            <v>113</v>
          </cell>
          <cell r="I316" t="str">
            <v>x</v>
          </cell>
          <cell r="J316" t="str">
            <v>x</v>
          </cell>
          <cell r="K316" t="str">
            <v>x</v>
          </cell>
          <cell r="L316" t="str">
            <v>x</v>
          </cell>
          <cell r="M316" t="str">
            <v>x</v>
          </cell>
          <cell r="N316" t="str">
            <v>x</v>
          </cell>
          <cell r="O316">
            <v>13</v>
          </cell>
          <cell r="P316" t="str">
            <v>Clawback 08702430835</v>
          </cell>
          <cell r="Q316">
            <v>35443</v>
          </cell>
          <cell r="R316">
            <v>0</v>
          </cell>
          <cell r="S316">
            <v>0</v>
          </cell>
          <cell r="T316">
            <v>0</v>
          </cell>
          <cell r="U316">
            <v>1640</v>
          </cell>
        </row>
        <row r="317">
          <cell r="D317">
            <v>44166</v>
          </cell>
          <cell r="E317">
            <v>138</v>
          </cell>
          <cell r="F317" t="str">
            <v>x</v>
          </cell>
          <cell r="G317">
            <v>0</v>
          </cell>
          <cell r="H317">
            <v>0</v>
          </cell>
          <cell r="I317" t="str">
            <v>x</v>
          </cell>
          <cell r="J317" t="str">
            <v>x</v>
          </cell>
          <cell r="K317" t="str">
            <v>x</v>
          </cell>
          <cell r="L317" t="str">
            <v>x</v>
          </cell>
          <cell r="M317" t="str">
            <v>x</v>
          </cell>
          <cell r="N317" t="str">
            <v>x</v>
          </cell>
          <cell r="O317">
            <v>0</v>
          </cell>
          <cell r="P317" t="str">
            <v>Dunf4 420520</v>
          </cell>
          <cell r="Q317">
            <v>0</v>
          </cell>
          <cell r="R317">
            <v>0</v>
          </cell>
          <cell r="S317">
            <v>0</v>
          </cell>
          <cell r="T317">
            <v>0</v>
          </cell>
          <cell r="U317">
            <v>0</v>
          </cell>
        </row>
        <row r="318">
          <cell r="D318">
            <v>44169</v>
          </cell>
          <cell r="E318">
            <v>7</v>
          </cell>
          <cell r="F318" t="str">
            <v>x</v>
          </cell>
          <cell r="G318">
            <v>0</v>
          </cell>
          <cell r="H318">
            <v>0</v>
          </cell>
          <cell r="I318" t="str">
            <v>x</v>
          </cell>
          <cell r="J318" t="str">
            <v>x</v>
          </cell>
          <cell r="K318" t="str">
            <v>x</v>
          </cell>
          <cell r="L318" t="str">
            <v>x</v>
          </cell>
          <cell r="M318" t="str">
            <v>x</v>
          </cell>
          <cell r="N318" t="str">
            <v>x</v>
          </cell>
          <cell r="O318">
            <v>0</v>
          </cell>
          <cell r="P318" t="str">
            <v>Dunf4 090340</v>
          </cell>
          <cell r="Q318">
            <v>0</v>
          </cell>
          <cell r="R318">
            <v>0</v>
          </cell>
          <cell r="S318">
            <v>5</v>
          </cell>
          <cell r="T318">
            <v>0</v>
          </cell>
          <cell r="U318">
            <v>0</v>
          </cell>
        </row>
        <row r="319">
          <cell r="D319">
            <v>44175</v>
          </cell>
          <cell r="E319">
            <v>4</v>
          </cell>
          <cell r="F319" t="str">
            <v>x</v>
          </cell>
          <cell r="G319">
            <v>0</v>
          </cell>
          <cell r="H319">
            <v>0</v>
          </cell>
          <cell r="I319" t="str">
            <v>x</v>
          </cell>
          <cell r="J319" t="str">
            <v>x</v>
          </cell>
          <cell r="K319" t="str">
            <v>x</v>
          </cell>
          <cell r="L319" t="str">
            <v>x</v>
          </cell>
          <cell r="M319" t="str">
            <v>x</v>
          </cell>
          <cell r="N319" t="str">
            <v>x</v>
          </cell>
          <cell r="O319">
            <v>0</v>
          </cell>
          <cell r="P319" t="str">
            <v>Dunf4 427155</v>
          </cell>
          <cell r="Q319">
            <v>0</v>
          </cell>
          <cell r="R319">
            <v>0</v>
          </cell>
          <cell r="S319">
            <v>3</v>
          </cell>
          <cell r="T319">
            <v>0</v>
          </cell>
          <cell r="U319">
            <v>0</v>
          </cell>
        </row>
        <row r="320">
          <cell r="D320">
            <v>44189</v>
          </cell>
          <cell r="E320">
            <v>3</v>
          </cell>
          <cell r="F320" t="str">
            <v>x</v>
          </cell>
          <cell r="G320">
            <v>0</v>
          </cell>
          <cell r="H320">
            <v>0</v>
          </cell>
          <cell r="I320" t="str">
            <v>x</v>
          </cell>
          <cell r="J320" t="str">
            <v>x</v>
          </cell>
          <cell r="K320" t="str">
            <v>x</v>
          </cell>
          <cell r="L320" t="str">
            <v>x</v>
          </cell>
          <cell r="M320" t="str">
            <v>x</v>
          </cell>
          <cell r="N320" t="str">
            <v>x</v>
          </cell>
          <cell r="O320">
            <v>0</v>
          </cell>
          <cell r="P320" t="str">
            <v>Dunf4 34189</v>
          </cell>
          <cell r="Q320">
            <v>0</v>
          </cell>
          <cell r="R320">
            <v>0</v>
          </cell>
          <cell r="S320">
            <v>3</v>
          </cell>
          <cell r="T320">
            <v>0</v>
          </cell>
          <cell r="U320">
            <v>0</v>
          </cell>
        </row>
        <row r="321">
          <cell r="D321">
            <v>44200</v>
          </cell>
          <cell r="E321">
            <v>6</v>
          </cell>
          <cell r="F321" t="str">
            <v>x</v>
          </cell>
          <cell r="G321">
            <v>3</v>
          </cell>
          <cell r="H321">
            <v>3</v>
          </cell>
          <cell r="I321" t="str">
            <v>x</v>
          </cell>
          <cell r="J321" t="str">
            <v>x</v>
          </cell>
          <cell r="K321" t="str">
            <v>x</v>
          </cell>
          <cell r="L321" t="str">
            <v>x</v>
          </cell>
          <cell r="M321" t="str">
            <v>x</v>
          </cell>
          <cell r="N321" t="str">
            <v>x</v>
          </cell>
          <cell r="O321">
            <v>2</v>
          </cell>
          <cell r="P321" t="str">
            <v>Dunf46004884</v>
          </cell>
          <cell r="Q321">
            <v>141</v>
          </cell>
          <cell r="R321">
            <v>1</v>
          </cell>
          <cell r="S321">
            <v>0</v>
          </cell>
          <cell r="T321">
            <v>0</v>
          </cell>
          <cell r="U321">
            <v>7</v>
          </cell>
        </row>
        <row r="322">
          <cell r="D322">
            <v>44205</v>
          </cell>
          <cell r="E322">
            <v>78</v>
          </cell>
          <cell r="F322" t="str">
            <v>x</v>
          </cell>
          <cell r="G322">
            <v>0</v>
          </cell>
          <cell r="H322">
            <v>0</v>
          </cell>
          <cell r="I322" t="str">
            <v>x</v>
          </cell>
          <cell r="J322" t="str">
            <v>x</v>
          </cell>
          <cell r="K322" t="str">
            <v>x</v>
          </cell>
          <cell r="L322" t="str">
            <v>x</v>
          </cell>
          <cell r="M322" t="str">
            <v>x</v>
          </cell>
          <cell r="N322" t="str">
            <v>x</v>
          </cell>
          <cell r="O322">
            <v>1</v>
          </cell>
          <cell r="P322" t="str">
            <v>Dunf4 432494</v>
          </cell>
          <cell r="Q322">
            <v>0</v>
          </cell>
          <cell r="R322">
            <v>0</v>
          </cell>
          <cell r="S322">
            <v>48</v>
          </cell>
          <cell r="T322">
            <v>0</v>
          </cell>
          <cell r="U322">
            <v>0</v>
          </cell>
        </row>
        <row r="323">
          <cell r="D323">
            <v>44206</v>
          </cell>
          <cell r="E323">
            <v>34</v>
          </cell>
          <cell r="F323" t="str">
            <v>x</v>
          </cell>
          <cell r="G323">
            <v>0</v>
          </cell>
          <cell r="H323">
            <v>0</v>
          </cell>
          <cell r="I323" t="str">
            <v>x</v>
          </cell>
          <cell r="J323" t="str">
            <v>x</v>
          </cell>
          <cell r="K323" t="str">
            <v>x</v>
          </cell>
          <cell r="L323" t="str">
            <v>x</v>
          </cell>
          <cell r="M323" t="str">
            <v>x</v>
          </cell>
          <cell r="N323" t="str">
            <v>x</v>
          </cell>
          <cell r="O323">
            <v>0</v>
          </cell>
          <cell r="P323">
            <v>44206</v>
          </cell>
          <cell r="Q323">
            <v>0</v>
          </cell>
          <cell r="R323">
            <v>0</v>
          </cell>
          <cell r="S323">
            <v>34</v>
          </cell>
          <cell r="T323">
            <v>0</v>
          </cell>
          <cell r="U323">
            <v>0</v>
          </cell>
        </row>
        <row r="324">
          <cell r="D324">
            <v>44208</v>
          </cell>
          <cell r="E324">
            <v>9</v>
          </cell>
          <cell r="F324" t="str">
            <v>x</v>
          </cell>
          <cell r="G324">
            <v>0</v>
          </cell>
          <cell r="H324">
            <v>0</v>
          </cell>
          <cell r="I324" t="str">
            <v>x</v>
          </cell>
          <cell r="J324" t="str">
            <v>x</v>
          </cell>
          <cell r="K324" t="str">
            <v>x</v>
          </cell>
          <cell r="L324" t="str">
            <v>x</v>
          </cell>
          <cell r="M324" t="str">
            <v>x</v>
          </cell>
          <cell r="N324" t="str">
            <v>x</v>
          </cell>
          <cell r="O324">
            <v>1</v>
          </cell>
          <cell r="P324">
            <v>44208</v>
          </cell>
          <cell r="Q324">
            <v>0</v>
          </cell>
          <cell r="R324">
            <v>0</v>
          </cell>
          <cell r="S324">
            <v>8</v>
          </cell>
          <cell r="T324">
            <v>0</v>
          </cell>
          <cell r="U324">
            <v>0</v>
          </cell>
        </row>
        <row r="325">
          <cell r="D325">
            <v>44216</v>
          </cell>
          <cell r="E325">
            <v>196</v>
          </cell>
          <cell r="F325" t="str">
            <v>x</v>
          </cell>
          <cell r="G325">
            <v>0</v>
          </cell>
          <cell r="H325">
            <v>0</v>
          </cell>
          <cell r="I325" t="str">
            <v>x</v>
          </cell>
          <cell r="J325" t="str">
            <v>x</v>
          </cell>
          <cell r="K325" t="str">
            <v>x</v>
          </cell>
          <cell r="L325" t="str">
            <v>x</v>
          </cell>
          <cell r="M325" t="str">
            <v>x</v>
          </cell>
          <cell r="N325" t="str">
            <v>x</v>
          </cell>
          <cell r="O325">
            <v>0</v>
          </cell>
          <cell r="P325" t="str">
            <v>Dunf4407868</v>
          </cell>
          <cell r="Q325">
            <v>0</v>
          </cell>
          <cell r="R325">
            <v>0</v>
          </cell>
          <cell r="S325">
            <v>196</v>
          </cell>
          <cell r="T325">
            <v>0</v>
          </cell>
          <cell r="U325">
            <v>0</v>
          </cell>
        </row>
        <row r="326">
          <cell r="D326">
            <v>44535</v>
          </cell>
          <cell r="E326">
            <v>2602</v>
          </cell>
          <cell r="F326" t="str">
            <v>x</v>
          </cell>
          <cell r="G326">
            <v>0</v>
          </cell>
          <cell r="H326">
            <v>0</v>
          </cell>
          <cell r="I326" t="str">
            <v>x</v>
          </cell>
          <cell r="J326" t="str">
            <v>x</v>
          </cell>
          <cell r="K326" t="str">
            <v>x</v>
          </cell>
          <cell r="L326" t="str">
            <v>x</v>
          </cell>
          <cell r="M326" t="str">
            <v>x</v>
          </cell>
          <cell r="N326" t="str">
            <v>x</v>
          </cell>
          <cell r="O326">
            <v>14</v>
          </cell>
          <cell r="P326" t="str">
            <v>Dunf5535767</v>
          </cell>
          <cell r="Q326">
            <v>0</v>
          </cell>
          <cell r="R326">
            <v>0</v>
          </cell>
          <cell r="S326">
            <v>2588</v>
          </cell>
          <cell r="T326">
            <v>0</v>
          </cell>
          <cell r="U326">
            <v>0</v>
          </cell>
        </row>
        <row r="327">
          <cell r="D327">
            <v>44536</v>
          </cell>
          <cell r="E327">
            <v>15</v>
          </cell>
          <cell r="F327" t="str">
            <v>x</v>
          </cell>
          <cell r="G327">
            <v>0</v>
          </cell>
          <cell r="H327">
            <v>0</v>
          </cell>
          <cell r="I327" t="str">
            <v>x</v>
          </cell>
          <cell r="J327" t="str">
            <v>x</v>
          </cell>
          <cell r="K327" t="str">
            <v>x</v>
          </cell>
          <cell r="L327" t="str">
            <v>x</v>
          </cell>
          <cell r="M327" t="str">
            <v>x</v>
          </cell>
          <cell r="N327" t="str">
            <v>x</v>
          </cell>
          <cell r="O327">
            <v>0</v>
          </cell>
          <cell r="P327" t="str">
            <v>Dunf5509085</v>
          </cell>
          <cell r="Q327">
            <v>0</v>
          </cell>
          <cell r="R327">
            <v>0</v>
          </cell>
          <cell r="S327">
            <v>15</v>
          </cell>
          <cell r="T327">
            <v>0</v>
          </cell>
          <cell r="U327">
            <v>0</v>
          </cell>
        </row>
        <row r="328">
          <cell r="D328">
            <v>44537</v>
          </cell>
          <cell r="E328">
            <v>221</v>
          </cell>
          <cell r="F328" t="str">
            <v>x</v>
          </cell>
          <cell r="G328">
            <v>0</v>
          </cell>
          <cell r="H328">
            <v>0</v>
          </cell>
          <cell r="I328" t="str">
            <v>x</v>
          </cell>
          <cell r="J328" t="str">
            <v>x</v>
          </cell>
          <cell r="K328" t="str">
            <v>x</v>
          </cell>
          <cell r="L328" t="str">
            <v>x</v>
          </cell>
          <cell r="M328" t="str">
            <v>x</v>
          </cell>
          <cell r="N328" t="str">
            <v>x</v>
          </cell>
          <cell r="O328">
            <v>3</v>
          </cell>
          <cell r="P328" t="str">
            <v>Dunf5300557</v>
          </cell>
          <cell r="Q328">
            <v>0</v>
          </cell>
          <cell r="R328">
            <v>8</v>
          </cell>
          <cell r="S328">
            <v>210</v>
          </cell>
          <cell r="T328">
            <v>0</v>
          </cell>
          <cell r="U328">
            <v>0</v>
          </cell>
        </row>
        <row r="329">
          <cell r="D329">
            <v>44546</v>
          </cell>
          <cell r="E329">
            <v>2</v>
          </cell>
          <cell r="F329" t="str">
            <v>x</v>
          </cell>
          <cell r="G329">
            <v>0</v>
          </cell>
          <cell r="H329">
            <v>0</v>
          </cell>
          <cell r="I329" t="str">
            <v>x</v>
          </cell>
          <cell r="J329" t="str">
            <v>x</v>
          </cell>
          <cell r="K329" t="str">
            <v>x</v>
          </cell>
          <cell r="L329" t="str">
            <v>x</v>
          </cell>
          <cell r="M329" t="str">
            <v>x</v>
          </cell>
          <cell r="N329" t="str">
            <v>x</v>
          </cell>
          <cell r="O329">
            <v>0</v>
          </cell>
          <cell r="P329" t="str">
            <v>Dunf5Disney</v>
          </cell>
          <cell r="Q329">
            <v>0</v>
          </cell>
          <cell r="R329">
            <v>0</v>
          </cell>
          <cell r="S329">
            <v>2</v>
          </cell>
          <cell r="T329">
            <v>0</v>
          </cell>
          <cell r="U329">
            <v>0</v>
          </cell>
        </row>
        <row r="330">
          <cell r="D330">
            <v>44548</v>
          </cell>
          <cell r="E330">
            <v>1</v>
          </cell>
          <cell r="F330" t="str">
            <v>x</v>
          </cell>
          <cell r="G330">
            <v>1</v>
          </cell>
          <cell r="H330">
            <v>1</v>
          </cell>
          <cell r="I330" t="str">
            <v>x</v>
          </cell>
          <cell r="J330" t="str">
            <v>x</v>
          </cell>
          <cell r="K330" t="str">
            <v>x</v>
          </cell>
          <cell r="L330" t="str">
            <v>x</v>
          </cell>
          <cell r="M330" t="str">
            <v>x</v>
          </cell>
          <cell r="N330" t="str">
            <v>x</v>
          </cell>
          <cell r="O330">
            <v>0</v>
          </cell>
          <cell r="P330" t="str">
            <v>Dunf5486888</v>
          </cell>
          <cell r="Q330">
            <v>121</v>
          </cell>
          <cell r="R330">
            <v>0</v>
          </cell>
          <cell r="S330">
            <v>0</v>
          </cell>
          <cell r="T330">
            <v>0</v>
          </cell>
          <cell r="U330">
            <v>2</v>
          </cell>
        </row>
        <row r="331">
          <cell r="D331">
            <v>44553</v>
          </cell>
          <cell r="E331">
            <v>1412</v>
          </cell>
          <cell r="F331" t="str">
            <v>x</v>
          </cell>
          <cell r="G331">
            <v>0</v>
          </cell>
          <cell r="H331">
            <v>0</v>
          </cell>
          <cell r="I331" t="str">
            <v>x</v>
          </cell>
          <cell r="J331" t="str">
            <v>x</v>
          </cell>
          <cell r="K331" t="str">
            <v>x</v>
          </cell>
          <cell r="L331" t="str">
            <v>x</v>
          </cell>
          <cell r="M331" t="str">
            <v>x</v>
          </cell>
          <cell r="N331" t="str">
            <v>x</v>
          </cell>
          <cell r="O331">
            <v>1</v>
          </cell>
          <cell r="P331" t="str">
            <v>b Cus DUNF5 404040</v>
          </cell>
          <cell r="Q331">
            <v>0</v>
          </cell>
          <cell r="R331">
            <v>0</v>
          </cell>
          <cell r="S331">
            <v>1411</v>
          </cell>
          <cell r="T331">
            <v>0</v>
          </cell>
          <cell r="U331">
            <v>0</v>
          </cell>
        </row>
        <row r="332">
          <cell r="D332">
            <v>44563</v>
          </cell>
          <cell r="E332">
            <v>94</v>
          </cell>
          <cell r="F332" t="str">
            <v>x</v>
          </cell>
          <cell r="G332">
            <v>0</v>
          </cell>
          <cell r="H332">
            <v>0</v>
          </cell>
          <cell r="I332" t="str">
            <v>x</v>
          </cell>
          <cell r="J332" t="str">
            <v>x</v>
          </cell>
          <cell r="K332" t="str">
            <v>x</v>
          </cell>
          <cell r="L332" t="str">
            <v>x</v>
          </cell>
          <cell r="M332" t="str">
            <v>x</v>
          </cell>
          <cell r="N332" t="str">
            <v>x</v>
          </cell>
          <cell r="O332">
            <v>1</v>
          </cell>
          <cell r="P332" t="str">
            <v>Dunf544563</v>
          </cell>
          <cell r="Q332">
            <v>0</v>
          </cell>
          <cell r="R332">
            <v>0</v>
          </cell>
          <cell r="S332">
            <v>93</v>
          </cell>
          <cell r="T332">
            <v>0</v>
          </cell>
          <cell r="U332">
            <v>0</v>
          </cell>
        </row>
        <row r="333">
          <cell r="D333">
            <v>44564</v>
          </cell>
          <cell r="E333">
            <v>1</v>
          </cell>
          <cell r="F333" t="str">
            <v>x</v>
          </cell>
          <cell r="G333">
            <v>0</v>
          </cell>
          <cell r="H333">
            <v>0</v>
          </cell>
          <cell r="I333" t="str">
            <v>x</v>
          </cell>
          <cell r="J333" t="str">
            <v>x</v>
          </cell>
          <cell r="K333" t="str">
            <v>x</v>
          </cell>
          <cell r="L333" t="str">
            <v>x</v>
          </cell>
          <cell r="M333" t="str">
            <v>x</v>
          </cell>
          <cell r="N333" t="str">
            <v>x</v>
          </cell>
          <cell r="O333">
            <v>0</v>
          </cell>
          <cell r="P333" t="str">
            <v>Dunf544564</v>
          </cell>
          <cell r="Q333">
            <v>0</v>
          </cell>
          <cell r="R333">
            <v>0</v>
          </cell>
          <cell r="S333">
            <v>1</v>
          </cell>
          <cell r="T333">
            <v>0</v>
          </cell>
          <cell r="U333">
            <v>0</v>
          </cell>
        </row>
        <row r="334">
          <cell r="D334">
            <v>44580</v>
          </cell>
          <cell r="E334">
            <v>5</v>
          </cell>
          <cell r="F334" t="str">
            <v>x</v>
          </cell>
          <cell r="G334">
            <v>0</v>
          </cell>
          <cell r="H334">
            <v>0</v>
          </cell>
          <cell r="I334" t="str">
            <v>x</v>
          </cell>
          <cell r="J334" t="str">
            <v>x</v>
          </cell>
          <cell r="K334" t="str">
            <v>x</v>
          </cell>
          <cell r="L334" t="str">
            <v>x</v>
          </cell>
          <cell r="M334" t="str">
            <v>x</v>
          </cell>
          <cell r="N334" t="str">
            <v>x</v>
          </cell>
          <cell r="O334">
            <v>0</v>
          </cell>
          <cell r="P334" t="str">
            <v>Dunf544580</v>
          </cell>
          <cell r="Q334">
            <v>0</v>
          </cell>
          <cell r="R334">
            <v>1</v>
          </cell>
          <cell r="S334">
            <v>4</v>
          </cell>
          <cell r="T334">
            <v>0</v>
          </cell>
          <cell r="U334">
            <v>0</v>
          </cell>
        </row>
        <row r="335">
          <cell r="D335">
            <v>44581</v>
          </cell>
          <cell r="E335">
            <v>9</v>
          </cell>
          <cell r="F335" t="str">
            <v>x</v>
          </cell>
          <cell r="G335">
            <v>0</v>
          </cell>
          <cell r="H335">
            <v>0</v>
          </cell>
          <cell r="I335" t="str">
            <v>x</v>
          </cell>
          <cell r="J335" t="str">
            <v>x</v>
          </cell>
          <cell r="K335" t="str">
            <v>x</v>
          </cell>
          <cell r="L335" t="str">
            <v>x</v>
          </cell>
          <cell r="M335" t="str">
            <v>x</v>
          </cell>
          <cell r="N335" t="str">
            <v>x</v>
          </cell>
          <cell r="O335">
            <v>2</v>
          </cell>
          <cell r="P335" t="str">
            <v>Dunf5800803</v>
          </cell>
          <cell r="Q335">
            <v>0</v>
          </cell>
          <cell r="R335">
            <v>0</v>
          </cell>
          <cell r="S335">
            <v>7</v>
          </cell>
          <cell r="T335">
            <v>0</v>
          </cell>
          <cell r="U335">
            <v>0</v>
          </cell>
        </row>
        <row r="336">
          <cell r="D336">
            <v>44588</v>
          </cell>
          <cell r="E336">
            <v>18</v>
          </cell>
          <cell r="F336" t="str">
            <v>x</v>
          </cell>
          <cell r="G336">
            <v>0</v>
          </cell>
          <cell r="H336">
            <v>0</v>
          </cell>
          <cell r="I336" t="str">
            <v>x</v>
          </cell>
          <cell r="J336" t="str">
            <v>x</v>
          </cell>
          <cell r="K336" t="str">
            <v>x</v>
          </cell>
          <cell r="L336" t="str">
            <v>x</v>
          </cell>
          <cell r="M336" t="str">
            <v>x</v>
          </cell>
          <cell r="N336" t="str">
            <v>x</v>
          </cell>
          <cell r="O336">
            <v>0</v>
          </cell>
          <cell r="P336" t="str">
            <v>b Dunf 5404020</v>
          </cell>
          <cell r="Q336">
            <v>0</v>
          </cell>
          <cell r="R336">
            <v>0</v>
          </cell>
          <cell r="S336">
            <v>18</v>
          </cell>
          <cell r="T336">
            <v>0</v>
          </cell>
          <cell r="U336">
            <v>0</v>
          </cell>
        </row>
        <row r="337">
          <cell r="D337">
            <v>44590</v>
          </cell>
          <cell r="E337">
            <v>3</v>
          </cell>
          <cell r="F337" t="str">
            <v>x</v>
          </cell>
          <cell r="G337">
            <v>0</v>
          </cell>
          <cell r="H337">
            <v>0</v>
          </cell>
          <cell r="I337" t="str">
            <v>x</v>
          </cell>
          <cell r="J337" t="str">
            <v>x</v>
          </cell>
          <cell r="K337" t="str">
            <v>x</v>
          </cell>
          <cell r="L337" t="str">
            <v>x</v>
          </cell>
          <cell r="M337" t="str">
            <v>x</v>
          </cell>
          <cell r="N337" t="str">
            <v>x</v>
          </cell>
          <cell r="O337">
            <v>0</v>
          </cell>
          <cell r="P337" t="str">
            <v>Dunf5Spare44590</v>
          </cell>
          <cell r="Q337">
            <v>0</v>
          </cell>
          <cell r="R337">
            <v>0</v>
          </cell>
          <cell r="S337">
            <v>3</v>
          </cell>
          <cell r="T337">
            <v>0</v>
          </cell>
          <cell r="U337">
            <v>0</v>
          </cell>
        </row>
        <row r="338">
          <cell r="D338">
            <v>44605</v>
          </cell>
          <cell r="E338">
            <v>10</v>
          </cell>
          <cell r="F338" t="str">
            <v>x</v>
          </cell>
          <cell r="G338">
            <v>0</v>
          </cell>
          <cell r="H338">
            <v>0</v>
          </cell>
          <cell r="I338" t="str">
            <v>x</v>
          </cell>
          <cell r="J338" t="str">
            <v>x</v>
          </cell>
          <cell r="K338" t="str">
            <v>x</v>
          </cell>
          <cell r="L338" t="str">
            <v>x</v>
          </cell>
          <cell r="M338" t="str">
            <v>x</v>
          </cell>
          <cell r="N338" t="str">
            <v>x</v>
          </cell>
          <cell r="O338">
            <v>1</v>
          </cell>
          <cell r="P338" t="str">
            <v>Dunf500642</v>
          </cell>
          <cell r="Q338">
            <v>0</v>
          </cell>
          <cell r="R338">
            <v>0</v>
          </cell>
          <cell r="S338">
            <v>6</v>
          </cell>
          <cell r="T338">
            <v>0</v>
          </cell>
          <cell r="U338">
            <v>0</v>
          </cell>
        </row>
        <row r="339">
          <cell r="D339">
            <v>44623</v>
          </cell>
          <cell r="E339">
            <v>348</v>
          </cell>
          <cell r="F339" t="str">
            <v>x</v>
          </cell>
          <cell r="G339">
            <v>0</v>
          </cell>
          <cell r="H339">
            <v>0</v>
          </cell>
          <cell r="I339" t="str">
            <v>x</v>
          </cell>
          <cell r="J339" t="str">
            <v>x</v>
          </cell>
          <cell r="K339" t="str">
            <v>x</v>
          </cell>
          <cell r="L339" t="str">
            <v>x</v>
          </cell>
          <cell r="M339" t="str">
            <v>x</v>
          </cell>
          <cell r="N339" t="str">
            <v>x</v>
          </cell>
          <cell r="O339">
            <v>0</v>
          </cell>
          <cell r="P339" t="str">
            <v>a Dun5500005</v>
          </cell>
          <cell r="Q339">
            <v>0</v>
          </cell>
          <cell r="R339">
            <v>0</v>
          </cell>
          <cell r="S339">
            <v>348</v>
          </cell>
          <cell r="T339">
            <v>0</v>
          </cell>
          <cell r="U339">
            <v>0</v>
          </cell>
        </row>
        <row r="340">
          <cell r="D340">
            <v>44627</v>
          </cell>
          <cell r="E340">
            <v>3</v>
          </cell>
          <cell r="F340" t="str">
            <v>x</v>
          </cell>
          <cell r="G340">
            <v>0</v>
          </cell>
          <cell r="H340">
            <v>0</v>
          </cell>
          <cell r="I340" t="str">
            <v>x</v>
          </cell>
          <cell r="J340" t="str">
            <v>x</v>
          </cell>
          <cell r="K340" t="str">
            <v>x</v>
          </cell>
          <cell r="L340" t="str">
            <v>x</v>
          </cell>
          <cell r="M340" t="str">
            <v>x</v>
          </cell>
          <cell r="N340" t="str">
            <v>x</v>
          </cell>
          <cell r="O340">
            <v>0</v>
          </cell>
          <cell r="P340" t="str">
            <v>Dun5 406940</v>
          </cell>
          <cell r="Q340">
            <v>0</v>
          </cell>
          <cell r="R340">
            <v>0</v>
          </cell>
          <cell r="S340">
            <v>3</v>
          </cell>
          <cell r="T340">
            <v>0</v>
          </cell>
          <cell r="U340">
            <v>0</v>
          </cell>
        </row>
        <row r="341">
          <cell r="D341">
            <v>44637</v>
          </cell>
          <cell r="E341">
            <v>12</v>
          </cell>
          <cell r="F341" t="str">
            <v>x</v>
          </cell>
          <cell r="G341">
            <v>0</v>
          </cell>
          <cell r="H341">
            <v>0</v>
          </cell>
          <cell r="I341" t="str">
            <v>x</v>
          </cell>
          <cell r="J341" t="str">
            <v>x</v>
          </cell>
          <cell r="K341" t="str">
            <v>x</v>
          </cell>
          <cell r="L341" t="str">
            <v>x</v>
          </cell>
          <cell r="M341" t="str">
            <v>x</v>
          </cell>
          <cell r="N341" t="str">
            <v>x</v>
          </cell>
          <cell r="O341">
            <v>0</v>
          </cell>
          <cell r="P341" t="str">
            <v>Dunf5 423257</v>
          </cell>
          <cell r="Q341">
            <v>0</v>
          </cell>
          <cell r="R341">
            <v>0</v>
          </cell>
          <cell r="S341">
            <v>10</v>
          </cell>
          <cell r="T341">
            <v>0</v>
          </cell>
          <cell r="U341">
            <v>0</v>
          </cell>
        </row>
        <row r="342">
          <cell r="D342">
            <v>44664</v>
          </cell>
          <cell r="E342">
            <v>6791</v>
          </cell>
          <cell r="F342" t="str">
            <v>x</v>
          </cell>
          <cell r="G342">
            <v>0</v>
          </cell>
          <cell r="H342">
            <v>0</v>
          </cell>
          <cell r="I342" t="str">
            <v>x</v>
          </cell>
          <cell r="J342" t="str">
            <v>x</v>
          </cell>
          <cell r="K342" t="str">
            <v>x</v>
          </cell>
          <cell r="L342" t="str">
            <v>x</v>
          </cell>
          <cell r="M342" t="str">
            <v>x</v>
          </cell>
          <cell r="N342" t="str">
            <v>x</v>
          </cell>
          <cell r="O342">
            <v>9</v>
          </cell>
          <cell r="P342" t="str">
            <v>a PAT DUNF5 404040</v>
          </cell>
          <cell r="Q342">
            <v>0</v>
          </cell>
          <cell r="R342">
            <v>0</v>
          </cell>
          <cell r="S342">
            <v>6782</v>
          </cell>
          <cell r="T342">
            <v>0</v>
          </cell>
          <cell r="U342">
            <v>0</v>
          </cell>
        </row>
        <row r="343">
          <cell r="D343">
            <v>44665</v>
          </cell>
          <cell r="E343">
            <v>2</v>
          </cell>
          <cell r="F343" t="str">
            <v>x</v>
          </cell>
          <cell r="G343">
            <v>0</v>
          </cell>
          <cell r="H343">
            <v>0</v>
          </cell>
          <cell r="I343" t="str">
            <v>x</v>
          </cell>
          <cell r="J343" t="str">
            <v>x</v>
          </cell>
          <cell r="K343" t="str">
            <v>x</v>
          </cell>
          <cell r="L343" t="str">
            <v>x</v>
          </cell>
          <cell r="M343" t="str">
            <v>x</v>
          </cell>
          <cell r="N343" t="str">
            <v>x</v>
          </cell>
          <cell r="O343">
            <v>0</v>
          </cell>
          <cell r="P343">
            <v>44665</v>
          </cell>
          <cell r="Q343">
            <v>0</v>
          </cell>
          <cell r="R343">
            <v>0</v>
          </cell>
          <cell r="S343">
            <v>2</v>
          </cell>
          <cell r="T343">
            <v>0</v>
          </cell>
          <cell r="U343">
            <v>0</v>
          </cell>
        </row>
        <row r="344">
          <cell r="D344">
            <v>44994</v>
          </cell>
          <cell r="E344">
            <v>3</v>
          </cell>
          <cell r="F344" t="str">
            <v>x</v>
          </cell>
          <cell r="G344">
            <v>2</v>
          </cell>
          <cell r="H344">
            <v>2</v>
          </cell>
          <cell r="I344" t="str">
            <v>x</v>
          </cell>
          <cell r="J344" t="str">
            <v>x</v>
          </cell>
          <cell r="K344" t="str">
            <v>x</v>
          </cell>
          <cell r="L344" t="str">
            <v>x</v>
          </cell>
          <cell r="M344" t="str">
            <v>x</v>
          </cell>
          <cell r="N344" t="str">
            <v>x</v>
          </cell>
          <cell r="O344">
            <v>0</v>
          </cell>
          <cell r="P344" t="str">
            <v>RM Tech from Livi</v>
          </cell>
          <cell r="Q344">
            <v>49</v>
          </cell>
          <cell r="R344">
            <v>0</v>
          </cell>
          <cell r="S344">
            <v>0</v>
          </cell>
          <cell r="T344">
            <v>0</v>
          </cell>
          <cell r="U344">
            <v>17</v>
          </cell>
        </row>
        <row r="345">
          <cell r="D345">
            <v>44996</v>
          </cell>
          <cell r="E345">
            <v>11</v>
          </cell>
          <cell r="F345" t="str">
            <v>x</v>
          </cell>
          <cell r="G345">
            <v>4</v>
          </cell>
          <cell r="H345">
            <v>5</v>
          </cell>
          <cell r="I345" t="str">
            <v>x</v>
          </cell>
          <cell r="J345" t="str">
            <v>x</v>
          </cell>
          <cell r="K345" t="str">
            <v>x</v>
          </cell>
          <cell r="L345" t="str">
            <v>x</v>
          </cell>
          <cell r="M345" t="str">
            <v>x</v>
          </cell>
          <cell r="N345" t="str">
            <v>x</v>
          </cell>
          <cell r="O345">
            <v>2</v>
          </cell>
          <cell r="P345" t="str">
            <v>RM Cust from Livi</v>
          </cell>
          <cell r="Q345">
            <v>433</v>
          </cell>
          <cell r="R345">
            <v>0</v>
          </cell>
          <cell r="S345">
            <v>4</v>
          </cell>
          <cell r="T345">
            <v>0</v>
          </cell>
          <cell r="U345">
            <v>23</v>
          </cell>
        </row>
        <row r="346">
          <cell r="D346">
            <v>46000</v>
          </cell>
          <cell r="E346">
            <v>862</v>
          </cell>
          <cell r="F346" t="str">
            <v>x</v>
          </cell>
          <cell r="G346">
            <v>790</v>
          </cell>
          <cell r="H346">
            <v>617</v>
          </cell>
          <cell r="I346" t="str">
            <v>x</v>
          </cell>
          <cell r="J346" t="str">
            <v>x</v>
          </cell>
          <cell r="K346" t="str">
            <v>x</v>
          </cell>
          <cell r="L346" t="str">
            <v>x</v>
          </cell>
          <cell r="M346" t="str">
            <v>x</v>
          </cell>
          <cell r="N346" t="str">
            <v>x</v>
          </cell>
          <cell r="O346">
            <v>53</v>
          </cell>
          <cell r="P346" t="str">
            <v>Dunf4 066663</v>
          </cell>
          <cell r="Q346">
            <v>143963</v>
          </cell>
          <cell r="R346">
            <v>19</v>
          </cell>
          <cell r="S346">
            <v>0</v>
          </cell>
          <cell r="T346">
            <v>0</v>
          </cell>
          <cell r="U346">
            <v>15626</v>
          </cell>
        </row>
        <row r="347">
          <cell r="D347">
            <v>77101</v>
          </cell>
          <cell r="E347">
            <v>1</v>
          </cell>
          <cell r="F347" t="str">
            <v>X</v>
          </cell>
          <cell r="G347">
            <v>1</v>
          </cell>
          <cell r="H347">
            <v>1</v>
          </cell>
          <cell r="I347" t="str">
            <v>X</v>
          </cell>
          <cell r="J347" t="str">
            <v>X</v>
          </cell>
          <cell r="K347" t="str">
            <v>X</v>
          </cell>
          <cell r="L347" t="str">
            <v>X</v>
          </cell>
          <cell r="M347" t="str">
            <v>X</v>
          </cell>
          <cell r="N347" t="str">
            <v>X</v>
          </cell>
          <cell r="O347">
            <v>0</v>
          </cell>
          <cell r="P347" t="str">
            <v>SB Sales Rugby</v>
          </cell>
          <cell r="Q347">
            <v>19</v>
          </cell>
          <cell r="R347">
            <v>0</v>
          </cell>
          <cell r="S347">
            <v>0</v>
          </cell>
          <cell r="T347">
            <v>0</v>
          </cell>
          <cell r="U347">
            <v>3</v>
          </cell>
        </row>
        <row r="348">
          <cell r="D348">
            <v>77102</v>
          </cell>
          <cell r="E348">
            <v>1</v>
          </cell>
          <cell r="F348" t="str">
            <v>X</v>
          </cell>
          <cell r="G348">
            <v>1</v>
          </cell>
          <cell r="H348">
            <v>1</v>
          </cell>
          <cell r="I348" t="str">
            <v>X</v>
          </cell>
          <cell r="J348" t="str">
            <v>X</v>
          </cell>
          <cell r="K348" t="str">
            <v>X</v>
          </cell>
          <cell r="L348" t="str">
            <v>X</v>
          </cell>
          <cell r="M348" t="str">
            <v>X</v>
          </cell>
          <cell r="N348" t="str">
            <v>X</v>
          </cell>
          <cell r="O348">
            <v>0</v>
          </cell>
          <cell r="P348" t="str">
            <v>SB Sales Music Chan</v>
          </cell>
          <cell r="Q348">
            <v>40</v>
          </cell>
          <cell r="R348">
            <v>0</v>
          </cell>
          <cell r="S348">
            <v>0</v>
          </cell>
          <cell r="T348">
            <v>0</v>
          </cell>
          <cell r="U348">
            <v>2</v>
          </cell>
        </row>
        <row r="349">
          <cell r="D349">
            <v>77103</v>
          </cell>
          <cell r="E349">
            <v>147</v>
          </cell>
          <cell r="F349" t="str">
            <v>x</v>
          </cell>
          <cell r="G349">
            <v>145</v>
          </cell>
          <cell r="H349">
            <v>138</v>
          </cell>
          <cell r="I349" t="str">
            <v>x</v>
          </cell>
          <cell r="J349" t="str">
            <v>x</v>
          </cell>
          <cell r="K349" t="str">
            <v>x</v>
          </cell>
          <cell r="L349" t="str">
            <v>x</v>
          </cell>
          <cell r="M349" t="str">
            <v>x</v>
          </cell>
          <cell r="N349" t="str">
            <v>x</v>
          </cell>
          <cell r="O349">
            <v>1</v>
          </cell>
          <cell r="P349" t="str">
            <v>Sales Generic T/Out</v>
          </cell>
          <cell r="Q349">
            <v>50447</v>
          </cell>
          <cell r="R349">
            <v>1</v>
          </cell>
          <cell r="S349">
            <v>0</v>
          </cell>
          <cell r="T349">
            <v>0</v>
          </cell>
          <cell r="U349">
            <v>1104</v>
          </cell>
        </row>
        <row r="350">
          <cell r="D350">
            <v>77103</v>
          </cell>
          <cell r="E350">
            <v>69</v>
          </cell>
          <cell r="F350" t="str">
            <v>X</v>
          </cell>
          <cell r="G350">
            <v>69</v>
          </cell>
          <cell r="H350">
            <v>69</v>
          </cell>
          <cell r="I350" t="str">
            <v>X</v>
          </cell>
          <cell r="J350" t="str">
            <v>X</v>
          </cell>
          <cell r="K350" t="str">
            <v>X</v>
          </cell>
          <cell r="L350" t="str">
            <v>X</v>
          </cell>
          <cell r="M350" t="str">
            <v>X</v>
          </cell>
          <cell r="N350" t="str">
            <v>X</v>
          </cell>
          <cell r="O350">
            <v>0</v>
          </cell>
          <cell r="P350" t="str">
            <v>New Bus Generic TO</v>
          </cell>
          <cell r="Q350">
            <v>24351</v>
          </cell>
          <cell r="R350">
            <v>0</v>
          </cell>
          <cell r="S350">
            <v>0</v>
          </cell>
          <cell r="T350">
            <v>0</v>
          </cell>
          <cell r="U350">
            <v>151</v>
          </cell>
        </row>
        <row r="351">
          <cell r="D351">
            <v>77106</v>
          </cell>
          <cell r="E351">
            <v>30</v>
          </cell>
          <cell r="F351" t="str">
            <v>X</v>
          </cell>
          <cell r="G351">
            <v>30</v>
          </cell>
          <cell r="H351">
            <v>28</v>
          </cell>
          <cell r="I351" t="str">
            <v>X</v>
          </cell>
          <cell r="J351" t="str">
            <v>X</v>
          </cell>
          <cell r="K351" t="str">
            <v>X</v>
          </cell>
          <cell r="L351" t="str">
            <v>X</v>
          </cell>
          <cell r="M351" t="str">
            <v>X</v>
          </cell>
          <cell r="N351" t="str">
            <v>X</v>
          </cell>
          <cell r="O351">
            <v>0</v>
          </cell>
          <cell r="P351" t="str">
            <v>SB Sales Development</v>
          </cell>
          <cell r="Q351">
            <v>2641</v>
          </cell>
          <cell r="R351">
            <v>0</v>
          </cell>
          <cell r="S351">
            <v>0</v>
          </cell>
          <cell r="T351">
            <v>0</v>
          </cell>
          <cell r="U351">
            <v>117</v>
          </cell>
        </row>
        <row r="352">
          <cell r="D352">
            <v>77108</v>
          </cell>
          <cell r="E352">
            <v>114</v>
          </cell>
          <cell r="F352" t="str">
            <v>X</v>
          </cell>
          <cell r="G352">
            <v>111</v>
          </cell>
          <cell r="H352">
            <v>32</v>
          </cell>
          <cell r="I352" t="str">
            <v>X</v>
          </cell>
          <cell r="J352" t="str">
            <v>X</v>
          </cell>
          <cell r="K352" t="str">
            <v>X</v>
          </cell>
          <cell r="L352" t="str">
            <v>X</v>
          </cell>
          <cell r="M352" t="str">
            <v>X</v>
          </cell>
          <cell r="N352" t="str">
            <v>X</v>
          </cell>
          <cell r="O352">
            <v>3</v>
          </cell>
          <cell r="P352" t="str">
            <v>Sky Bus Contact 2</v>
          </cell>
          <cell r="Q352">
            <v>24080</v>
          </cell>
          <cell r="R352">
            <v>0</v>
          </cell>
          <cell r="S352">
            <v>0</v>
          </cell>
          <cell r="T352">
            <v>0</v>
          </cell>
          <cell r="U352">
            <v>1915</v>
          </cell>
        </row>
        <row r="353">
          <cell r="D353">
            <v>77109</v>
          </cell>
          <cell r="E353">
            <v>522</v>
          </cell>
          <cell r="F353" t="str">
            <v>X</v>
          </cell>
          <cell r="G353">
            <v>512</v>
          </cell>
          <cell r="H353">
            <v>160</v>
          </cell>
          <cell r="I353" t="str">
            <v>X</v>
          </cell>
          <cell r="J353" t="str">
            <v>X</v>
          </cell>
          <cell r="K353" t="str">
            <v>X</v>
          </cell>
          <cell r="L353" t="str">
            <v>X</v>
          </cell>
          <cell r="M353" t="str">
            <v>X</v>
          </cell>
          <cell r="N353" t="str">
            <v>X</v>
          </cell>
          <cell r="O353">
            <v>10</v>
          </cell>
          <cell r="P353" t="str">
            <v>Sky Bus Contact 1</v>
          </cell>
          <cell r="Q353">
            <v>92301</v>
          </cell>
          <cell r="R353">
            <v>0</v>
          </cell>
          <cell r="S353">
            <v>0</v>
          </cell>
          <cell r="T353">
            <v>0</v>
          </cell>
          <cell r="U353">
            <v>8779</v>
          </cell>
        </row>
        <row r="354">
          <cell r="D354">
            <v>77110</v>
          </cell>
          <cell r="E354">
            <v>26</v>
          </cell>
          <cell r="F354" t="str">
            <v>X</v>
          </cell>
          <cell r="G354">
            <v>26</v>
          </cell>
          <cell r="H354">
            <v>7</v>
          </cell>
          <cell r="I354" t="str">
            <v>X</v>
          </cell>
          <cell r="J354" t="str">
            <v>X</v>
          </cell>
          <cell r="K354" t="str">
            <v>X</v>
          </cell>
          <cell r="L354" t="str">
            <v>X</v>
          </cell>
          <cell r="M354" t="str">
            <v>X</v>
          </cell>
          <cell r="N354" t="str">
            <v>X</v>
          </cell>
          <cell r="O354">
            <v>0</v>
          </cell>
          <cell r="P354" t="str">
            <v>Sky Business T/O</v>
          </cell>
          <cell r="Q354">
            <v>4728</v>
          </cell>
          <cell r="R354">
            <v>0</v>
          </cell>
          <cell r="S354">
            <v>0</v>
          </cell>
          <cell r="T354">
            <v>0</v>
          </cell>
          <cell r="U354">
            <v>460</v>
          </cell>
        </row>
        <row r="355">
          <cell r="D355">
            <v>77113</v>
          </cell>
          <cell r="E355">
            <v>6</v>
          </cell>
          <cell r="F355" t="str">
            <v>X</v>
          </cell>
          <cell r="G355">
            <v>6</v>
          </cell>
          <cell r="H355">
            <v>2</v>
          </cell>
          <cell r="I355" t="str">
            <v>X</v>
          </cell>
          <cell r="J355" t="str">
            <v>X</v>
          </cell>
          <cell r="K355" t="str">
            <v>X</v>
          </cell>
          <cell r="L355" t="str">
            <v>X</v>
          </cell>
          <cell r="M355" t="str">
            <v>X</v>
          </cell>
          <cell r="N355" t="str">
            <v>X</v>
          </cell>
          <cell r="O355">
            <v>0</v>
          </cell>
          <cell r="P355" t="str">
            <v>Sky Bus Int Help</v>
          </cell>
          <cell r="Q355">
            <v>836</v>
          </cell>
          <cell r="R355">
            <v>0</v>
          </cell>
          <cell r="S355">
            <v>0</v>
          </cell>
          <cell r="T355">
            <v>0</v>
          </cell>
          <cell r="U355">
            <v>142</v>
          </cell>
        </row>
        <row r="356">
          <cell r="D356">
            <v>77114</v>
          </cell>
          <cell r="E356">
            <v>2</v>
          </cell>
          <cell r="F356" t="str">
            <v>x</v>
          </cell>
          <cell r="G356">
            <v>2</v>
          </cell>
          <cell r="H356">
            <v>2</v>
          </cell>
          <cell r="I356" t="str">
            <v>x</v>
          </cell>
          <cell r="J356" t="str">
            <v>x</v>
          </cell>
          <cell r="K356" t="str">
            <v>x</v>
          </cell>
          <cell r="L356" t="str">
            <v>x</v>
          </cell>
          <cell r="M356" t="str">
            <v>x</v>
          </cell>
          <cell r="N356" t="str">
            <v>x</v>
          </cell>
          <cell r="O356">
            <v>0</v>
          </cell>
          <cell r="P356" t="str">
            <v>Bear BBH</v>
          </cell>
          <cell r="Q356">
            <v>1032</v>
          </cell>
          <cell r="R356">
            <v>0</v>
          </cell>
          <cell r="S356">
            <v>0</v>
          </cell>
          <cell r="T356">
            <v>0</v>
          </cell>
          <cell r="U356">
            <v>4</v>
          </cell>
        </row>
        <row r="357">
          <cell r="D357">
            <v>77114</v>
          </cell>
          <cell r="E357">
            <v>1</v>
          </cell>
          <cell r="F357" t="str">
            <v>X</v>
          </cell>
          <cell r="G357">
            <v>1</v>
          </cell>
          <cell r="H357">
            <v>1</v>
          </cell>
          <cell r="I357" t="str">
            <v>X</v>
          </cell>
          <cell r="J357" t="str">
            <v>X</v>
          </cell>
          <cell r="K357" t="str">
            <v>X</v>
          </cell>
          <cell r="L357" t="str">
            <v>X</v>
          </cell>
          <cell r="M357" t="str">
            <v>X</v>
          </cell>
          <cell r="N357" t="str">
            <v>X</v>
          </cell>
          <cell r="O357">
            <v>0</v>
          </cell>
          <cell r="P357" t="str">
            <v>Bear BBH</v>
          </cell>
          <cell r="Q357">
            <v>1005</v>
          </cell>
          <cell r="R357">
            <v>0</v>
          </cell>
          <cell r="S357">
            <v>0</v>
          </cell>
          <cell r="T357">
            <v>0</v>
          </cell>
          <cell r="U357">
            <v>2</v>
          </cell>
        </row>
        <row r="358">
          <cell r="D358">
            <v>77117</v>
          </cell>
          <cell r="E358">
            <v>329</v>
          </cell>
          <cell r="F358" t="str">
            <v>X</v>
          </cell>
          <cell r="G358">
            <v>328</v>
          </cell>
          <cell r="H358">
            <v>327</v>
          </cell>
          <cell r="I358" t="str">
            <v>X</v>
          </cell>
          <cell r="J358" t="str">
            <v>X</v>
          </cell>
          <cell r="K358" t="str">
            <v>X</v>
          </cell>
          <cell r="L358" t="str">
            <v>X</v>
          </cell>
          <cell r="M358" t="str">
            <v>X</v>
          </cell>
          <cell r="N358" t="str">
            <v>X</v>
          </cell>
          <cell r="O358">
            <v>1</v>
          </cell>
          <cell r="P358" t="str">
            <v>IDO NB 800874</v>
          </cell>
          <cell r="Q358">
            <v>168080</v>
          </cell>
          <cell r="R358">
            <v>0</v>
          </cell>
          <cell r="S358">
            <v>0</v>
          </cell>
          <cell r="T358">
            <v>0</v>
          </cell>
          <cell r="U358">
            <v>757</v>
          </cell>
        </row>
        <row r="359">
          <cell r="D359">
            <v>77119</v>
          </cell>
          <cell r="E359">
            <v>38</v>
          </cell>
          <cell r="F359" t="str">
            <v>X</v>
          </cell>
          <cell r="G359">
            <v>37</v>
          </cell>
          <cell r="H359">
            <v>36</v>
          </cell>
          <cell r="I359" t="str">
            <v>X</v>
          </cell>
          <cell r="J359" t="str">
            <v>X</v>
          </cell>
          <cell r="K359" t="str">
            <v>X</v>
          </cell>
          <cell r="L359" t="str">
            <v>X</v>
          </cell>
          <cell r="M359" t="str">
            <v>X</v>
          </cell>
          <cell r="N359" t="str">
            <v>X</v>
          </cell>
          <cell r="O359">
            <v>1</v>
          </cell>
          <cell r="P359" t="str">
            <v>Sky Business Groups</v>
          </cell>
          <cell r="Q359">
            <v>4021</v>
          </cell>
          <cell r="R359">
            <v>0</v>
          </cell>
          <cell r="S359">
            <v>0</v>
          </cell>
          <cell r="T359">
            <v>0</v>
          </cell>
          <cell r="U359">
            <v>318</v>
          </cell>
        </row>
        <row r="360">
          <cell r="D360">
            <v>77122</v>
          </cell>
          <cell r="E360">
            <v>1</v>
          </cell>
          <cell r="F360" t="str">
            <v>X</v>
          </cell>
          <cell r="G360">
            <v>1</v>
          </cell>
          <cell r="H360">
            <v>1</v>
          </cell>
          <cell r="I360" t="str">
            <v>X</v>
          </cell>
          <cell r="J360" t="str">
            <v>X</v>
          </cell>
          <cell r="K360" t="str">
            <v>X</v>
          </cell>
          <cell r="L360" t="str">
            <v>X</v>
          </cell>
          <cell r="M360" t="str">
            <v>X</v>
          </cell>
          <cell r="N360" t="str">
            <v>X</v>
          </cell>
          <cell r="O360">
            <v>0</v>
          </cell>
          <cell r="P360" t="str">
            <v>SB Sales Marketiing</v>
          </cell>
          <cell r="Q360">
            <v>19</v>
          </cell>
          <cell r="R360">
            <v>0</v>
          </cell>
          <cell r="S360">
            <v>0</v>
          </cell>
          <cell r="T360">
            <v>0</v>
          </cell>
          <cell r="U360">
            <v>2</v>
          </cell>
        </row>
        <row r="361">
          <cell r="D361">
            <v>77124</v>
          </cell>
          <cell r="E361">
            <v>1</v>
          </cell>
          <cell r="F361" t="str">
            <v>X</v>
          </cell>
          <cell r="G361">
            <v>1</v>
          </cell>
          <cell r="H361">
            <v>1</v>
          </cell>
          <cell r="I361" t="str">
            <v>X</v>
          </cell>
          <cell r="J361" t="str">
            <v>X</v>
          </cell>
          <cell r="K361" t="str">
            <v>X</v>
          </cell>
          <cell r="L361" t="str">
            <v>X</v>
          </cell>
          <cell r="M361" t="str">
            <v>X</v>
          </cell>
          <cell r="N361" t="str">
            <v>X</v>
          </cell>
          <cell r="O361">
            <v>0</v>
          </cell>
          <cell r="P361" t="str">
            <v>GTGD Media 800872</v>
          </cell>
          <cell r="Q361">
            <v>223</v>
          </cell>
          <cell r="R361">
            <v>0</v>
          </cell>
          <cell r="S361">
            <v>0</v>
          </cell>
          <cell r="T361">
            <v>0</v>
          </cell>
          <cell r="U361">
            <v>3</v>
          </cell>
        </row>
        <row r="362">
          <cell r="D362">
            <v>77125</v>
          </cell>
          <cell r="E362">
            <v>17</v>
          </cell>
          <cell r="F362" t="str">
            <v>x</v>
          </cell>
          <cell r="G362">
            <v>17</v>
          </cell>
          <cell r="H362">
            <v>16</v>
          </cell>
          <cell r="I362" t="str">
            <v>x</v>
          </cell>
          <cell r="J362" t="str">
            <v>x</v>
          </cell>
          <cell r="K362" t="str">
            <v>x</v>
          </cell>
          <cell r="L362" t="str">
            <v>x</v>
          </cell>
          <cell r="M362" t="str">
            <v>x</v>
          </cell>
          <cell r="N362" t="str">
            <v>x</v>
          </cell>
          <cell r="O362">
            <v>0</v>
          </cell>
          <cell r="P362" t="str">
            <v>Refresh Mag 663366</v>
          </cell>
          <cell r="Q362">
            <v>7872</v>
          </cell>
          <cell r="R362">
            <v>0</v>
          </cell>
          <cell r="S362">
            <v>0</v>
          </cell>
          <cell r="T362">
            <v>0</v>
          </cell>
          <cell r="U362">
            <v>235</v>
          </cell>
        </row>
        <row r="363">
          <cell r="D363">
            <v>77125</v>
          </cell>
          <cell r="E363">
            <v>37</v>
          </cell>
          <cell r="F363" t="str">
            <v>X</v>
          </cell>
          <cell r="G363">
            <v>36</v>
          </cell>
          <cell r="H363">
            <v>36</v>
          </cell>
          <cell r="I363" t="str">
            <v>X</v>
          </cell>
          <cell r="J363" t="str">
            <v>X</v>
          </cell>
          <cell r="K363" t="str">
            <v>X</v>
          </cell>
          <cell r="L363" t="str">
            <v>X</v>
          </cell>
          <cell r="M363" t="str">
            <v>X</v>
          </cell>
          <cell r="N363" t="str">
            <v>X</v>
          </cell>
          <cell r="O363">
            <v>0</v>
          </cell>
          <cell r="P363" t="str">
            <v>Refresh Mag 663366</v>
          </cell>
          <cell r="Q363">
            <v>17297</v>
          </cell>
          <cell r="R363">
            <v>3</v>
          </cell>
          <cell r="S363">
            <v>0</v>
          </cell>
          <cell r="T363">
            <v>0</v>
          </cell>
          <cell r="U363">
            <v>79</v>
          </cell>
        </row>
        <row r="364">
          <cell r="D364">
            <v>77126</v>
          </cell>
          <cell r="E364">
            <v>2</v>
          </cell>
          <cell r="F364" t="str">
            <v>x</v>
          </cell>
          <cell r="G364">
            <v>2</v>
          </cell>
          <cell r="H364">
            <v>2</v>
          </cell>
          <cell r="I364" t="str">
            <v>x</v>
          </cell>
          <cell r="J364" t="str">
            <v>x</v>
          </cell>
          <cell r="K364" t="str">
            <v>x</v>
          </cell>
          <cell r="L364" t="str">
            <v>x</v>
          </cell>
          <cell r="M364" t="str">
            <v>x</v>
          </cell>
          <cell r="N364" t="str">
            <v>x</v>
          </cell>
          <cell r="O364">
            <v>0</v>
          </cell>
          <cell r="P364" t="str">
            <v>TV Listings 215215</v>
          </cell>
          <cell r="Q364">
            <v>837</v>
          </cell>
          <cell r="R364">
            <v>0</v>
          </cell>
          <cell r="S364">
            <v>0</v>
          </cell>
          <cell r="T364">
            <v>0</v>
          </cell>
          <cell r="U364">
            <v>6</v>
          </cell>
        </row>
        <row r="365">
          <cell r="D365">
            <v>77126</v>
          </cell>
          <cell r="E365">
            <v>4</v>
          </cell>
          <cell r="F365" t="str">
            <v>X</v>
          </cell>
          <cell r="G365">
            <v>4</v>
          </cell>
          <cell r="H365">
            <v>4</v>
          </cell>
          <cell r="I365" t="str">
            <v>X</v>
          </cell>
          <cell r="J365" t="str">
            <v>X</v>
          </cell>
          <cell r="K365" t="str">
            <v>X</v>
          </cell>
          <cell r="L365" t="str">
            <v>X</v>
          </cell>
          <cell r="M365" t="str">
            <v>X</v>
          </cell>
          <cell r="N365" t="str">
            <v>X</v>
          </cell>
          <cell r="O365">
            <v>0</v>
          </cell>
          <cell r="P365" t="str">
            <v>New Business 215215</v>
          </cell>
          <cell r="Q365">
            <v>1452</v>
          </cell>
          <cell r="R365">
            <v>0</v>
          </cell>
          <cell r="S365">
            <v>0</v>
          </cell>
          <cell r="T365">
            <v>0</v>
          </cell>
          <cell r="U365">
            <v>8</v>
          </cell>
        </row>
        <row r="366">
          <cell r="D366">
            <v>77127</v>
          </cell>
          <cell r="E366">
            <v>1</v>
          </cell>
          <cell r="F366" t="str">
            <v>x</v>
          </cell>
          <cell r="G366">
            <v>1</v>
          </cell>
          <cell r="H366">
            <v>1</v>
          </cell>
          <cell r="I366" t="str">
            <v>x</v>
          </cell>
          <cell r="J366" t="str">
            <v>x</v>
          </cell>
          <cell r="K366" t="str">
            <v>x</v>
          </cell>
          <cell r="L366" t="str">
            <v>x</v>
          </cell>
          <cell r="M366" t="str">
            <v>x</v>
          </cell>
          <cell r="N366" t="str">
            <v>x</v>
          </cell>
          <cell r="O366">
            <v>0</v>
          </cell>
          <cell r="P366" t="str">
            <v>Sky+ SA Press</v>
          </cell>
          <cell r="Q366">
            <v>1053</v>
          </cell>
          <cell r="R366">
            <v>0</v>
          </cell>
          <cell r="S366">
            <v>0</v>
          </cell>
          <cell r="T366">
            <v>0</v>
          </cell>
          <cell r="U366">
            <v>6</v>
          </cell>
        </row>
        <row r="367">
          <cell r="D367">
            <v>77128</v>
          </cell>
          <cell r="E367">
            <v>2</v>
          </cell>
          <cell r="F367" t="str">
            <v>X</v>
          </cell>
          <cell r="G367">
            <v>2</v>
          </cell>
          <cell r="H367">
            <v>2</v>
          </cell>
          <cell r="I367" t="str">
            <v>X</v>
          </cell>
          <cell r="J367" t="str">
            <v>X</v>
          </cell>
          <cell r="K367" t="str">
            <v>X</v>
          </cell>
          <cell r="L367" t="str">
            <v>X</v>
          </cell>
          <cell r="M367" t="str">
            <v>X</v>
          </cell>
          <cell r="N367" t="str">
            <v>X</v>
          </cell>
          <cell r="O367">
            <v>0</v>
          </cell>
          <cell r="P367" t="str">
            <v>Retailer cust profil</v>
          </cell>
          <cell r="Q367">
            <v>214</v>
          </cell>
          <cell r="R367">
            <v>0</v>
          </cell>
          <cell r="S367">
            <v>0</v>
          </cell>
          <cell r="T367">
            <v>0</v>
          </cell>
          <cell r="U367">
            <v>4</v>
          </cell>
        </row>
        <row r="368">
          <cell r="D368">
            <v>77131</v>
          </cell>
          <cell r="E368">
            <v>51</v>
          </cell>
          <cell r="F368" t="str">
            <v>X</v>
          </cell>
          <cell r="G368">
            <v>50</v>
          </cell>
          <cell r="H368">
            <v>49</v>
          </cell>
          <cell r="I368" t="str">
            <v>X</v>
          </cell>
          <cell r="J368" t="str">
            <v>X</v>
          </cell>
          <cell r="K368" t="str">
            <v>X</v>
          </cell>
          <cell r="L368" t="str">
            <v>X</v>
          </cell>
          <cell r="M368" t="str">
            <v>X</v>
          </cell>
          <cell r="N368" t="str">
            <v>X</v>
          </cell>
          <cell r="O368">
            <v>1</v>
          </cell>
          <cell r="P368" t="str">
            <v>SB Compliance</v>
          </cell>
          <cell r="Q368">
            <v>7868</v>
          </cell>
          <cell r="R368">
            <v>0</v>
          </cell>
          <cell r="S368">
            <v>0</v>
          </cell>
          <cell r="T368">
            <v>0</v>
          </cell>
          <cell r="U368">
            <v>142</v>
          </cell>
        </row>
        <row r="369">
          <cell r="D369">
            <v>77132</v>
          </cell>
          <cell r="E369">
            <v>8</v>
          </cell>
          <cell r="F369" t="str">
            <v>X</v>
          </cell>
          <cell r="G369">
            <v>3</v>
          </cell>
          <cell r="H369">
            <v>6</v>
          </cell>
          <cell r="I369" t="str">
            <v>X</v>
          </cell>
          <cell r="J369" t="str">
            <v>X</v>
          </cell>
          <cell r="K369" t="str">
            <v>X</v>
          </cell>
          <cell r="L369" t="str">
            <v>X</v>
          </cell>
          <cell r="M369" t="str">
            <v>X</v>
          </cell>
          <cell r="N369" t="str">
            <v>X</v>
          </cell>
          <cell r="O369">
            <v>1</v>
          </cell>
          <cell r="P369" t="str">
            <v>VC process cust prof</v>
          </cell>
          <cell r="Q369">
            <v>202</v>
          </cell>
          <cell r="R369">
            <v>8</v>
          </cell>
          <cell r="S369">
            <v>0</v>
          </cell>
          <cell r="T369">
            <v>0</v>
          </cell>
          <cell r="U369">
            <v>14</v>
          </cell>
        </row>
        <row r="370">
          <cell r="D370">
            <v>77133</v>
          </cell>
          <cell r="E370">
            <v>49</v>
          </cell>
          <cell r="F370" t="str">
            <v>X</v>
          </cell>
          <cell r="G370">
            <v>49</v>
          </cell>
          <cell r="H370">
            <v>46</v>
          </cell>
          <cell r="I370" t="str">
            <v>X</v>
          </cell>
          <cell r="J370" t="str">
            <v>X</v>
          </cell>
          <cell r="K370" t="str">
            <v>X</v>
          </cell>
          <cell r="L370" t="str">
            <v>X</v>
          </cell>
          <cell r="M370" t="str">
            <v>X</v>
          </cell>
          <cell r="N370" t="str">
            <v>X</v>
          </cell>
          <cell r="O370">
            <v>0</v>
          </cell>
          <cell r="P370" t="str">
            <v>SB Sales Contact</v>
          </cell>
          <cell r="Q370">
            <v>3480</v>
          </cell>
          <cell r="R370">
            <v>0</v>
          </cell>
          <cell r="S370">
            <v>0</v>
          </cell>
          <cell r="T370">
            <v>0</v>
          </cell>
          <cell r="U370">
            <v>169</v>
          </cell>
        </row>
        <row r="371">
          <cell r="D371">
            <v>77134</v>
          </cell>
          <cell r="E371">
            <v>46</v>
          </cell>
          <cell r="F371" t="str">
            <v>X</v>
          </cell>
          <cell r="G371">
            <v>45</v>
          </cell>
          <cell r="H371">
            <v>44</v>
          </cell>
          <cell r="I371" t="str">
            <v>X</v>
          </cell>
          <cell r="J371" t="str">
            <v>X</v>
          </cell>
          <cell r="K371" t="str">
            <v>X</v>
          </cell>
          <cell r="L371" t="str">
            <v>X</v>
          </cell>
          <cell r="M371" t="str">
            <v>X</v>
          </cell>
          <cell r="N371" t="str">
            <v>X</v>
          </cell>
          <cell r="O371">
            <v>1</v>
          </cell>
          <cell r="P371" t="str">
            <v>Field esc cust profi</v>
          </cell>
          <cell r="Q371">
            <v>4287</v>
          </cell>
          <cell r="R371">
            <v>0</v>
          </cell>
          <cell r="S371">
            <v>0</v>
          </cell>
          <cell r="T371">
            <v>0</v>
          </cell>
          <cell r="U371">
            <v>132</v>
          </cell>
        </row>
        <row r="372">
          <cell r="D372">
            <v>77135</v>
          </cell>
          <cell r="E372">
            <v>19</v>
          </cell>
          <cell r="F372" t="str">
            <v>X</v>
          </cell>
          <cell r="G372">
            <v>19</v>
          </cell>
          <cell r="H372">
            <v>18</v>
          </cell>
          <cell r="I372" t="str">
            <v>X</v>
          </cell>
          <cell r="J372" t="str">
            <v>X</v>
          </cell>
          <cell r="K372" t="str">
            <v>X</v>
          </cell>
          <cell r="L372" t="str">
            <v>X</v>
          </cell>
          <cell r="M372" t="str">
            <v>X</v>
          </cell>
          <cell r="N372" t="str">
            <v>X</v>
          </cell>
          <cell r="O372">
            <v>0</v>
          </cell>
          <cell r="P372" t="str">
            <v>Executive cust profi</v>
          </cell>
          <cell r="Q372">
            <v>4119</v>
          </cell>
          <cell r="R372">
            <v>0</v>
          </cell>
          <cell r="S372">
            <v>0</v>
          </cell>
          <cell r="T372">
            <v>0</v>
          </cell>
          <cell r="U372">
            <v>301</v>
          </cell>
        </row>
        <row r="373">
          <cell r="D373">
            <v>77137</v>
          </cell>
          <cell r="E373">
            <v>66</v>
          </cell>
          <cell r="F373" t="str">
            <v>X</v>
          </cell>
          <cell r="G373">
            <v>62</v>
          </cell>
          <cell r="H373">
            <v>62</v>
          </cell>
          <cell r="I373" t="str">
            <v>X</v>
          </cell>
          <cell r="J373" t="str">
            <v>X</v>
          </cell>
          <cell r="K373" t="str">
            <v>X</v>
          </cell>
          <cell r="L373" t="str">
            <v>X</v>
          </cell>
          <cell r="M373" t="str">
            <v>X</v>
          </cell>
          <cell r="N373" t="str">
            <v>X</v>
          </cell>
          <cell r="O373">
            <v>2</v>
          </cell>
          <cell r="P373" t="str">
            <v>VC VIP cust profile</v>
          </cell>
          <cell r="Q373">
            <v>8539</v>
          </cell>
          <cell r="R373">
            <v>0</v>
          </cell>
          <cell r="S373">
            <v>0</v>
          </cell>
          <cell r="T373">
            <v>0</v>
          </cell>
          <cell r="U373">
            <v>570</v>
          </cell>
        </row>
        <row r="374">
          <cell r="D374">
            <v>77146</v>
          </cell>
          <cell r="E374">
            <v>370</v>
          </cell>
          <cell r="F374" t="str">
            <v>X</v>
          </cell>
          <cell r="G374">
            <v>369</v>
          </cell>
          <cell r="H374">
            <v>369</v>
          </cell>
          <cell r="I374" t="str">
            <v>X</v>
          </cell>
          <cell r="J374" t="str">
            <v>X</v>
          </cell>
          <cell r="K374" t="str">
            <v>X</v>
          </cell>
          <cell r="L374" t="str">
            <v>X</v>
          </cell>
          <cell r="M374" t="str">
            <v>X</v>
          </cell>
          <cell r="N374" t="str">
            <v>X</v>
          </cell>
          <cell r="O374">
            <v>1</v>
          </cell>
          <cell r="P374" t="str">
            <v>BT External 800869</v>
          </cell>
          <cell r="Q374">
            <v>175203</v>
          </cell>
          <cell r="R374">
            <v>0</v>
          </cell>
          <cell r="S374">
            <v>0</v>
          </cell>
          <cell r="T374">
            <v>0</v>
          </cell>
          <cell r="U374">
            <v>998</v>
          </cell>
        </row>
        <row r="375">
          <cell r="D375">
            <v>77147</v>
          </cell>
          <cell r="E375">
            <v>12</v>
          </cell>
          <cell r="F375" t="str">
            <v>X</v>
          </cell>
          <cell r="G375">
            <v>12</v>
          </cell>
          <cell r="H375">
            <v>1</v>
          </cell>
          <cell r="I375" t="str">
            <v>X</v>
          </cell>
          <cell r="J375" t="str">
            <v>X</v>
          </cell>
          <cell r="K375" t="str">
            <v>X</v>
          </cell>
          <cell r="L375" t="str">
            <v>X</v>
          </cell>
          <cell r="M375" t="str">
            <v>X</v>
          </cell>
          <cell r="N375" t="str">
            <v>X</v>
          </cell>
          <cell r="O375">
            <v>0</v>
          </cell>
          <cell r="P375" t="str">
            <v>Sky Bus ROI Contact</v>
          </cell>
          <cell r="Q375">
            <v>1630</v>
          </cell>
          <cell r="R375">
            <v>0</v>
          </cell>
          <cell r="S375">
            <v>0</v>
          </cell>
          <cell r="T375">
            <v>0</v>
          </cell>
          <cell r="U375">
            <v>235</v>
          </cell>
        </row>
        <row r="376">
          <cell r="D376">
            <v>77151</v>
          </cell>
          <cell r="E376">
            <v>1</v>
          </cell>
          <cell r="F376" t="str">
            <v>X</v>
          </cell>
          <cell r="G376">
            <v>1</v>
          </cell>
          <cell r="H376">
            <v>1</v>
          </cell>
          <cell r="I376" t="str">
            <v>X</v>
          </cell>
          <cell r="J376" t="str">
            <v>X</v>
          </cell>
          <cell r="K376" t="str">
            <v>X</v>
          </cell>
          <cell r="L376" t="str">
            <v>X</v>
          </cell>
          <cell r="M376" t="str">
            <v>X</v>
          </cell>
          <cell r="N376" t="str">
            <v>X</v>
          </cell>
          <cell r="O376">
            <v>0</v>
          </cell>
          <cell r="P376" t="str">
            <v>Sky+FHT Sales 400881</v>
          </cell>
          <cell r="Q376">
            <v>123</v>
          </cell>
          <cell r="R376">
            <v>0</v>
          </cell>
          <cell r="S376">
            <v>0</v>
          </cell>
          <cell r="T376">
            <v>0</v>
          </cell>
          <cell r="U376">
            <v>2</v>
          </cell>
        </row>
        <row r="377">
          <cell r="D377">
            <v>77155</v>
          </cell>
          <cell r="E377">
            <v>5</v>
          </cell>
          <cell r="F377" t="str">
            <v>x</v>
          </cell>
          <cell r="G377">
            <v>5</v>
          </cell>
          <cell r="H377">
            <v>5</v>
          </cell>
          <cell r="I377" t="str">
            <v>x</v>
          </cell>
          <cell r="J377" t="str">
            <v>x</v>
          </cell>
          <cell r="K377" t="str">
            <v>x</v>
          </cell>
          <cell r="L377" t="str">
            <v>x</v>
          </cell>
          <cell r="M377" t="str">
            <v>x</v>
          </cell>
          <cell r="N377" t="str">
            <v>x</v>
          </cell>
          <cell r="O377">
            <v>0</v>
          </cell>
          <cell r="P377" t="str">
            <v>TP Inserts 3</v>
          </cell>
          <cell r="Q377">
            <v>2412</v>
          </cell>
          <cell r="R377">
            <v>0</v>
          </cell>
          <cell r="S377">
            <v>0</v>
          </cell>
          <cell r="T377">
            <v>0</v>
          </cell>
          <cell r="U377">
            <v>11</v>
          </cell>
        </row>
        <row r="378">
          <cell r="D378">
            <v>77155</v>
          </cell>
          <cell r="E378">
            <v>14</v>
          </cell>
          <cell r="F378" t="str">
            <v>X</v>
          </cell>
          <cell r="G378">
            <v>13</v>
          </cell>
          <cell r="H378">
            <v>13</v>
          </cell>
          <cell r="I378" t="str">
            <v>X</v>
          </cell>
          <cell r="J378" t="str">
            <v>X</v>
          </cell>
          <cell r="K378" t="str">
            <v>X</v>
          </cell>
          <cell r="L378" t="str">
            <v>X</v>
          </cell>
          <cell r="M378" t="str">
            <v>X</v>
          </cell>
          <cell r="N378" t="str">
            <v>X</v>
          </cell>
          <cell r="O378">
            <v>1</v>
          </cell>
          <cell r="P378" t="str">
            <v>TP Inserts 3</v>
          </cell>
          <cell r="Q378">
            <v>5303</v>
          </cell>
          <cell r="R378">
            <v>0</v>
          </cell>
          <cell r="S378">
            <v>0</v>
          </cell>
          <cell r="T378">
            <v>0</v>
          </cell>
          <cell r="U378">
            <v>29</v>
          </cell>
        </row>
        <row r="379">
          <cell r="D379">
            <v>77158</v>
          </cell>
          <cell r="E379">
            <v>461</v>
          </cell>
          <cell r="F379" t="str">
            <v>X</v>
          </cell>
          <cell r="G379">
            <v>461</v>
          </cell>
          <cell r="H379">
            <v>461</v>
          </cell>
          <cell r="I379" t="str">
            <v>X</v>
          </cell>
          <cell r="J379" t="str">
            <v>X</v>
          </cell>
          <cell r="K379" t="str">
            <v>X</v>
          </cell>
          <cell r="L379" t="str">
            <v>X</v>
          </cell>
          <cell r="M379" t="str">
            <v>X</v>
          </cell>
          <cell r="N379" t="str">
            <v>X</v>
          </cell>
          <cell r="O379">
            <v>0</v>
          </cell>
          <cell r="P379" t="str">
            <v>Sky+ Exist Cust</v>
          </cell>
          <cell r="Q379">
            <v>186759</v>
          </cell>
          <cell r="R379">
            <v>0</v>
          </cell>
          <cell r="S379">
            <v>0</v>
          </cell>
          <cell r="T379">
            <v>0</v>
          </cell>
          <cell r="U379">
            <v>1002</v>
          </cell>
        </row>
        <row r="380">
          <cell r="D380">
            <v>77159</v>
          </cell>
          <cell r="E380">
            <v>31</v>
          </cell>
          <cell r="F380" t="str">
            <v>X</v>
          </cell>
          <cell r="G380">
            <v>31</v>
          </cell>
          <cell r="H380">
            <v>31</v>
          </cell>
          <cell r="I380" t="str">
            <v>X</v>
          </cell>
          <cell r="J380" t="str">
            <v>X</v>
          </cell>
          <cell r="K380" t="str">
            <v>X</v>
          </cell>
          <cell r="L380" t="str">
            <v>X</v>
          </cell>
          <cell r="M380" t="str">
            <v>X</v>
          </cell>
          <cell r="N380" t="str">
            <v>X</v>
          </cell>
          <cell r="O380">
            <v>0</v>
          </cell>
          <cell r="P380" t="str">
            <v>Sky+ New Cust</v>
          </cell>
          <cell r="Q380">
            <v>11899</v>
          </cell>
          <cell r="R380">
            <v>0</v>
          </cell>
          <cell r="S380">
            <v>0</v>
          </cell>
          <cell r="T380">
            <v>0</v>
          </cell>
          <cell r="U380">
            <v>63</v>
          </cell>
        </row>
        <row r="381">
          <cell r="D381">
            <v>77160</v>
          </cell>
          <cell r="E381">
            <v>2</v>
          </cell>
          <cell r="F381" t="str">
            <v>X</v>
          </cell>
          <cell r="G381">
            <v>2</v>
          </cell>
          <cell r="H381">
            <v>2</v>
          </cell>
          <cell r="I381" t="str">
            <v>X</v>
          </cell>
          <cell r="J381" t="str">
            <v>X</v>
          </cell>
          <cell r="K381" t="str">
            <v>X</v>
          </cell>
          <cell r="L381" t="str">
            <v>X</v>
          </cell>
          <cell r="M381" t="str">
            <v>X</v>
          </cell>
          <cell r="N381" t="str">
            <v>X</v>
          </cell>
          <cell r="O381">
            <v>0</v>
          </cell>
          <cell r="P381" t="str">
            <v>Sky+ Timeout</v>
          </cell>
          <cell r="Q381">
            <v>530</v>
          </cell>
          <cell r="R381">
            <v>0</v>
          </cell>
          <cell r="S381">
            <v>0</v>
          </cell>
          <cell r="T381">
            <v>0</v>
          </cell>
          <cell r="U381">
            <v>4</v>
          </cell>
        </row>
        <row r="382">
          <cell r="D382">
            <v>77165</v>
          </cell>
          <cell r="E382">
            <v>12</v>
          </cell>
          <cell r="F382" t="str">
            <v>X</v>
          </cell>
          <cell r="G382">
            <v>12</v>
          </cell>
          <cell r="H382">
            <v>12</v>
          </cell>
          <cell r="I382" t="str">
            <v>X</v>
          </cell>
          <cell r="J382" t="str">
            <v>X</v>
          </cell>
          <cell r="K382" t="str">
            <v>X</v>
          </cell>
          <cell r="L382" t="str">
            <v>X</v>
          </cell>
          <cell r="M382" t="str">
            <v>X</v>
          </cell>
          <cell r="N382" t="str">
            <v>X</v>
          </cell>
          <cell r="O382">
            <v>0</v>
          </cell>
          <cell r="P382" t="str">
            <v>WLR/Kerry Radio</v>
          </cell>
          <cell r="Q382">
            <v>6858</v>
          </cell>
          <cell r="R382">
            <v>0</v>
          </cell>
          <cell r="S382">
            <v>0</v>
          </cell>
          <cell r="T382">
            <v>0</v>
          </cell>
          <cell r="U382">
            <v>28</v>
          </cell>
        </row>
        <row r="383">
          <cell r="D383">
            <v>77166</v>
          </cell>
          <cell r="E383">
            <v>5</v>
          </cell>
          <cell r="F383" t="str">
            <v>X</v>
          </cell>
          <cell r="G383">
            <v>5</v>
          </cell>
          <cell r="H383">
            <v>5</v>
          </cell>
          <cell r="I383" t="str">
            <v>X</v>
          </cell>
          <cell r="J383" t="str">
            <v>X</v>
          </cell>
          <cell r="K383" t="str">
            <v>X</v>
          </cell>
          <cell r="L383" t="str">
            <v>X</v>
          </cell>
          <cell r="M383" t="str">
            <v>X</v>
          </cell>
          <cell r="N383" t="str">
            <v>X</v>
          </cell>
          <cell r="O383">
            <v>0</v>
          </cell>
          <cell r="P383" t="str">
            <v>Today Radio</v>
          </cell>
          <cell r="Q383">
            <v>3320</v>
          </cell>
          <cell r="R383">
            <v>0</v>
          </cell>
          <cell r="S383">
            <v>0</v>
          </cell>
          <cell r="T383">
            <v>0</v>
          </cell>
          <cell r="U383">
            <v>11</v>
          </cell>
        </row>
        <row r="384">
          <cell r="D384">
            <v>77167</v>
          </cell>
          <cell r="E384">
            <v>6</v>
          </cell>
          <cell r="F384" t="str">
            <v>X</v>
          </cell>
          <cell r="G384">
            <v>3</v>
          </cell>
          <cell r="H384">
            <v>3</v>
          </cell>
          <cell r="I384" t="str">
            <v>X</v>
          </cell>
          <cell r="J384" t="str">
            <v>X</v>
          </cell>
          <cell r="K384" t="str">
            <v>X</v>
          </cell>
          <cell r="L384" t="str">
            <v>X</v>
          </cell>
          <cell r="M384" t="str">
            <v>X</v>
          </cell>
          <cell r="N384" t="str">
            <v>X</v>
          </cell>
          <cell r="O384">
            <v>3</v>
          </cell>
          <cell r="P384" t="str">
            <v>ROIDirectPress081871</v>
          </cell>
          <cell r="Q384">
            <v>1207</v>
          </cell>
          <cell r="R384">
            <v>0</v>
          </cell>
          <cell r="S384">
            <v>0</v>
          </cell>
          <cell r="T384">
            <v>0</v>
          </cell>
          <cell r="U384">
            <v>7</v>
          </cell>
        </row>
        <row r="385">
          <cell r="D385">
            <v>77168</v>
          </cell>
          <cell r="E385">
            <v>4</v>
          </cell>
          <cell r="F385" t="str">
            <v>X</v>
          </cell>
          <cell r="G385">
            <v>4</v>
          </cell>
          <cell r="H385">
            <v>4</v>
          </cell>
          <cell r="I385" t="str">
            <v>X</v>
          </cell>
          <cell r="J385" t="str">
            <v>X</v>
          </cell>
          <cell r="K385" t="str">
            <v>X</v>
          </cell>
          <cell r="L385" t="str">
            <v>X</v>
          </cell>
          <cell r="M385" t="str">
            <v>X</v>
          </cell>
          <cell r="N385" t="str">
            <v>X</v>
          </cell>
          <cell r="O385">
            <v>0</v>
          </cell>
          <cell r="P385" t="str">
            <v>ROIIntSite0818719852</v>
          </cell>
          <cell r="Q385">
            <v>2300</v>
          </cell>
          <cell r="R385">
            <v>0</v>
          </cell>
          <cell r="S385">
            <v>0</v>
          </cell>
          <cell r="T385">
            <v>0</v>
          </cell>
          <cell r="U385">
            <v>8</v>
          </cell>
        </row>
        <row r="386">
          <cell r="D386">
            <v>77169</v>
          </cell>
          <cell r="E386">
            <v>3</v>
          </cell>
          <cell r="F386" t="str">
            <v>X</v>
          </cell>
          <cell r="G386">
            <v>2</v>
          </cell>
          <cell r="H386">
            <v>2</v>
          </cell>
          <cell r="I386" t="str">
            <v>X</v>
          </cell>
          <cell r="J386" t="str">
            <v>X</v>
          </cell>
          <cell r="K386" t="str">
            <v>X</v>
          </cell>
          <cell r="L386" t="str">
            <v>X</v>
          </cell>
          <cell r="M386" t="str">
            <v>X</v>
          </cell>
          <cell r="N386" t="str">
            <v>X</v>
          </cell>
          <cell r="O386">
            <v>1</v>
          </cell>
          <cell r="P386" t="str">
            <v>Kerry Door Drop</v>
          </cell>
          <cell r="Q386">
            <v>293</v>
          </cell>
          <cell r="R386">
            <v>0</v>
          </cell>
          <cell r="S386">
            <v>0</v>
          </cell>
          <cell r="T386">
            <v>0</v>
          </cell>
          <cell r="U386">
            <v>4</v>
          </cell>
        </row>
        <row r="387">
          <cell r="D387">
            <v>77170</v>
          </cell>
          <cell r="E387">
            <v>1</v>
          </cell>
          <cell r="F387" t="str">
            <v>X</v>
          </cell>
          <cell r="G387">
            <v>1</v>
          </cell>
          <cell r="H387">
            <v>1</v>
          </cell>
          <cell r="I387" t="str">
            <v>X</v>
          </cell>
          <cell r="J387" t="str">
            <v>X</v>
          </cell>
          <cell r="K387" t="str">
            <v>X</v>
          </cell>
          <cell r="L387" t="str">
            <v>X</v>
          </cell>
          <cell r="M387" t="str">
            <v>X</v>
          </cell>
          <cell r="N387" t="str">
            <v>X</v>
          </cell>
          <cell r="O387">
            <v>0</v>
          </cell>
          <cell r="P387" t="str">
            <v>ROIReaderoffer081871</v>
          </cell>
          <cell r="Q387">
            <v>649</v>
          </cell>
          <cell r="R387">
            <v>0</v>
          </cell>
          <cell r="S387">
            <v>0</v>
          </cell>
          <cell r="T387">
            <v>0</v>
          </cell>
          <cell r="U387">
            <v>2</v>
          </cell>
        </row>
        <row r="388">
          <cell r="D388">
            <v>77183</v>
          </cell>
          <cell r="E388">
            <v>79</v>
          </cell>
          <cell r="F388" t="str">
            <v>X</v>
          </cell>
          <cell r="G388">
            <v>73</v>
          </cell>
          <cell r="H388">
            <v>60</v>
          </cell>
          <cell r="I388" t="str">
            <v>X</v>
          </cell>
          <cell r="J388" t="str">
            <v>X</v>
          </cell>
          <cell r="K388" t="str">
            <v>X</v>
          </cell>
          <cell r="L388" t="str">
            <v>X</v>
          </cell>
          <cell r="M388" t="str">
            <v>X</v>
          </cell>
          <cell r="N388" t="str">
            <v>X</v>
          </cell>
          <cell r="O388">
            <v>3</v>
          </cell>
          <cell r="P388" t="str">
            <v>Business Install</v>
          </cell>
          <cell r="Q388">
            <v>9891</v>
          </cell>
          <cell r="R388">
            <v>33</v>
          </cell>
          <cell r="S388">
            <v>0</v>
          </cell>
          <cell r="T388">
            <v>0</v>
          </cell>
          <cell r="U388">
            <v>1145</v>
          </cell>
        </row>
        <row r="389">
          <cell r="D389">
            <v>77184</v>
          </cell>
          <cell r="E389">
            <v>6</v>
          </cell>
          <cell r="F389" t="str">
            <v>X</v>
          </cell>
          <cell r="G389">
            <v>6</v>
          </cell>
          <cell r="H389">
            <v>6</v>
          </cell>
          <cell r="I389" t="str">
            <v>X</v>
          </cell>
          <cell r="J389" t="str">
            <v>X</v>
          </cell>
          <cell r="K389" t="str">
            <v>X</v>
          </cell>
          <cell r="L389" t="str">
            <v>X</v>
          </cell>
          <cell r="M389" t="str">
            <v>X</v>
          </cell>
          <cell r="N389" t="str">
            <v>X</v>
          </cell>
          <cell r="O389">
            <v>0</v>
          </cell>
          <cell r="P389" t="str">
            <v>Retailer Commision</v>
          </cell>
          <cell r="Q389">
            <v>487</v>
          </cell>
          <cell r="R389">
            <v>0</v>
          </cell>
          <cell r="S389">
            <v>0</v>
          </cell>
          <cell r="T389">
            <v>0</v>
          </cell>
          <cell r="U389">
            <v>12</v>
          </cell>
        </row>
        <row r="390">
          <cell r="D390">
            <v>77185</v>
          </cell>
          <cell r="E390">
            <v>250</v>
          </cell>
          <cell r="F390" t="str">
            <v>X</v>
          </cell>
          <cell r="G390">
            <v>0</v>
          </cell>
          <cell r="H390">
            <v>0</v>
          </cell>
          <cell r="I390" t="str">
            <v>X</v>
          </cell>
          <cell r="J390" t="str">
            <v>X</v>
          </cell>
          <cell r="K390" t="str">
            <v>X</v>
          </cell>
          <cell r="L390" t="str">
            <v>X</v>
          </cell>
          <cell r="M390" t="str">
            <v>X</v>
          </cell>
          <cell r="N390" t="str">
            <v>X</v>
          </cell>
          <cell r="O390">
            <v>12</v>
          </cell>
          <cell r="P390" t="str">
            <v>Sky+ sales x/fer</v>
          </cell>
          <cell r="Q390">
            <v>0</v>
          </cell>
          <cell r="R390">
            <v>9</v>
          </cell>
          <cell r="S390">
            <v>237</v>
          </cell>
          <cell r="T390">
            <v>0</v>
          </cell>
          <cell r="U390">
            <v>0</v>
          </cell>
        </row>
        <row r="391">
          <cell r="D391">
            <v>77188</v>
          </cell>
          <cell r="E391">
            <v>3</v>
          </cell>
          <cell r="F391" t="str">
            <v>X</v>
          </cell>
          <cell r="G391">
            <v>3</v>
          </cell>
          <cell r="H391">
            <v>3</v>
          </cell>
          <cell r="I391" t="str">
            <v>X</v>
          </cell>
          <cell r="J391" t="str">
            <v>X</v>
          </cell>
          <cell r="K391" t="str">
            <v>X</v>
          </cell>
          <cell r="L391" t="str">
            <v>X</v>
          </cell>
          <cell r="M391" t="str">
            <v>X</v>
          </cell>
          <cell r="N391" t="str">
            <v>X</v>
          </cell>
          <cell r="O391">
            <v>0</v>
          </cell>
          <cell r="P391" t="str">
            <v>SB Compliance Xfer</v>
          </cell>
          <cell r="Q391">
            <v>253</v>
          </cell>
          <cell r="R391">
            <v>0</v>
          </cell>
          <cell r="S391">
            <v>0</v>
          </cell>
          <cell r="T391">
            <v>0</v>
          </cell>
          <cell r="U391">
            <v>6</v>
          </cell>
        </row>
        <row r="392">
          <cell r="D392">
            <v>77193</v>
          </cell>
          <cell r="E392">
            <v>2</v>
          </cell>
          <cell r="F392" t="str">
            <v>X</v>
          </cell>
          <cell r="G392">
            <v>0</v>
          </cell>
          <cell r="H392">
            <v>0</v>
          </cell>
          <cell r="I392" t="str">
            <v>X</v>
          </cell>
          <cell r="J392" t="str">
            <v>X</v>
          </cell>
          <cell r="K392" t="str">
            <v>X</v>
          </cell>
          <cell r="L392" t="str">
            <v>X</v>
          </cell>
          <cell r="M392" t="str">
            <v>X</v>
          </cell>
          <cell r="N392" t="str">
            <v>X</v>
          </cell>
          <cell r="O392">
            <v>2</v>
          </cell>
          <cell r="P392" t="str">
            <v>Sky Bus IVR Failsafe</v>
          </cell>
          <cell r="Q392">
            <v>0</v>
          </cell>
          <cell r="R392">
            <v>0</v>
          </cell>
          <cell r="S392">
            <v>0</v>
          </cell>
          <cell r="T392">
            <v>0</v>
          </cell>
          <cell r="U392">
            <v>0</v>
          </cell>
        </row>
        <row r="393">
          <cell r="D393">
            <v>77194</v>
          </cell>
          <cell r="E393">
            <v>1</v>
          </cell>
          <cell r="F393" t="str">
            <v>X</v>
          </cell>
          <cell r="G393">
            <v>0</v>
          </cell>
          <cell r="H393">
            <v>0</v>
          </cell>
          <cell r="I393" t="str">
            <v>X</v>
          </cell>
          <cell r="J393" t="str">
            <v>X</v>
          </cell>
          <cell r="K393" t="str">
            <v>X</v>
          </cell>
          <cell r="L393" t="str">
            <v>X</v>
          </cell>
          <cell r="M393" t="str">
            <v>X</v>
          </cell>
          <cell r="N393" t="str">
            <v>X</v>
          </cell>
          <cell r="O393">
            <v>1</v>
          </cell>
          <cell r="P393" t="str">
            <v>Sky Bus SBO Xfer</v>
          </cell>
          <cell r="Q393">
            <v>0</v>
          </cell>
          <cell r="R393">
            <v>0</v>
          </cell>
          <cell r="S393">
            <v>0</v>
          </cell>
          <cell r="T393">
            <v>0</v>
          </cell>
          <cell r="U393">
            <v>0</v>
          </cell>
        </row>
        <row r="394">
          <cell r="D394">
            <v>77195</v>
          </cell>
          <cell r="E394">
            <v>1</v>
          </cell>
          <cell r="F394" t="str">
            <v>X</v>
          </cell>
          <cell r="G394">
            <v>1</v>
          </cell>
          <cell r="H394">
            <v>1</v>
          </cell>
          <cell r="I394" t="str">
            <v>X</v>
          </cell>
          <cell r="J394" t="str">
            <v>X</v>
          </cell>
          <cell r="K394" t="str">
            <v>X</v>
          </cell>
          <cell r="L394" t="str">
            <v>X</v>
          </cell>
          <cell r="M394" t="str">
            <v>X</v>
          </cell>
          <cell r="N394" t="str">
            <v>X</v>
          </cell>
          <cell r="O394">
            <v>0</v>
          </cell>
          <cell r="P394" t="str">
            <v>SB Season Ticket TO</v>
          </cell>
          <cell r="Q394">
            <v>8</v>
          </cell>
          <cell r="R394">
            <v>0</v>
          </cell>
          <cell r="S394">
            <v>0</v>
          </cell>
          <cell r="T394">
            <v>0</v>
          </cell>
          <cell r="U394">
            <v>2</v>
          </cell>
        </row>
        <row r="395">
          <cell r="D395">
            <v>77196</v>
          </cell>
          <cell r="E395">
            <v>60</v>
          </cell>
          <cell r="F395" t="str">
            <v>X</v>
          </cell>
          <cell r="G395">
            <v>57</v>
          </cell>
          <cell r="H395">
            <v>56</v>
          </cell>
          <cell r="I395" t="str">
            <v>X</v>
          </cell>
          <cell r="J395" t="str">
            <v>X</v>
          </cell>
          <cell r="K395" t="str">
            <v>X</v>
          </cell>
          <cell r="L395" t="str">
            <v>X</v>
          </cell>
          <cell r="M395" t="str">
            <v>X</v>
          </cell>
          <cell r="N395" t="str">
            <v>X</v>
          </cell>
          <cell r="O395">
            <v>3</v>
          </cell>
          <cell r="P395" t="str">
            <v>Ops Sup T/fer Number</v>
          </cell>
          <cell r="Q395">
            <v>8662</v>
          </cell>
          <cell r="R395">
            <v>0</v>
          </cell>
          <cell r="S395">
            <v>0</v>
          </cell>
          <cell r="T395">
            <v>0</v>
          </cell>
          <cell r="U395">
            <v>414</v>
          </cell>
        </row>
        <row r="396">
          <cell r="D396">
            <v>77197</v>
          </cell>
          <cell r="E396">
            <v>2631</v>
          </cell>
          <cell r="F396" t="str">
            <v>X</v>
          </cell>
          <cell r="G396">
            <v>2619</v>
          </cell>
          <cell r="H396">
            <v>2498</v>
          </cell>
          <cell r="I396" t="str">
            <v>X</v>
          </cell>
          <cell r="J396" t="str">
            <v>X</v>
          </cell>
          <cell r="K396" t="str">
            <v>X</v>
          </cell>
          <cell r="L396" t="str">
            <v>X</v>
          </cell>
          <cell r="M396" t="str">
            <v>X</v>
          </cell>
          <cell r="N396" t="str">
            <v>X</v>
          </cell>
          <cell r="O396">
            <v>8</v>
          </cell>
          <cell r="P396" t="str">
            <v>ICT 08705800822</v>
          </cell>
          <cell r="Q396">
            <v>373254</v>
          </cell>
          <cell r="R396">
            <v>75</v>
          </cell>
          <cell r="S396">
            <v>0</v>
          </cell>
          <cell r="T396">
            <v>0</v>
          </cell>
          <cell r="U396">
            <v>11820</v>
          </cell>
        </row>
        <row r="397">
          <cell r="D397">
            <v>77198</v>
          </cell>
          <cell r="E397">
            <v>10</v>
          </cell>
          <cell r="F397" t="str">
            <v>X</v>
          </cell>
          <cell r="G397">
            <v>9</v>
          </cell>
          <cell r="H397">
            <v>8</v>
          </cell>
          <cell r="I397" t="str">
            <v>X</v>
          </cell>
          <cell r="J397" t="str">
            <v>X</v>
          </cell>
          <cell r="K397" t="str">
            <v>X</v>
          </cell>
          <cell r="L397" t="str">
            <v>X</v>
          </cell>
          <cell r="M397" t="str">
            <v>X</v>
          </cell>
          <cell r="N397" t="str">
            <v>X</v>
          </cell>
          <cell r="O397">
            <v>1</v>
          </cell>
          <cell r="P397" t="str">
            <v>Group Admin Xfer</v>
          </cell>
          <cell r="Q397">
            <v>868</v>
          </cell>
          <cell r="R397">
            <v>0</v>
          </cell>
          <cell r="S397">
            <v>0</v>
          </cell>
          <cell r="T397">
            <v>0</v>
          </cell>
          <cell r="U397">
            <v>75</v>
          </cell>
        </row>
        <row r="398">
          <cell r="D398">
            <v>77199</v>
          </cell>
          <cell r="E398">
            <v>1</v>
          </cell>
          <cell r="F398" t="str">
            <v>x</v>
          </cell>
          <cell r="G398">
            <v>0</v>
          </cell>
          <cell r="H398">
            <v>0</v>
          </cell>
          <cell r="I398" t="str">
            <v>x</v>
          </cell>
          <cell r="J398" t="str">
            <v>x</v>
          </cell>
          <cell r="K398" t="str">
            <v>x</v>
          </cell>
          <cell r="L398" t="str">
            <v>x</v>
          </cell>
          <cell r="M398" t="str">
            <v>x</v>
          </cell>
          <cell r="N398" t="str">
            <v>x</v>
          </cell>
          <cell r="O398">
            <v>0</v>
          </cell>
          <cell r="P398" t="str">
            <v>Gamester Apology VDN</v>
          </cell>
          <cell r="Q398">
            <v>0</v>
          </cell>
          <cell r="R398">
            <v>1</v>
          </cell>
          <cell r="S398">
            <v>0</v>
          </cell>
          <cell r="T398">
            <v>0</v>
          </cell>
          <cell r="U398">
            <v>0</v>
          </cell>
        </row>
        <row r="399">
          <cell r="D399">
            <v>77199</v>
          </cell>
          <cell r="E399">
            <v>29</v>
          </cell>
          <cell r="F399" t="str">
            <v>X</v>
          </cell>
          <cell r="G399">
            <v>27</v>
          </cell>
          <cell r="H399">
            <v>5</v>
          </cell>
          <cell r="I399" t="str">
            <v>X</v>
          </cell>
          <cell r="J399" t="str">
            <v>X</v>
          </cell>
          <cell r="K399" t="str">
            <v>X</v>
          </cell>
          <cell r="L399" t="str">
            <v>X</v>
          </cell>
          <cell r="M399" t="str">
            <v>X</v>
          </cell>
          <cell r="N399" t="str">
            <v>X</v>
          </cell>
          <cell r="O399">
            <v>2</v>
          </cell>
          <cell r="P399" t="str">
            <v>Sky Business Xfer</v>
          </cell>
          <cell r="Q399">
            <v>6816</v>
          </cell>
          <cell r="R399">
            <v>0</v>
          </cell>
          <cell r="S399">
            <v>0</v>
          </cell>
          <cell r="T399">
            <v>0</v>
          </cell>
          <cell r="U399">
            <v>535</v>
          </cell>
        </row>
        <row r="400">
          <cell r="D400">
            <v>77201</v>
          </cell>
          <cell r="E400">
            <v>356</v>
          </cell>
          <cell r="F400" t="str">
            <v>X</v>
          </cell>
          <cell r="G400">
            <v>339</v>
          </cell>
          <cell r="H400">
            <v>315</v>
          </cell>
          <cell r="I400" t="str">
            <v>X</v>
          </cell>
          <cell r="J400" t="str">
            <v>X</v>
          </cell>
          <cell r="K400" t="str">
            <v>X</v>
          </cell>
          <cell r="L400" t="str">
            <v>X</v>
          </cell>
          <cell r="M400" t="str">
            <v>X</v>
          </cell>
          <cell r="N400" t="str">
            <v>X</v>
          </cell>
          <cell r="O400">
            <v>17</v>
          </cell>
          <cell r="P400" t="str">
            <v>Install cust profile</v>
          </cell>
          <cell r="Q400">
            <v>73857</v>
          </cell>
          <cell r="R400">
            <v>0</v>
          </cell>
          <cell r="S400">
            <v>0</v>
          </cell>
          <cell r="T400">
            <v>0</v>
          </cell>
          <cell r="U400">
            <v>1983</v>
          </cell>
        </row>
        <row r="401">
          <cell r="D401">
            <v>77202</v>
          </cell>
          <cell r="E401">
            <v>19</v>
          </cell>
          <cell r="F401" t="str">
            <v>X</v>
          </cell>
          <cell r="G401">
            <v>19</v>
          </cell>
          <cell r="H401">
            <v>19</v>
          </cell>
          <cell r="I401" t="str">
            <v>X</v>
          </cell>
          <cell r="J401" t="str">
            <v>X</v>
          </cell>
          <cell r="K401" t="str">
            <v>X</v>
          </cell>
          <cell r="L401" t="str">
            <v>X</v>
          </cell>
          <cell r="M401" t="str">
            <v>X</v>
          </cell>
          <cell r="N401" t="str">
            <v>X</v>
          </cell>
          <cell r="O401">
            <v>0</v>
          </cell>
          <cell r="P401" t="str">
            <v>VDN 77202 434343</v>
          </cell>
          <cell r="Q401">
            <v>5674</v>
          </cell>
          <cell r="R401">
            <v>0</v>
          </cell>
          <cell r="S401">
            <v>0</v>
          </cell>
          <cell r="T401">
            <v>0</v>
          </cell>
          <cell r="U401">
            <v>65</v>
          </cell>
        </row>
        <row r="402">
          <cell r="D402">
            <v>77205</v>
          </cell>
          <cell r="E402">
            <v>6</v>
          </cell>
          <cell r="F402" t="str">
            <v>X</v>
          </cell>
          <cell r="G402">
            <v>6</v>
          </cell>
          <cell r="H402">
            <v>6</v>
          </cell>
          <cell r="I402" t="str">
            <v>X</v>
          </cell>
          <cell r="J402" t="str">
            <v>X</v>
          </cell>
          <cell r="K402" t="str">
            <v>X</v>
          </cell>
          <cell r="L402" t="str">
            <v>X</v>
          </cell>
          <cell r="M402" t="str">
            <v>X</v>
          </cell>
          <cell r="N402" t="str">
            <v>X</v>
          </cell>
          <cell r="O402">
            <v>0</v>
          </cell>
          <cell r="P402" t="str">
            <v>IDO Technical UK</v>
          </cell>
          <cell r="Q402">
            <v>1537</v>
          </cell>
          <cell r="R402">
            <v>0</v>
          </cell>
          <cell r="S402">
            <v>0</v>
          </cell>
          <cell r="T402">
            <v>0</v>
          </cell>
          <cell r="U402">
            <v>25</v>
          </cell>
        </row>
        <row r="403">
          <cell r="D403">
            <v>77206</v>
          </cell>
          <cell r="E403">
            <v>311</v>
          </cell>
          <cell r="F403" t="str">
            <v>X</v>
          </cell>
          <cell r="G403">
            <v>304</v>
          </cell>
          <cell r="H403">
            <v>280</v>
          </cell>
          <cell r="I403" t="str">
            <v>X</v>
          </cell>
          <cell r="J403" t="str">
            <v>X</v>
          </cell>
          <cell r="K403" t="str">
            <v>X</v>
          </cell>
          <cell r="L403" t="str">
            <v>X</v>
          </cell>
          <cell r="M403" t="str">
            <v>X</v>
          </cell>
          <cell r="N403" t="str">
            <v>X</v>
          </cell>
          <cell r="O403">
            <v>7</v>
          </cell>
          <cell r="P403" t="str">
            <v>ASA cust profile</v>
          </cell>
          <cell r="Q403">
            <v>40183</v>
          </cell>
          <cell r="R403">
            <v>0</v>
          </cell>
          <cell r="S403">
            <v>0</v>
          </cell>
          <cell r="T403">
            <v>0</v>
          </cell>
          <cell r="U403">
            <v>2526</v>
          </cell>
        </row>
        <row r="404">
          <cell r="D404">
            <v>77208</v>
          </cell>
          <cell r="E404">
            <v>353</v>
          </cell>
          <cell r="F404" t="str">
            <v>X</v>
          </cell>
          <cell r="G404">
            <v>352</v>
          </cell>
          <cell r="H404">
            <v>328</v>
          </cell>
          <cell r="I404" t="str">
            <v>X</v>
          </cell>
          <cell r="J404" t="str">
            <v>X</v>
          </cell>
          <cell r="K404" t="str">
            <v>X</v>
          </cell>
          <cell r="L404" t="str">
            <v>X</v>
          </cell>
          <cell r="M404" t="str">
            <v>X</v>
          </cell>
          <cell r="N404" t="str">
            <v>X</v>
          </cell>
          <cell r="O404">
            <v>1</v>
          </cell>
          <cell r="P404" t="str">
            <v>VDN 77208 434343</v>
          </cell>
          <cell r="Q404">
            <v>81828</v>
          </cell>
          <cell r="R404">
            <v>0</v>
          </cell>
          <cell r="S404">
            <v>0</v>
          </cell>
          <cell r="T404">
            <v>0</v>
          </cell>
          <cell r="U404">
            <v>2087</v>
          </cell>
        </row>
        <row r="405">
          <cell r="D405">
            <v>77209</v>
          </cell>
          <cell r="E405">
            <v>206</v>
          </cell>
          <cell r="F405" t="str">
            <v>X</v>
          </cell>
          <cell r="G405">
            <v>203</v>
          </cell>
          <cell r="H405">
            <v>201</v>
          </cell>
          <cell r="I405" t="str">
            <v>X</v>
          </cell>
          <cell r="J405" t="str">
            <v>X</v>
          </cell>
          <cell r="K405" t="str">
            <v>X</v>
          </cell>
          <cell r="L405" t="str">
            <v>X</v>
          </cell>
          <cell r="M405" t="str">
            <v>X</v>
          </cell>
          <cell r="N405" t="str">
            <v>X</v>
          </cell>
          <cell r="O405">
            <v>3</v>
          </cell>
          <cell r="P405" t="str">
            <v>Ops Support cust pro</v>
          </cell>
          <cell r="Q405">
            <v>20185</v>
          </cell>
          <cell r="R405">
            <v>0</v>
          </cell>
          <cell r="S405">
            <v>0</v>
          </cell>
          <cell r="T405">
            <v>0</v>
          </cell>
          <cell r="U405">
            <v>636</v>
          </cell>
        </row>
        <row r="406">
          <cell r="D406">
            <v>77211</v>
          </cell>
          <cell r="E406">
            <v>71</v>
          </cell>
          <cell r="F406" t="str">
            <v>x</v>
          </cell>
          <cell r="G406">
            <v>0</v>
          </cell>
          <cell r="H406">
            <v>0</v>
          </cell>
          <cell r="I406" t="str">
            <v>x</v>
          </cell>
          <cell r="J406" t="str">
            <v>x</v>
          </cell>
          <cell r="K406" t="str">
            <v>x</v>
          </cell>
          <cell r="L406" t="str">
            <v>x</v>
          </cell>
          <cell r="M406" t="str">
            <v>x</v>
          </cell>
          <cell r="N406" t="str">
            <v>x</v>
          </cell>
          <cell r="O406">
            <v>0</v>
          </cell>
          <cell r="P406" t="str">
            <v>Install 959595</v>
          </cell>
          <cell r="Q406">
            <v>0</v>
          </cell>
          <cell r="R406">
            <v>0</v>
          </cell>
          <cell r="S406">
            <v>71</v>
          </cell>
          <cell r="T406">
            <v>0</v>
          </cell>
          <cell r="U406">
            <v>0</v>
          </cell>
        </row>
        <row r="407">
          <cell r="D407">
            <v>77211</v>
          </cell>
          <cell r="E407">
            <v>3359</v>
          </cell>
          <cell r="F407" t="str">
            <v>X</v>
          </cell>
          <cell r="G407">
            <v>3345</v>
          </cell>
          <cell r="H407">
            <v>3175</v>
          </cell>
          <cell r="I407" t="str">
            <v>X</v>
          </cell>
          <cell r="J407" t="str">
            <v>X</v>
          </cell>
          <cell r="K407" t="str">
            <v>X</v>
          </cell>
          <cell r="L407" t="str">
            <v>X</v>
          </cell>
          <cell r="M407" t="str">
            <v>X</v>
          </cell>
          <cell r="N407" t="str">
            <v>X</v>
          </cell>
          <cell r="O407">
            <v>6</v>
          </cell>
          <cell r="P407" t="str">
            <v>Install 959595</v>
          </cell>
          <cell r="Q407">
            <v>817109</v>
          </cell>
          <cell r="R407">
            <v>135</v>
          </cell>
          <cell r="S407">
            <v>0</v>
          </cell>
          <cell r="T407">
            <v>0</v>
          </cell>
          <cell r="U407">
            <v>17752</v>
          </cell>
        </row>
        <row r="408">
          <cell r="D408">
            <v>77212</v>
          </cell>
          <cell r="E408">
            <v>249</v>
          </cell>
          <cell r="F408" t="str">
            <v>X</v>
          </cell>
          <cell r="G408">
            <v>246</v>
          </cell>
          <cell r="H408">
            <v>216</v>
          </cell>
          <cell r="I408" t="str">
            <v>X</v>
          </cell>
          <cell r="J408" t="str">
            <v>X</v>
          </cell>
          <cell r="K408" t="str">
            <v>X</v>
          </cell>
          <cell r="L408" t="str">
            <v>X</v>
          </cell>
          <cell r="M408" t="str">
            <v>X</v>
          </cell>
          <cell r="N408" t="str">
            <v>X</v>
          </cell>
          <cell r="O408">
            <v>3</v>
          </cell>
          <cell r="P408" t="str">
            <v>Sky+ Install</v>
          </cell>
          <cell r="Q408">
            <v>69049</v>
          </cell>
          <cell r="R408">
            <v>0</v>
          </cell>
          <cell r="S408">
            <v>0</v>
          </cell>
          <cell r="T408">
            <v>0</v>
          </cell>
          <cell r="U408">
            <v>2191</v>
          </cell>
        </row>
        <row r="409">
          <cell r="D409">
            <v>77214</v>
          </cell>
          <cell r="E409">
            <v>12</v>
          </cell>
          <cell r="F409" t="str">
            <v>X</v>
          </cell>
          <cell r="G409">
            <v>12</v>
          </cell>
          <cell r="H409">
            <v>11</v>
          </cell>
          <cell r="I409" t="str">
            <v>X</v>
          </cell>
          <cell r="J409" t="str">
            <v>X</v>
          </cell>
          <cell r="K409" t="str">
            <v>X</v>
          </cell>
          <cell r="L409" t="str">
            <v>X</v>
          </cell>
          <cell r="M409" t="str">
            <v>X</v>
          </cell>
          <cell r="N409" t="str">
            <v>X</v>
          </cell>
          <cell r="O409">
            <v>0</v>
          </cell>
          <cell r="P409" t="str">
            <v>BST cust profile</v>
          </cell>
          <cell r="Q409">
            <v>1269</v>
          </cell>
          <cell r="R409">
            <v>0</v>
          </cell>
          <cell r="S409">
            <v>0</v>
          </cell>
          <cell r="T409">
            <v>0</v>
          </cell>
          <cell r="U409">
            <v>62</v>
          </cell>
        </row>
        <row r="410">
          <cell r="D410">
            <v>77215</v>
          </cell>
          <cell r="E410">
            <v>2</v>
          </cell>
          <cell r="F410" t="str">
            <v>x</v>
          </cell>
          <cell r="G410">
            <v>0</v>
          </cell>
          <cell r="H410">
            <v>0</v>
          </cell>
          <cell r="I410" t="str">
            <v>x</v>
          </cell>
          <cell r="J410" t="str">
            <v>x</v>
          </cell>
          <cell r="K410" t="str">
            <v>x</v>
          </cell>
          <cell r="L410" t="str">
            <v>x</v>
          </cell>
          <cell r="M410" t="str">
            <v>x</v>
          </cell>
          <cell r="N410" t="str">
            <v>x</v>
          </cell>
          <cell r="O410">
            <v>0</v>
          </cell>
          <cell r="P410" t="str">
            <v>Timeout 959595</v>
          </cell>
          <cell r="Q410">
            <v>0</v>
          </cell>
          <cell r="R410">
            <v>0</v>
          </cell>
          <cell r="S410">
            <v>2</v>
          </cell>
          <cell r="T410">
            <v>0</v>
          </cell>
          <cell r="U410">
            <v>0</v>
          </cell>
        </row>
        <row r="411">
          <cell r="D411">
            <v>77215</v>
          </cell>
          <cell r="E411">
            <v>11</v>
          </cell>
          <cell r="F411" t="str">
            <v>X</v>
          </cell>
          <cell r="G411">
            <v>11</v>
          </cell>
          <cell r="H411">
            <v>10</v>
          </cell>
          <cell r="I411" t="str">
            <v>X</v>
          </cell>
          <cell r="J411" t="str">
            <v>X</v>
          </cell>
          <cell r="K411" t="str">
            <v>X</v>
          </cell>
          <cell r="L411" t="str">
            <v>X</v>
          </cell>
          <cell r="M411" t="str">
            <v>X</v>
          </cell>
          <cell r="N411" t="str">
            <v>X</v>
          </cell>
          <cell r="O411">
            <v>0</v>
          </cell>
          <cell r="P411" t="str">
            <v>Timeout 959595</v>
          </cell>
          <cell r="Q411">
            <v>4170</v>
          </cell>
          <cell r="R411">
            <v>0</v>
          </cell>
          <cell r="S411">
            <v>0</v>
          </cell>
          <cell r="T411">
            <v>0</v>
          </cell>
          <cell r="U411">
            <v>78</v>
          </cell>
        </row>
        <row r="412">
          <cell r="D412">
            <v>77231</v>
          </cell>
          <cell r="E412">
            <v>1</v>
          </cell>
          <cell r="F412" t="str">
            <v>X</v>
          </cell>
          <cell r="G412">
            <v>0</v>
          </cell>
          <cell r="H412">
            <v>1</v>
          </cell>
          <cell r="I412" t="str">
            <v>X</v>
          </cell>
          <cell r="J412" t="str">
            <v>X</v>
          </cell>
          <cell r="K412" t="str">
            <v>X</v>
          </cell>
          <cell r="L412" t="str">
            <v>X</v>
          </cell>
          <cell r="M412" t="str">
            <v>X</v>
          </cell>
          <cell r="N412" t="str">
            <v>X</v>
          </cell>
          <cell r="O412">
            <v>0</v>
          </cell>
          <cell r="P412" t="str">
            <v>Beta Project 5875078</v>
          </cell>
          <cell r="Q412">
            <v>0</v>
          </cell>
          <cell r="R412">
            <v>0</v>
          </cell>
          <cell r="S412">
            <v>0</v>
          </cell>
          <cell r="T412">
            <v>0</v>
          </cell>
          <cell r="U412">
            <v>0</v>
          </cell>
        </row>
        <row r="413">
          <cell r="D413">
            <v>77235</v>
          </cell>
          <cell r="E413">
            <v>52</v>
          </cell>
          <cell r="F413" t="str">
            <v>x</v>
          </cell>
          <cell r="G413">
            <v>0</v>
          </cell>
          <cell r="H413">
            <v>0</v>
          </cell>
          <cell r="I413" t="str">
            <v>x</v>
          </cell>
          <cell r="J413" t="str">
            <v>x</v>
          </cell>
          <cell r="K413" t="str">
            <v>x</v>
          </cell>
          <cell r="L413" t="str">
            <v>x</v>
          </cell>
          <cell r="M413" t="str">
            <v>x</v>
          </cell>
          <cell r="N413" t="str">
            <v>x</v>
          </cell>
          <cell r="O413">
            <v>0</v>
          </cell>
          <cell r="P413">
            <v>77235</v>
          </cell>
          <cell r="Q413">
            <v>0</v>
          </cell>
          <cell r="R413">
            <v>0</v>
          </cell>
          <cell r="S413">
            <v>52</v>
          </cell>
          <cell r="T413">
            <v>0</v>
          </cell>
          <cell r="U413">
            <v>0</v>
          </cell>
        </row>
        <row r="414">
          <cell r="D414">
            <v>77235</v>
          </cell>
          <cell r="E414">
            <v>45</v>
          </cell>
          <cell r="F414" t="str">
            <v>X</v>
          </cell>
          <cell r="G414">
            <v>0</v>
          </cell>
          <cell r="H414">
            <v>0</v>
          </cell>
          <cell r="I414" t="str">
            <v>X</v>
          </cell>
          <cell r="J414" t="str">
            <v>X</v>
          </cell>
          <cell r="K414" t="str">
            <v>X</v>
          </cell>
          <cell r="L414" t="str">
            <v>X</v>
          </cell>
          <cell r="M414" t="str">
            <v>X</v>
          </cell>
          <cell r="N414" t="str">
            <v>X</v>
          </cell>
          <cell r="O414">
            <v>0</v>
          </cell>
          <cell r="P414">
            <v>77235</v>
          </cell>
          <cell r="Q414">
            <v>0</v>
          </cell>
          <cell r="R414">
            <v>0</v>
          </cell>
          <cell r="S414">
            <v>45</v>
          </cell>
          <cell r="T414">
            <v>45</v>
          </cell>
          <cell r="U414">
            <v>0</v>
          </cell>
        </row>
        <row r="415">
          <cell r="D415">
            <v>77236</v>
          </cell>
          <cell r="E415">
            <v>240</v>
          </cell>
          <cell r="F415" t="str">
            <v>x</v>
          </cell>
          <cell r="G415">
            <v>236</v>
          </cell>
          <cell r="H415">
            <v>189</v>
          </cell>
          <cell r="I415" t="str">
            <v>x</v>
          </cell>
          <cell r="J415" t="str">
            <v>x</v>
          </cell>
          <cell r="K415" t="str">
            <v>x</v>
          </cell>
          <cell r="L415" t="str">
            <v>x</v>
          </cell>
          <cell r="M415" t="str">
            <v>x</v>
          </cell>
          <cell r="N415" t="str">
            <v>x</v>
          </cell>
          <cell r="O415">
            <v>0</v>
          </cell>
          <cell r="P415" t="str">
            <v>Cust MI 800822</v>
          </cell>
          <cell r="Q415">
            <v>71891</v>
          </cell>
          <cell r="R415">
            <v>4</v>
          </cell>
          <cell r="S415">
            <v>0</v>
          </cell>
          <cell r="T415">
            <v>0</v>
          </cell>
          <cell r="U415">
            <v>2877</v>
          </cell>
        </row>
        <row r="416">
          <cell r="D416">
            <v>77236</v>
          </cell>
          <cell r="E416">
            <v>240</v>
          </cell>
          <cell r="F416" t="str">
            <v>X</v>
          </cell>
          <cell r="G416">
            <v>0</v>
          </cell>
          <cell r="H416">
            <v>0</v>
          </cell>
          <cell r="I416" t="str">
            <v>X</v>
          </cell>
          <cell r="J416" t="str">
            <v>X</v>
          </cell>
          <cell r="K416" t="str">
            <v>X</v>
          </cell>
          <cell r="L416" t="str">
            <v>X</v>
          </cell>
          <cell r="M416" t="str">
            <v>X</v>
          </cell>
          <cell r="N416" t="str">
            <v>X</v>
          </cell>
          <cell r="O416">
            <v>0</v>
          </cell>
          <cell r="P416" t="str">
            <v>ICT 800822</v>
          </cell>
          <cell r="Q416">
            <v>0</v>
          </cell>
          <cell r="R416">
            <v>0</v>
          </cell>
          <cell r="S416">
            <v>240</v>
          </cell>
          <cell r="T416">
            <v>240</v>
          </cell>
          <cell r="U416">
            <v>0</v>
          </cell>
        </row>
        <row r="417">
          <cell r="D417">
            <v>77237</v>
          </cell>
          <cell r="E417">
            <v>1</v>
          </cell>
          <cell r="F417" t="str">
            <v>x</v>
          </cell>
          <cell r="G417">
            <v>1</v>
          </cell>
          <cell r="H417">
            <v>1</v>
          </cell>
          <cell r="I417" t="str">
            <v>x</v>
          </cell>
          <cell r="J417" t="str">
            <v>x</v>
          </cell>
          <cell r="K417" t="str">
            <v>x</v>
          </cell>
          <cell r="L417" t="str">
            <v>x</v>
          </cell>
          <cell r="M417" t="str">
            <v>x</v>
          </cell>
          <cell r="N417" t="str">
            <v>x</v>
          </cell>
          <cell r="O417">
            <v>0</v>
          </cell>
          <cell r="P417" t="str">
            <v>TV Series 24_2424024</v>
          </cell>
          <cell r="Q417">
            <v>92</v>
          </cell>
          <cell r="R417">
            <v>0</v>
          </cell>
          <cell r="S417">
            <v>0</v>
          </cell>
          <cell r="T417">
            <v>0</v>
          </cell>
          <cell r="U417">
            <v>2</v>
          </cell>
        </row>
        <row r="418">
          <cell r="D418">
            <v>77240</v>
          </cell>
          <cell r="E418">
            <v>160</v>
          </cell>
          <cell r="F418" t="str">
            <v>X</v>
          </cell>
          <cell r="G418">
            <v>129</v>
          </cell>
          <cell r="H418">
            <v>129</v>
          </cell>
          <cell r="I418" t="str">
            <v>X</v>
          </cell>
          <cell r="J418" t="str">
            <v>X</v>
          </cell>
          <cell r="K418" t="str">
            <v>X</v>
          </cell>
          <cell r="L418" t="str">
            <v>X</v>
          </cell>
          <cell r="M418" t="str">
            <v>X</v>
          </cell>
          <cell r="N418" t="str">
            <v>X</v>
          </cell>
          <cell r="O418">
            <v>0</v>
          </cell>
          <cell r="P418" t="str">
            <v>IP PAT Transfer</v>
          </cell>
          <cell r="Q418">
            <v>34578</v>
          </cell>
          <cell r="R418">
            <v>0</v>
          </cell>
          <cell r="S418">
            <v>31</v>
          </cell>
          <cell r="T418">
            <v>31</v>
          </cell>
          <cell r="U418">
            <v>286</v>
          </cell>
        </row>
        <row r="419">
          <cell r="D419">
            <v>77242</v>
          </cell>
          <cell r="E419">
            <v>713</v>
          </cell>
          <cell r="F419" t="str">
            <v>X</v>
          </cell>
          <cell r="G419">
            <v>711</v>
          </cell>
          <cell r="H419">
            <v>697</v>
          </cell>
          <cell r="I419" t="str">
            <v>X</v>
          </cell>
          <cell r="J419" t="str">
            <v>X</v>
          </cell>
          <cell r="K419" t="str">
            <v>X</v>
          </cell>
          <cell r="L419" t="str">
            <v>X</v>
          </cell>
          <cell r="M419" t="str">
            <v>X</v>
          </cell>
          <cell r="N419" t="str">
            <v>X</v>
          </cell>
          <cell r="O419">
            <v>2</v>
          </cell>
          <cell r="P419">
            <v>77242</v>
          </cell>
          <cell r="Q419">
            <v>89648</v>
          </cell>
          <cell r="R419">
            <v>0</v>
          </cell>
          <cell r="S419">
            <v>0</v>
          </cell>
          <cell r="T419">
            <v>0</v>
          </cell>
          <cell r="U419">
            <v>2603</v>
          </cell>
        </row>
        <row r="420">
          <cell r="D420">
            <v>77246</v>
          </cell>
          <cell r="E420">
            <v>1078</v>
          </cell>
          <cell r="F420" t="str">
            <v>X</v>
          </cell>
          <cell r="G420">
            <v>1076</v>
          </cell>
          <cell r="H420">
            <v>1066</v>
          </cell>
          <cell r="I420" t="str">
            <v>X</v>
          </cell>
          <cell r="J420" t="str">
            <v>X</v>
          </cell>
          <cell r="K420" t="str">
            <v>X</v>
          </cell>
          <cell r="L420" t="str">
            <v>X</v>
          </cell>
          <cell r="M420" t="str">
            <v>X</v>
          </cell>
          <cell r="N420" t="str">
            <v>X</v>
          </cell>
          <cell r="O420">
            <v>2</v>
          </cell>
          <cell r="P420" t="str">
            <v>ICT 800822.</v>
          </cell>
          <cell r="Q420">
            <v>140089</v>
          </cell>
          <cell r="R420">
            <v>0</v>
          </cell>
          <cell r="S420">
            <v>0</v>
          </cell>
          <cell r="T420">
            <v>0</v>
          </cell>
          <cell r="U420">
            <v>3641</v>
          </cell>
        </row>
        <row r="421">
          <cell r="D421">
            <v>77248</v>
          </cell>
          <cell r="E421">
            <v>290</v>
          </cell>
          <cell r="F421" t="str">
            <v>X</v>
          </cell>
          <cell r="G421">
            <v>289</v>
          </cell>
          <cell r="H421">
            <v>281</v>
          </cell>
          <cell r="I421" t="str">
            <v>X</v>
          </cell>
          <cell r="J421" t="str">
            <v>X</v>
          </cell>
          <cell r="K421" t="str">
            <v>X</v>
          </cell>
          <cell r="L421" t="str">
            <v>X</v>
          </cell>
          <cell r="M421" t="str">
            <v>X</v>
          </cell>
          <cell r="N421" t="str">
            <v>X</v>
          </cell>
          <cell r="O421">
            <v>1</v>
          </cell>
          <cell r="P421" t="str">
            <v>ICT 800822..</v>
          </cell>
          <cell r="Q421">
            <v>42760</v>
          </cell>
          <cell r="R421">
            <v>0</v>
          </cell>
          <cell r="S421">
            <v>0</v>
          </cell>
          <cell r="T421">
            <v>0</v>
          </cell>
          <cell r="U421">
            <v>1210</v>
          </cell>
        </row>
        <row r="422">
          <cell r="D422">
            <v>77254</v>
          </cell>
          <cell r="E422">
            <v>22</v>
          </cell>
          <cell r="F422" t="str">
            <v>X</v>
          </cell>
          <cell r="G422">
            <v>0</v>
          </cell>
          <cell r="H422">
            <v>0</v>
          </cell>
          <cell r="I422" t="str">
            <v>X</v>
          </cell>
          <cell r="J422" t="str">
            <v>X</v>
          </cell>
          <cell r="K422" t="str">
            <v>X</v>
          </cell>
          <cell r="L422" t="str">
            <v>X</v>
          </cell>
          <cell r="M422" t="str">
            <v>X</v>
          </cell>
          <cell r="N422" t="str">
            <v>X</v>
          </cell>
          <cell r="O422">
            <v>0</v>
          </cell>
          <cell r="P422">
            <v>77254</v>
          </cell>
          <cell r="Q422">
            <v>0</v>
          </cell>
          <cell r="R422">
            <v>0</v>
          </cell>
          <cell r="S422">
            <v>22</v>
          </cell>
          <cell r="T422">
            <v>22</v>
          </cell>
          <cell r="U422">
            <v>0</v>
          </cell>
        </row>
        <row r="423">
          <cell r="D423">
            <v>77255</v>
          </cell>
          <cell r="E423">
            <v>1</v>
          </cell>
          <cell r="F423" t="str">
            <v>X</v>
          </cell>
          <cell r="G423">
            <v>1</v>
          </cell>
          <cell r="H423">
            <v>1</v>
          </cell>
          <cell r="I423" t="str">
            <v>X</v>
          </cell>
          <cell r="J423" t="str">
            <v>X</v>
          </cell>
          <cell r="K423" t="str">
            <v>X</v>
          </cell>
          <cell r="L423" t="str">
            <v>X</v>
          </cell>
          <cell r="M423" t="str">
            <v>X</v>
          </cell>
          <cell r="N423" t="str">
            <v>X</v>
          </cell>
          <cell r="O423">
            <v>0</v>
          </cell>
          <cell r="P423" t="str">
            <v>Sky+ IAF 501603 Rev</v>
          </cell>
          <cell r="Q423">
            <v>672</v>
          </cell>
          <cell r="R423">
            <v>0</v>
          </cell>
          <cell r="S423">
            <v>0</v>
          </cell>
          <cell r="T423">
            <v>0</v>
          </cell>
          <cell r="U423">
            <v>13</v>
          </cell>
        </row>
        <row r="424">
          <cell r="D424">
            <v>77260</v>
          </cell>
          <cell r="E424">
            <v>1</v>
          </cell>
          <cell r="F424" t="str">
            <v>X</v>
          </cell>
          <cell r="G424">
            <v>0</v>
          </cell>
          <cell r="H424">
            <v>0</v>
          </cell>
          <cell r="I424" t="str">
            <v>X</v>
          </cell>
          <cell r="J424" t="str">
            <v>X</v>
          </cell>
          <cell r="K424" t="str">
            <v>X</v>
          </cell>
          <cell r="L424" t="str">
            <v>X</v>
          </cell>
          <cell r="M424" t="str">
            <v>X</v>
          </cell>
          <cell r="N424" t="str">
            <v>X</v>
          </cell>
          <cell r="O424">
            <v>1</v>
          </cell>
          <cell r="P424" t="str">
            <v>Clawback Mailer UK</v>
          </cell>
          <cell r="Q424">
            <v>0</v>
          </cell>
          <cell r="R424">
            <v>0</v>
          </cell>
          <cell r="S424">
            <v>0</v>
          </cell>
          <cell r="T424">
            <v>0</v>
          </cell>
          <cell r="U424">
            <v>0</v>
          </cell>
        </row>
        <row r="425">
          <cell r="D425">
            <v>77270</v>
          </cell>
          <cell r="E425">
            <v>56</v>
          </cell>
          <cell r="F425" t="str">
            <v>X</v>
          </cell>
          <cell r="G425">
            <v>0</v>
          </cell>
          <cell r="H425">
            <v>0</v>
          </cell>
          <cell r="I425" t="str">
            <v>X</v>
          </cell>
          <cell r="J425" t="str">
            <v>X</v>
          </cell>
          <cell r="K425" t="str">
            <v>X</v>
          </cell>
          <cell r="L425" t="str">
            <v>X</v>
          </cell>
          <cell r="M425" t="str">
            <v>X</v>
          </cell>
          <cell r="N425" t="str">
            <v>X</v>
          </cell>
          <cell r="O425">
            <v>0</v>
          </cell>
          <cell r="P425" t="str">
            <v>C and C Payment Plan</v>
          </cell>
          <cell r="Q425">
            <v>0</v>
          </cell>
          <cell r="R425">
            <v>20</v>
          </cell>
          <cell r="S425">
            <v>55</v>
          </cell>
          <cell r="T425">
            <v>0</v>
          </cell>
          <cell r="U425">
            <v>0</v>
          </cell>
        </row>
        <row r="426">
          <cell r="D426">
            <v>77271</v>
          </cell>
          <cell r="E426">
            <v>16</v>
          </cell>
          <cell r="F426" t="str">
            <v>X</v>
          </cell>
          <cell r="G426">
            <v>15</v>
          </cell>
          <cell r="H426">
            <v>15</v>
          </cell>
          <cell r="I426" t="str">
            <v>X</v>
          </cell>
          <cell r="J426" t="str">
            <v>X</v>
          </cell>
          <cell r="K426" t="str">
            <v>X</v>
          </cell>
          <cell r="L426" t="str">
            <v>X</v>
          </cell>
          <cell r="M426" t="str">
            <v>X</v>
          </cell>
          <cell r="N426" t="str">
            <v>X</v>
          </cell>
          <cell r="O426">
            <v>1</v>
          </cell>
          <cell r="P426" t="str">
            <v>Mail Order DM</v>
          </cell>
          <cell r="Q426">
            <v>3563</v>
          </cell>
          <cell r="R426">
            <v>0</v>
          </cell>
          <cell r="S426">
            <v>0</v>
          </cell>
          <cell r="T426">
            <v>0</v>
          </cell>
          <cell r="U426">
            <v>33</v>
          </cell>
        </row>
        <row r="427">
          <cell r="D427">
            <v>77273</v>
          </cell>
          <cell r="E427">
            <v>4</v>
          </cell>
          <cell r="F427" t="str">
            <v>X</v>
          </cell>
          <cell r="G427">
            <v>4</v>
          </cell>
          <cell r="H427">
            <v>4</v>
          </cell>
          <cell r="I427" t="str">
            <v>X</v>
          </cell>
          <cell r="J427" t="str">
            <v>X</v>
          </cell>
          <cell r="K427" t="str">
            <v>X</v>
          </cell>
          <cell r="L427" t="str">
            <v>X</v>
          </cell>
          <cell r="M427" t="str">
            <v>X</v>
          </cell>
          <cell r="N427" t="str">
            <v>X</v>
          </cell>
          <cell r="O427">
            <v>0</v>
          </cell>
          <cell r="P427" t="str">
            <v>Promo Responders DM</v>
          </cell>
          <cell r="Q427">
            <v>2090</v>
          </cell>
          <cell r="R427">
            <v>0</v>
          </cell>
          <cell r="S427">
            <v>0</v>
          </cell>
          <cell r="T427">
            <v>0</v>
          </cell>
          <cell r="U427">
            <v>8</v>
          </cell>
        </row>
        <row r="428">
          <cell r="D428">
            <v>77274</v>
          </cell>
          <cell r="E428">
            <v>7</v>
          </cell>
          <cell r="F428" t="str">
            <v>X</v>
          </cell>
          <cell r="G428">
            <v>7</v>
          </cell>
          <cell r="H428">
            <v>7</v>
          </cell>
          <cell r="I428" t="str">
            <v>X</v>
          </cell>
          <cell r="J428" t="str">
            <v>X</v>
          </cell>
          <cell r="K428" t="str">
            <v>X</v>
          </cell>
          <cell r="L428" t="str">
            <v>X</v>
          </cell>
          <cell r="M428" t="str">
            <v>X</v>
          </cell>
          <cell r="N428" t="str">
            <v>X</v>
          </cell>
          <cell r="O428">
            <v>0</v>
          </cell>
          <cell r="P428" t="str">
            <v>New Estates DM</v>
          </cell>
          <cell r="Q428">
            <v>2170</v>
          </cell>
          <cell r="R428">
            <v>0</v>
          </cell>
          <cell r="S428">
            <v>0</v>
          </cell>
          <cell r="T428">
            <v>0</v>
          </cell>
          <cell r="U428">
            <v>16</v>
          </cell>
        </row>
        <row r="429">
          <cell r="D429">
            <v>77280</v>
          </cell>
          <cell r="E429">
            <v>46</v>
          </cell>
          <cell r="F429" t="str">
            <v>X</v>
          </cell>
          <cell r="G429">
            <v>42</v>
          </cell>
          <cell r="H429">
            <v>22</v>
          </cell>
          <cell r="I429" t="str">
            <v>X</v>
          </cell>
          <cell r="J429" t="str">
            <v>X</v>
          </cell>
          <cell r="K429" t="str">
            <v>X</v>
          </cell>
          <cell r="L429" t="str">
            <v>X</v>
          </cell>
          <cell r="M429" t="str">
            <v>X</v>
          </cell>
          <cell r="N429" t="str">
            <v>X</v>
          </cell>
          <cell r="O429">
            <v>3</v>
          </cell>
          <cell r="P429" t="str">
            <v>Tesco 959595</v>
          </cell>
          <cell r="Q429">
            <v>16237</v>
          </cell>
          <cell r="R429">
            <v>17</v>
          </cell>
          <cell r="S429">
            <v>0</v>
          </cell>
          <cell r="T429">
            <v>0</v>
          </cell>
          <cell r="U429">
            <v>1447</v>
          </cell>
        </row>
        <row r="430">
          <cell r="D430">
            <v>77282</v>
          </cell>
          <cell r="E430">
            <v>31</v>
          </cell>
          <cell r="F430" t="str">
            <v>X</v>
          </cell>
          <cell r="G430">
            <v>30</v>
          </cell>
          <cell r="H430">
            <v>30</v>
          </cell>
          <cell r="I430" t="str">
            <v>X</v>
          </cell>
          <cell r="J430" t="str">
            <v>X</v>
          </cell>
          <cell r="K430" t="str">
            <v>X</v>
          </cell>
          <cell r="L430" t="str">
            <v>X</v>
          </cell>
          <cell r="M430" t="str">
            <v>X</v>
          </cell>
          <cell r="N430" t="str">
            <v>X</v>
          </cell>
          <cell r="O430">
            <v>1</v>
          </cell>
          <cell r="P430" t="str">
            <v>TV Link x/fer</v>
          </cell>
          <cell r="Q430">
            <v>10601</v>
          </cell>
          <cell r="R430">
            <v>0</v>
          </cell>
          <cell r="S430">
            <v>0</v>
          </cell>
          <cell r="T430">
            <v>0</v>
          </cell>
          <cell r="U430">
            <v>64</v>
          </cell>
        </row>
        <row r="431">
          <cell r="D431">
            <v>77285</v>
          </cell>
          <cell r="E431">
            <v>1</v>
          </cell>
          <cell r="F431" t="str">
            <v>X</v>
          </cell>
          <cell r="G431">
            <v>0</v>
          </cell>
          <cell r="H431">
            <v>0</v>
          </cell>
          <cell r="I431" t="str">
            <v>X</v>
          </cell>
          <cell r="J431" t="str">
            <v>X</v>
          </cell>
          <cell r="K431" t="str">
            <v>X</v>
          </cell>
          <cell r="L431" t="str">
            <v>X</v>
          </cell>
          <cell r="M431" t="str">
            <v>X</v>
          </cell>
          <cell r="N431" t="str">
            <v>X</v>
          </cell>
          <cell r="O431">
            <v>1</v>
          </cell>
          <cell r="P431">
            <v>77285</v>
          </cell>
          <cell r="Q431">
            <v>0</v>
          </cell>
          <cell r="R431">
            <v>0</v>
          </cell>
          <cell r="S431">
            <v>0</v>
          </cell>
          <cell r="T431">
            <v>0</v>
          </cell>
          <cell r="U431">
            <v>0</v>
          </cell>
        </row>
        <row r="432">
          <cell r="D432">
            <v>77290</v>
          </cell>
          <cell r="E432">
            <v>83</v>
          </cell>
          <cell r="F432" t="str">
            <v>X</v>
          </cell>
          <cell r="G432">
            <v>82</v>
          </cell>
          <cell r="H432">
            <v>82</v>
          </cell>
          <cell r="I432" t="str">
            <v>X</v>
          </cell>
          <cell r="J432" t="str">
            <v>X</v>
          </cell>
          <cell r="K432" t="str">
            <v>X</v>
          </cell>
          <cell r="L432" t="str">
            <v>X</v>
          </cell>
          <cell r="M432" t="str">
            <v>X</v>
          </cell>
          <cell r="N432" t="str">
            <v>X</v>
          </cell>
          <cell r="O432">
            <v>1</v>
          </cell>
          <cell r="P432" t="str">
            <v>MI Transfer Number</v>
          </cell>
          <cell r="Q432">
            <v>19883</v>
          </cell>
          <cell r="R432">
            <v>0</v>
          </cell>
          <cell r="S432">
            <v>0</v>
          </cell>
          <cell r="T432">
            <v>0</v>
          </cell>
          <cell r="U432">
            <v>235</v>
          </cell>
        </row>
        <row r="433">
          <cell r="D433">
            <v>77292</v>
          </cell>
          <cell r="E433">
            <v>37</v>
          </cell>
          <cell r="F433" t="str">
            <v>X</v>
          </cell>
          <cell r="G433">
            <v>36</v>
          </cell>
          <cell r="H433">
            <v>34</v>
          </cell>
          <cell r="I433" t="str">
            <v>X</v>
          </cell>
          <cell r="J433" t="str">
            <v>X</v>
          </cell>
          <cell r="K433" t="str">
            <v>X</v>
          </cell>
          <cell r="L433" t="str">
            <v>X</v>
          </cell>
          <cell r="M433" t="str">
            <v>X</v>
          </cell>
          <cell r="N433" t="str">
            <v>X</v>
          </cell>
          <cell r="O433">
            <v>1</v>
          </cell>
          <cell r="P433" t="str">
            <v>Sky + Install T/fer</v>
          </cell>
          <cell r="Q433">
            <v>15471</v>
          </cell>
          <cell r="R433">
            <v>0</v>
          </cell>
          <cell r="S433">
            <v>0</v>
          </cell>
          <cell r="T433">
            <v>0</v>
          </cell>
          <cell r="U433">
            <v>213</v>
          </cell>
        </row>
        <row r="434">
          <cell r="D434">
            <v>77293</v>
          </cell>
          <cell r="E434">
            <v>143</v>
          </cell>
          <cell r="F434" t="str">
            <v>X</v>
          </cell>
          <cell r="G434">
            <v>142</v>
          </cell>
          <cell r="H434">
            <v>142</v>
          </cell>
          <cell r="I434" t="str">
            <v>X</v>
          </cell>
          <cell r="J434" t="str">
            <v>X</v>
          </cell>
          <cell r="K434" t="str">
            <v>X</v>
          </cell>
          <cell r="L434" t="str">
            <v>X</v>
          </cell>
          <cell r="M434" t="str">
            <v>X</v>
          </cell>
          <cell r="N434" t="str">
            <v>X</v>
          </cell>
          <cell r="O434">
            <v>1</v>
          </cell>
          <cell r="P434" t="str">
            <v>EDB x/fer</v>
          </cell>
          <cell r="Q434">
            <v>53670</v>
          </cell>
          <cell r="R434">
            <v>0</v>
          </cell>
          <cell r="S434">
            <v>0</v>
          </cell>
          <cell r="T434">
            <v>0</v>
          </cell>
          <cell r="U434">
            <v>307</v>
          </cell>
        </row>
        <row r="435">
          <cell r="D435">
            <v>77294</v>
          </cell>
          <cell r="E435">
            <v>2</v>
          </cell>
          <cell r="F435" t="str">
            <v>X</v>
          </cell>
          <cell r="G435">
            <v>2</v>
          </cell>
          <cell r="H435">
            <v>2</v>
          </cell>
          <cell r="I435" t="str">
            <v>X</v>
          </cell>
          <cell r="J435" t="str">
            <v>X</v>
          </cell>
          <cell r="K435" t="str">
            <v>X</v>
          </cell>
          <cell r="L435" t="str">
            <v>X</v>
          </cell>
          <cell r="M435" t="str">
            <v>X</v>
          </cell>
          <cell r="N435" t="str">
            <v>X</v>
          </cell>
          <cell r="O435">
            <v>0</v>
          </cell>
          <cell r="P435" t="str">
            <v>Independant</v>
          </cell>
          <cell r="Q435">
            <v>709</v>
          </cell>
          <cell r="R435">
            <v>0</v>
          </cell>
          <cell r="S435">
            <v>0</v>
          </cell>
          <cell r="T435">
            <v>0</v>
          </cell>
          <cell r="U435">
            <v>4</v>
          </cell>
        </row>
        <row r="436">
          <cell r="D436">
            <v>77295</v>
          </cell>
          <cell r="E436">
            <v>65</v>
          </cell>
          <cell r="F436" t="str">
            <v>X</v>
          </cell>
          <cell r="G436">
            <v>61</v>
          </cell>
          <cell r="H436">
            <v>55</v>
          </cell>
          <cell r="I436" t="str">
            <v>X</v>
          </cell>
          <cell r="J436" t="str">
            <v>X</v>
          </cell>
          <cell r="K436" t="str">
            <v>X</v>
          </cell>
          <cell r="L436" t="str">
            <v>X</v>
          </cell>
          <cell r="M436" t="str">
            <v>X</v>
          </cell>
          <cell r="N436" t="str">
            <v>X</v>
          </cell>
          <cell r="O436">
            <v>4</v>
          </cell>
          <cell r="P436" t="str">
            <v>ASA Transfer Number</v>
          </cell>
          <cell r="Q436">
            <v>5092</v>
          </cell>
          <cell r="R436">
            <v>0</v>
          </cell>
          <cell r="S436">
            <v>0</v>
          </cell>
          <cell r="T436">
            <v>0</v>
          </cell>
          <cell r="U436">
            <v>559</v>
          </cell>
        </row>
        <row r="437">
          <cell r="D437">
            <v>77296</v>
          </cell>
          <cell r="E437">
            <v>2</v>
          </cell>
          <cell r="F437" t="str">
            <v>X</v>
          </cell>
          <cell r="G437">
            <v>2</v>
          </cell>
          <cell r="H437">
            <v>2</v>
          </cell>
          <cell r="I437" t="str">
            <v>X</v>
          </cell>
          <cell r="J437" t="str">
            <v>X</v>
          </cell>
          <cell r="K437" t="str">
            <v>X</v>
          </cell>
          <cell r="L437" t="str">
            <v>X</v>
          </cell>
          <cell r="M437" t="str">
            <v>X</v>
          </cell>
          <cell r="N437" t="str">
            <v>X</v>
          </cell>
          <cell r="O437">
            <v>0</v>
          </cell>
          <cell r="P437" t="str">
            <v>BST ASA</v>
          </cell>
          <cell r="Q437">
            <v>45</v>
          </cell>
          <cell r="R437">
            <v>0</v>
          </cell>
          <cell r="S437">
            <v>0</v>
          </cell>
          <cell r="T437">
            <v>0</v>
          </cell>
          <cell r="U437">
            <v>5</v>
          </cell>
        </row>
        <row r="438">
          <cell r="D438">
            <v>77297</v>
          </cell>
          <cell r="E438">
            <v>83</v>
          </cell>
          <cell r="F438" t="str">
            <v>X</v>
          </cell>
          <cell r="G438">
            <v>0</v>
          </cell>
          <cell r="H438">
            <v>0</v>
          </cell>
          <cell r="I438" t="str">
            <v>X</v>
          </cell>
          <cell r="J438" t="str">
            <v>X</v>
          </cell>
          <cell r="K438" t="str">
            <v>X</v>
          </cell>
          <cell r="L438" t="str">
            <v>X</v>
          </cell>
          <cell r="M438" t="str">
            <v>X</v>
          </cell>
          <cell r="N438" t="str">
            <v>X</v>
          </cell>
          <cell r="O438">
            <v>2</v>
          </cell>
          <cell r="P438" t="str">
            <v>DTH Collections</v>
          </cell>
          <cell r="Q438">
            <v>0</v>
          </cell>
          <cell r="R438">
            <v>35</v>
          </cell>
          <cell r="S438">
            <v>79</v>
          </cell>
          <cell r="T438">
            <v>0</v>
          </cell>
          <cell r="U438">
            <v>0</v>
          </cell>
        </row>
        <row r="439">
          <cell r="D439">
            <v>77298</v>
          </cell>
          <cell r="E439">
            <v>6</v>
          </cell>
          <cell r="F439" t="str">
            <v>X</v>
          </cell>
          <cell r="G439">
            <v>2</v>
          </cell>
          <cell r="H439">
            <v>2</v>
          </cell>
          <cell r="I439" t="str">
            <v>X</v>
          </cell>
          <cell r="J439" t="str">
            <v>X</v>
          </cell>
          <cell r="K439" t="str">
            <v>X</v>
          </cell>
          <cell r="L439" t="str">
            <v>X</v>
          </cell>
          <cell r="M439" t="str">
            <v>X</v>
          </cell>
          <cell r="N439" t="str">
            <v>X</v>
          </cell>
          <cell r="O439">
            <v>1</v>
          </cell>
          <cell r="P439">
            <v>77298</v>
          </cell>
          <cell r="Q439">
            <v>80</v>
          </cell>
          <cell r="R439">
            <v>0</v>
          </cell>
          <cell r="S439">
            <v>3</v>
          </cell>
          <cell r="T439">
            <v>3</v>
          </cell>
          <cell r="U439">
            <v>7</v>
          </cell>
        </row>
        <row r="440">
          <cell r="D440">
            <v>77299</v>
          </cell>
          <cell r="E440">
            <v>570</v>
          </cell>
          <cell r="F440" t="str">
            <v>X</v>
          </cell>
          <cell r="G440">
            <v>560</v>
          </cell>
          <cell r="H440">
            <v>509</v>
          </cell>
          <cell r="I440" t="str">
            <v>X</v>
          </cell>
          <cell r="J440" t="str">
            <v>X</v>
          </cell>
          <cell r="K440" t="str">
            <v>X</v>
          </cell>
          <cell r="L440" t="str">
            <v>X</v>
          </cell>
          <cell r="M440" t="str">
            <v>X</v>
          </cell>
          <cell r="N440" t="str">
            <v>X</v>
          </cell>
          <cell r="O440">
            <v>10</v>
          </cell>
          <cell r="P440" t="str">
            <v>Install T/fer Number</v>
          </cell>
          <cell r="Q440">
            <v>142388</v>
          </cell>
          <cell r="R440">
            <v>0</v>
          </cell>
          <cell r="S440">
            <v>0</v>
          </cell>
          <cell r="T440">
            <v>0</v>
          </cell>
          <cell r="U440">
            <v>4071</v>
          </cell>
        </row>
        <row r="441">
          <cell r="D441">
            <v>77300</v>
          </cell>
          <cell r="E441">
            <v>61</v>
          </cell>
          <cell r="F441" t="str">
            <v>X</v>
          </cell>
          <cell r="G441">
            <v>60</v>
          </cell>
          <cell r="H441">
            <v>47</v>
          </cell>
          <cell r="I441" t="str">
            <v>X</v>
          </cell>
          <cell r="J441" t="str">
            <v>X</v>
          </cell>
          <cell r="K441" t="str">
            <v>X</v>
          </cell>
          <cell r="L441" t="str">
            <v>X</v>
          </cell>
          <cell r="M441" t="str">
            <v>X</v>
          </cell>
          <cell r="N441" t="str">
            <v>X</v>
          </cell>
          <cell r="O441">
            <v>1</v>
          </cell>
          <cell r="P441" t="str">
            <v>Tivo 418486.</v>
          </cell>
          <cell r="Q441">
            <v>18516</v>
          </cell>
          <cell r="R441">
            <v>0</v>
          </cell>
          <cell r="S441">
            <v>0</v>
          </cell>
          <cell r="T441">
            <v>0</v>
          </cell>
          <cell r="U441">
            <v>1633</v>
          </cell>
        </row>
        <row r="442">
          <cell r="D442">
            <v>77303</v>
          </cell>
          <cell r="E442">
            <v>11</v>
          </cell>
          <cell r="F442" t="str">
            <v>X</v>
          </cell>
          <cell r="G442">
            <v>6</v>
          </cell>
          <cell r="H442">
            <v>6</v>
          </cell>
          <cell r="I442" t="str">
            <v>X</v>
          </cell>
          <cell r="J442" t="str">
            <v>X</v>
          </cell>
          <cell r="K442" t="str">
            <v>X</v>
          </cell>
          <cell r="L442" t="str">
            <v>X</v>
          </cell>
          <cell r="M442" t="str">
            <v>X</v>
          </cell>
          <cell r="N442" t="str">
            <v>X</v>
          </cell>
          <cell r="O442">
            <v>0</v>
          </cell>
          <cell r="P442" t="str">
            <v>Tech Option 435000</v>
          </cell>
          <cell r="Q442">
            <v>1313</v>
          </cell>
          <cell r="R442">
            <v>0</v>
          </cell>
          <cell r="S442">
            <v>5</v>
          </cell>
          <cell r="T442">
            <v>5</v>
          </cell>
          <cell r="U442">
            <v>17</v>
          </cell>
        </row>
        <row r="443">
          <cell r="D443">
            <v>77306</v>
          </cell>
          <cell r="E443">
            <v>3</v>
          </cell>
          <cell r="F443" t="str">
            <v>x</v>
          </cell>
          <cell r="G443">
            <v>2</v>
          </cell>
          <cell r="H443">
            <v>2</v>
          </cell>
          <cell r="I443" t="str">
            <v>x</v>
          </cell>
          <cell r="J443" t="str">
            <v>x</v>
          </cell>
          <cell r="K443" t="str">
            <v>x</v>
          </cell>
          <cell r="L443" t="str">
            <v>x</v>
          </cell>
          <cell r="M443" t="str">
            <v>x</v>
          </cell>
          <cell r="N443" t="str">
            <v>x</v>
          </cell>
          <cell r="O443">
            <v>0</v>
          </cell>
          <cell r="P443" t="str">
            <v>CLI MGT 435000</v>
          </cell>
          <cell r="Q443">
            <v>807</v>
          </cell>
          <cell r="R443">
            <v>0</v>
          </cell>
          <cell r="S443">
            <v>1</v>
          </cell>
          <cell r="T443">
            <v>0</v>
          </cell>
          <cell r="U443">
            <v>5</v>
          </cell>
        </row>
        <row r="444">
          <cell r="D444">
            <v>77306</v>
          </cell>
          <cell r="E444">
            <v>492</v>
          </cell>
          <cell r="F444" t="str">
            <v>X</v>
          </cell>
          <cell r="G444">
            <v>492</v>
          </cell>
          <cell r="H444">
            <v>459</v>
          </cell>
          <cell r="I444" t="str">
            <v>X</v>
          </cell>
          <cell r="J444" t="str">
            <v>X</v>
          </cell>
          <cell r="K444" t="str">
            <v>X</v>
          </cell>
          <cell r="L444" t="str">
            <v>X</v>
          </cell>
          <cell r="M444" t="str">
            <v>X</v>
          </cell>
          <cell r="N444" t="str">
            <v>X</v>
          </cell>
          <cell r="O444">
            <v>0</v>
          </cell>
          <cell r="P444" t="str">
            <v>CLI Opt 435000</v>
          </cell>
          <cell r="Q444">
            <v>179669</v>
          </cell>
          <cell r="R444">
            <v>0</v>
          </cell>
          <cell r="S444">
            <v>0</v>
          </cell>
          <cell r="T444">
            <v>0</v>
          </cell>
          <cell r="U444">
            <v>2875</v>
          </cell>
        </row>
        <row r="445">
          <cell r="D445">
            <v>77307</v>
          </cell>
          <cell r="E445">
            <v>1713</v>
          </cell>
          <cell r="F445" t="str">
            <v>X</v>
          </cell>
          <cell r="G445">
            <v>1370</v>
          </cell>
          <cell r="H445">
            <v>809</v>
          </cell>
          <cell r="I445" t="str">
            <v>X</v>
          </cell>
          <cell r="J445" t="str">
            <v>X</v>
          </cell>
          <cell r="K445" t="str">
            <v>X</v>
          </cell>
          <cell r="L445" t="str">
            <v>X</v>
          </cell>
          <cell r="M445" t="str">
            <v>X</v>
          </cell>
          <cell r="N445" t="str">
            <v>X</v>
          </cell>
          <cell r="O445">
            <v>178</v>
          </cell>
          <cell r="P445" t="str">
            <v>Sky+ Technical</v>
          </cell>
          <cell r="Q445">
            <v>629779</v>
          </cell>
          <cell r="R445">
            <v>2027</v>
          </cell>
          <cell r="S445">
            <v>0</v>
          </cell>
          <cell r="T445">
            <v>0</v>
          </cell>
          <cell r="U445">
            <v>237344</v>
          </cell>
        </row>
        <row r="446">
          <cell r="D446">
            <v>77311</v>
          </cell>
          <cell r="E446">
            <v>200</v>
          </cell>
          <cell r="F446" t="str">
            <v>x</v>
          </cell>
          <cell r="G446">
            <v>190</v>
          </cell>
          <cell r="H446">
            <v>143</v>
          </cell>
          <cell r="I446" t="str">
            <v>x</v>
          </cell>
          <cell r="J446" t="str">
            <v>x</v>
          </cell>
          <cell r="K446" t="str">
            <v>x</v>
          </cell>
          <cell r="L446" t="str">
            <v>x</v>
          </cell>
          <cell r="M446" t="str">
            <v>x</v>
          </cell>
          <cell r="N446" t="str">
            <v>x</v>
          </cell>
          <cell r="O446">
            <v>9</v>
          </cell>
          <cell r="P446" t="str">
            <v>WAP Technical Active</v>
          </cell>
          <cell r="Q446">
            <v>51597</v>
          </cell>
          <cell r="R446">
            <v>1</v>
          </cell>
          <cell r="S446">
            <v>0</v>
          </cell>
          <cell r="T446">
            <v>0</v>
          </cell>
          <cell r="U446">
            <v>3960</v>
          </cell>
        </row>
        <row r="447">
          <cell r="D447">
            <v>77315</v>
          </cell>
          <cell r="E447">
            <v>61</v>
          </cell>
          <cell r="F447" t="str">
            <v>X</v>
          </cell>
          <cell r="G447">
            <v>55</v>
          </cell>
          <cell r="H447">
            <v>35</v>
          </cell>
          <cell r="I447" t="str">
            <v>X</v>
          </cell>
          <cell r="J447" t="str">
            <v>X</v>
          </cell>
          <cell r="K447" t="str">
            <v>X</v>
          </cell>
          <cell r="L447" t="str">
            <v>X</v>
          </cell>
          <cell r="M447" t="str">
            <v>X</v>
          </cell>
          <cell r="N447" t="str">
            <v>X</v>
          </cell>
          <cell r="O447">
            <v>6</v>
          </cell>
          <cell r="P447" t="str">
            <v>Tech Option 434343</v>
          </cell>
          <cell r="Q447">
            <v>16387</v>
          </cell>
          <cell r="R447">
            <v>0</v>
          </cell>
          <cell r="S447">
            <v>0</v>
          </cell>
          <cell r="T447">
            <v>0</v>
          </cell>
          <cell r="U447">
            <v>2350</v>
          </cell>
        </row>
        <row r="448">
          <cell r="D448">
            <v>77320</v>
          </cell>
          <cell r="E448">
            <v>15</v>
          </cell>
          <cell r="F448" t="str">
            <v>X</v>
          </cell>
          <cell r="G448">
            <v>15</v>
          </cell>
          <cell r="H448">
            <v>13</v>
          </cell>
          <cell r="I448" t="str">
            <v>X</v>
          </cell>
          <cell r="J448" t="str">
            <v>X</v>
          </cell>
          <cell r="K448" t="str">
            <v>X</v>
          </cell>
          <cell r="L448" t="str">
            <v>X</v>
          </cell>
          <cell r="M448" t="str">
            <v>X</v>
          </cell>
          <cell r="N448" t="str">
            <v>X</v>
          </cell>
          <cell r="O448">
            <v>0</v>
          </cell>
          <cell r="P448" t="str">
            <v>Techncial cust profi</v>
          </cell>
          <cell r="Q448">
            <v>5121</v>
          </cell>
          <cell r="R448">
            <v>0</v>
          </cell>
          <cell r="S448">
            <v>0</v>
          </cell>
          <cell r="T448">
            <v>0</v>
          </cell>
          <cell r="U448">
            <v>179</v>
          </cell>
        </row>
        <row r="449">
          <cell r="D449">
            <v>77321</v>
          </cell>
          <cell r="E449">
            <v>1</v>
          </cell>
          <cell r="F449" t="str">
            <v>X</v>
          </cell>
          <cell r="G449">
            <v>1</v>
          </cell>
          <cell r="H449">
            <v>1</v>
          </cell>
          <cell r="I449" t="str">
            <v>X</v>
          </cell>
          <cell r="J449" t="str">
            <v>X</v>
          </cell>
          <cell r="K449" t="str">
            <v>X</v>
          </cell>
          <cell r="L449" t="str">
            <v>X</v>
          </cell>
          <cell r="M449" t="str">
            <v>X</v>
          </cell>
          <cell r="N449" t="str">
            <v>X</v>
          </cell>
          <cell r="O449">
            <v>0</v>
          </cell>
          <cell r="P449" t="str">
            <v>STS cust profile</v>
          </cell>
          <cell r="Q449">
            <v>89</v>
          </cell>
          <cell r="R449">
            <v>0</v>
          </cell>
          <cell r="S449">
            <v>0</v>
          </cell>
          <cell r="T449">
            <v>0</v>
          </cell>
          <cell r="U449">
            <v>3</v>
          </cell>
        </row>
        <row r="450">
          <cell r="D450">
            <v>77323</v>
          </cell>
          <cell r="E450">
            <v>2</v>
          </cell>
          <cell r="F450" t="str">
            <v>X</v>
          </cell>
          <cell r="G450">
            <v>2</v>
          </cell>
          <cell r="H450">
            <v>2</v>
          </cell>
          <cell r="I450" t="str">
            <v>X</v>
          </cell>
          <cell r="J450" t="str">
            <v>X</v>
          </cell>
          <cell r="K450" t="str">
            <v>X</v>
          </cell>
          <cell r="L450" t="str">
            <v>X</v>
          </cell>
          <cell r="M450" t="str">
            <v>X</v>
          </cell>
          <cell r="N450" t="str">
            <v>X</v>
          </cell>
          <cell r="O450">
            <v>0</v>
          </cell>
          <cell r="P450" t="str">
            <v>Prem Products 741147</v>
          </cell>
          <cell r="Q450">
            <v>329</v>
          </cell>
          <cell r="R450">
            <v>0</v>
          </cell>
          <cell r="S450">
            <v>0</v>
          </cell>
          <cell r="T450">
            <v>0</v>
          </cell>
          <cell r="U450">
            <v>4</v>
          </cell>
        </row>
        <row r="451">
          <cell r="D451">
            <v>77324</v>
          </cell>
          <cell r="E451">
            <v>753</v>
          </cell>
          <cell r="F451" t="str">
            <v>X</v>
          </cell>
          <cell r="G451">
            <v>724</v>
          </cell>
          <cell r="H451">
            <v>560</v>
          </cell>
          <cell r="I451" t="str">
            <v>X</v>
          </cell>
          <cell r="J451" t="str">
            <v>X</v>
          </cell>
          <cell r="K451" t="str">
            <v>X</v>
          </cell>
          <cell r="L451" t="str">
            <v>X</v>
          </cell>
          <cell r="M451" t="str">
            <v>X</v>
          </cell>
          <cell r="N451" t="str">
            <v>X</v>
          </cell>
          <cell r="O451">
            <v>16</v>
          </cell>
          <cell r="P451" t="str">
            <v>RHL Tech Trans</v>
          </cell>
          <cell r="Q451">
            <v>267025</v>
          </cell>
          <cell r="R451">
            <v>0</v>
          </cell>
          <cell r="S451">
            <v>13</v>
          </cell>
          <cell r="T451">
            <v>13</v>
          </cell>
          <cell r="U451">
            <v>11418</v>
          </cell>
        </row>
        <row r="452">
          <cell r="D452">
            <v>77327</v>
          </cell>
          <cell r="E452">
            <v>49</v>
          </cell>
          <cell r="F452" t="str">
            <v>X</v>
          </cell>
          <cell r="G452">
            <v>48</v>
          </cell>
          <cell r="H452">
            <v>33</v>
          </cell>
          <cell r="I452" t="str">
            <v>X</v>
          </cell>
          <cell r="J452" t="str">
            <v>X</v>
          </cell>
          <cell r="K452" t="str">
            <v>X</v>
          </cell>
          <cell r="L452" t="str">
            <v>X</v>
          </cell>
          <cell r="M452" t="str">
            <v>X</v>
          </cell>
          <cell r="N452" t="str">
            <v>X</v>
          </cell>
          <cell r="O452">
            <v>1</v>
          </cell>
          <cell r="P452" t="str">
            <v>Outscource Serv Call</v>
          </cell>
          <cell r="Q452">
            <v>16925</v>
          </cell>
          <cell r="R452">
            <v>0</v>
          </cell>
          <cell r="S452">
            <v>0</v>
          </cell>
          <cell r="T452">
            <v>0</v>
          </cell>
          <cell r="U452">
            <v>850</v>
          </cell>
        </row>
        <row r="453">
          <cell r="D453">
            <v>77328</v>
          </cell>
          <cell r="E453">
            <v>1</v>
          </cell>
          <cell r="F453" t="str">
            <v>X</v>
          </cell>
          <cell r="G453">
            <v>1</v>
          </cell>
          <cell r="H453">
            <v>0</v>
          </cell>
          <cell r="I453" t="str">
            <v>X</v>
          </cell>
          <cell r="J453" t="str">
            <v>X</v>
          </cell>
          <cell r="K453" t="str">
            <v>X</v>
          </cell>
          <cell r="L453" t="str">
            <v>X</v>
          </cell>
          <cell r="M453" t="str">
            <v>X</v>
          </cell>
          <cell r="N453" t="str">
            <v>X</v>
          </cell>
          <cell r="O453">
            <v>0</v>
          </cell>
          <cell r="P453" t="str">
            <v>Sky+FHT Tech 400881</v>
          </cell>
          <cell r="Q453">
            <v>292</v>
          </cell>
          <cell r="R453">
            <v>0</v>
          </cell>
          <cell r="S453">
            <v>0</v>
          </cell>
          <cell r="T453">
            <v>0</v>
          </cell>
          <cell r="U453">
            <v>388</v>
          </cell>
        </row>
        <row r="454">
          <cell r="D454">
            <v>77332</v>
          </cell>
          <cell r="E454">
            <v>404</v>
          </cell>
          <cell r="F454" t="str">
            <v>X</v>
          </cell>
          <cell r="G454">
            <v>393</v>
          </cell>
          <cell r="H454">
            <v>333</v>
          </cell>
          <cell r="I454" t="str">
            <v>X</v>
          </cell>
          <cell r="J454" t="str">
            <v>X</v>
          </cell>
          <cell r="K454" t="str">
            <v>X</v>
          </cell>
          <cell r="L454" t="str">
            <v>X</v>
          </cell>
          <cell r="M454" t="str">
            <v>X</v>
          </cell>
          <cell r="N454" t="str">
            <v>X</v>
          </cell>
          <cell r="O454">
            <v>11</v>
          </cell>
          <cell r="P454" t="str">
            <v>Tech Route Frm Dunf</v>
          </cell>
          <cell r="Q454">
            <v>134659</v>
          </cell>
          <cell r="R454">
            <v>0</v>
          </cell>
          <cell r="S454">
            <v>0</v>
          </cell>
          <cell r="T454">
            <v>0</v>
          </cell>
          <cell r="U454">
            <v>8729</v>
          </cell>
        </row>
        <row r="455">
          <cell r="D455">
            <v>77334</v>
          </cell>
          <cell r="E455">
            <v>713</v>
          </cell>
          <cell r="F455" t="str">
            <v>X</v>
          </cell>
          <cell r="G455">
            <v>554</v>
          </cell>
          <cell r="H455">
            <v>425</v>
          </cell>
          <cell r="I455" t="str">
            <v>X</v>
          </cell>
          <cell r="J455" t="str">
            <v>X</v>
          </cell>
          <cell r="K455" t="str">
            <v>X</v>
          </cell>
          <cell r="L455" t="str">
            <v>X</v>
          </cell>
          <cell r="M455" t="str">
            <v>X</v>
          </cell>
          <cell r="N455" t="str">
            <v>X</v>
          </cell>
          <cell r="O455">
            <v>20</v>
          </cell>
          <cell r="P455" t="str">
            <v>Tech 959595</v>
          </cell>
          <cell r="Q455">
            <v>165967</v>
          </cell>
          <cell r="R455">
            <v>0</v>
          </cell>
          <cell r="S455">
            <v>139</v>
          </cell>
          <cell r="T455">
            <v>139</v>
          </cell>
          <cell r="U455">
            <v>19707</v>
          </cell>
        </row>
        <row r="456">
          <cell r="D456">
            <v>77336</v>
          </cell>
          <cell r="E456">
            <v>270</v>
          </cell>
          <cell r="F456" t="str">
            <v>X</v>
          </cell>
          <cell r="G456">
            <v>193</v>
          </cell>
          <cell r="H456">
            <v>191</v>
          </cell>
          <cell r="I456" t="str">
            <v>X</v>
          </cell>
          <cell r="J456" t="str">
            <v>X</v>
          </cell>
          <cell r="K456" t="str">
            <v>X</v>
          </cell>
          <cell r="L456" t="str">
            <v>X</v>
          </cell>
          <cell r="M456" t="str">
            <v>X</v>
          </cell>
          <cell r="N456" t="str">
            <v>X</v>
          </cell>
          <cell r="O456">
            <v>0</v>
          </cell>
          <cell r="P456" t="str">
            <v>LAI IP Technical</v>
          </cell>
          <cell r="Q456">
            <v>53563</v>
          </cell>
          <cell r="R456">
            <v>0</v>
          </cell>
          <cell r="S456">
            <v>0</v>
          </cell>
          <cell r="T456">
            <v>0</v>
          </cell>
          <cell r="U456">
            <v>556</v>
          </cell>
        </row>
        <row r="457">
          <cell r="D457">
            <v>77338</v>
          </cell>
          <cell r="E457">
            <v>113</v>
          </cell>
          <cell r="F457" t="str">
            <v>x</v>
          </cell>
          <cell r="G457">
            <v>43</v>
          </cell>
          <cell r="H457">
            <v>41</v>
          </cell>
          <cell r="I457" t="str">
            <v>x</v>
          </cell>
          <cell r="J457" t="str">
            <v>x</v>
          </cell>
          <cell r="K457" t="str">
            <v>x</v>
          </cell>
          <cell r="L457" t="str">
            <v>x</v>
          </cell>
          <cell r="M457" t="str">
            <v>x</v>
          </cell>
          <cell r="N457" t="str">
            <v>x</v>
          </cell>
          <cell r="O457">
            <v>0</v>
          </cell>
          <cell r="P457" t="str">
            <v>Technical NSS</v>
          </cell>
          <cell r="Q457">
            <v>14182</v>
          </cell>
          <cell r="R457">
            <v>0</v>
          </cell>
          <cell r="S457">
            <v>70</v>
          </cell>
          <cell r="T457">
            <v>0</v>
          </cell>
          <cell r="U457">
            <v>248</v>
          </cell>
        </row>
        <row r="458">
          <cell r="D458">
            <v>77338</v>
          </cell>
          <cell r="E458">
            <v>4297</v>
          </cell>
          <cell r="F458" t="str">
            <v>X</v>
          </cell>
          <cell r="G458">
            <v>2979</v>
          </cell>
          <cell r="H458">
            <v>2175</v>
          </cell>
          <cell r="I458" t="str">
            <v>X</v>
          </cell>
          <cell r="J458" t="str">
            <v>X</v>
          </cell>
          <cell r="K458" t="str">
            <v>X</v>
          </cell>
          <cell r="L458" t="str">
            <v>X</v>
          </cell>
          <cell r="M458" t="str">
            <v>X</v>
          </cell>
          <cell r="N458" t="str">
            <v>X</v>
          </cell>
          <cell r="O458">
            <v>115</v>
          </cell>
          <cell r="P458" t="str">
            <v>No Sat Sig</v>
          </cell>
          <cell r="Q458">
            <v>1319326</v>
          </cell>
          <cell r="R458">
            <v>0</v>
          </cell>
          <cell r="S458">
            <v>1203</v>
          </cell>
          <cell r="T458">
            <v>1203</v>
          </cell>
          <cell r="U458">
            <v>133370</v>
          </cell>
        </row>
        <row r="459">
          <cell r="D459">
            <v>77339</v>
          </cell>
          <cell r="E459">
            <v>40</v>
          </cell>
          <cell r="F459" t="str">
            <v>x</v>
          </cell>
          <cell r="G459">
            <v>19</v>
          </cell>
          <cell r="H459">
            <v>18</v>
          </cell>
          <cell r="I459" t="str">
            <v>x</v>
          </cell>
          <cell r="J459" t="str">
            <v>x</v>
          </cell>
          <cell r="K459" t="str">
            <v>x</v>
          </cell>
          <cell r="L459" t="str">
            <v>x</v>
          </cell>
          <cell r="M459" t="str">
            <v>x</v>
          </cell>
          <cell r="N459" t="str">
            <v>x</v>
          </cell>
          <cell r="O459">
            <v>4</v>
          </cell>
          <cell r="P459" t="str">
            <v>Technical 77339</v>
          </cell>
          <cell r="Q459">
            <v>7697</v>
          </cell>
          <cell r="R459">
            <v>0</v>
          </cell>
          <cell r="S459">
            <v>17</v>
          </cell>
          <cell r="T459">
            <v>0</v>
          </cell>
          <cell r="U459">
            <v>179</v>
          </cell>
        </row>
        <row r="460">
          <cell r="D460">
            <v>77339</v>
          </cell>
          <cell r="E460">
            <v>1152</v>
          </cell>
          <cell r="F460" t="str">
            <v>X</v>
          </cell>
          <cell r="G460">
            <v>832</v>
          </cell>
          <cell r="H460">
            <v>608</v>
          </cell>
          <cell r="I460" t="str">
            <v>X</v>
          </cell>
          <cell r="J460" t="str">
            <v>X</v>
          </cell>
          <cell r="K460" t="str">
            <v>X</v>
          </cell>
          <cell r="L460" t="str">
            <v>X</v>
          </cell>
          <cell r="M460" t="str">
            <v>X</v>
          </cell>
          <cell r="N460" t="str">
            <v>X</v>
          </cell>
          <cell r="O460">
            <v>27</v>
          </cell>
          <cell r="P460" t="str">
            <v>Remote Probs</v>
          </cell>
          <cell r="Q460">
            <v>331289</v>
          </cell>
          <cell r="R460">
            <v>0</v>
          </cell>
          <cell r="S460">
            <v>293</v>
          </cell>
          <cell r="T460">
            <v>293</v>
          </cell>
          <cell r="U460">
            <v>35840</v>
          </cell>
        </row>
        <row r="461">
          <cell r="D461">
            <v>77340</v>
          </cell>
          <cell r="E461">
            <v>92</v>
          </cell>
          <cell r="F461" t="str">
            <v>x</v>
          </cell>
          <cell r="G461">
            <v>37</v>
          </cell>
          <cell r="H461">
            <v>36</v>
          </cell>
          <cell r="I461" t="str">
            <v>x</v>
          </cell>
          <cell r="J461" t="str">
            <v>x</v>
          </cell>
          <cell r="K461" t="str">
            <v>x</v>
          </cell>
          <cell r="L461" t="str">
            <v>x</v>
          </cell>
          <cell r="M461" t="str">
            <v>x</v>
          </cell>
          <cell r="N461" t="str">
            <v>x</v>
          </cell>
          <cell r="O461">
            <v>2</v>
          </cell>
          <cell r="P461" t="str">
            <v>Technical 77340</v>
          </cell>
          <cell r="Q461">
            <v>11814</v>
          </cell>
          <cell r="R461">
            <v>0</v>
          </cell>
          <cell r="S461">
            <v>53</v>
          </cell>
          <cell r="T461">
            <v>0</v>
          </cell>
          <cell r="U461">
            <v>105</v>
          </cell>
        </row>
        <row r="462">
          <cell r="D462">
            <v>77340</v>
          </cell>
          <cell r="E462">
            <v>4451</v>
          </cell>
          <cell r="F462" t="str">
            <v>X</v>
          </cell>
          <cell r="G462">
            <v>3166</v>
          </cell>
          <cell r="H462">
            <v>2373</v>
          </cell>
          <cell r="I462" t="str">
            <v>X</v>
          </cell>
          <cell r="J462" t="str">
            <v>X</v>
          </cell>
          <cell r="K462" t="str">
            <v>X</v>
          </cell>
          <cell r="L462" t="str">
            <v>X</v>
          </cell>
          <cell r="M462" t="str">
            <v>X</v>
          </cell>
          <cell r="N462" t="str">
            <v>X</v>
          </cell>
          <cell r="O462">
            <v>95</v>
          </cell>
          <cell r="P462" t="str">
            <v>Tech aft Conn Check</v>
          </cell>
          <cell r="Q462">
            <v>1245782</v>
          </cell>
          <cell r="R462">
            <v>0</v>
          </cell>
          <cell r="S462">
            <v>1190</v>
          </cell>
          <cell r="T462">
            <v>1190</v>
          </cell>
          <cell r="U462">
            <v>125460</v>
          </cell>
        </row>
        <row r="463">
          <cell r="D463">
            <v>77341</v>
          </cell>
          <cell r="E463">
            <v>131</v>
          </cell>
          <cell r="F463" t="str">
            <v>X</v>
          </cell>
          <cell r="G463">
            <v>102</v>
          </cell>
          <cell r="H463">
            <v>76</v>
          </cell>
          <cell r="I463" t="str">
            <v>X</v>
          </cell>
          <cell r="J463" t="str">
            <v>X</v>
          </cell>
          <cell r="K463" t="str">
            <v>X</v>
          </cell>
          <cell r="L463" t="str">
            <v>X</v>
          </cell>
          <cell r="M463" t="str">
            <v>X</v>
          </cell>
          <cell r="N463" t="str">
            <v>X</v>
          </cell>
          <cell r="O463">
            <v>13</v>
          </cell>
          <cell r="P463" t="str">
            <v>** T/O 435000</v>
          </cell>
          <cell r="Q463">
            <v>40719</v>
          </cell>
          <cell r="R463">
            <v>0</v>
          </cell>
          <cell r="S463">
            <v>16</v>
          </cell>
          <cell r="T463">
            <v>16</v>
          </cell>
          <cell r="U463">
            <v>4647</v>
          </cell>
        </row>
        <row r="464">
          <cell r="D464">
            <v>77350</v>
          </cell>
          <cell r="E464">
            <v>1</v>
          </cell>
          <cell r="F464" t="str">
            <v>X</v>
          </cell>
          <cell r="G464">
            <v>1</v>
          </cell>
          <cell r="H464">
            <v>1</v>
          </cell>
          <cell r="I464" t="str">
            <v>X</v>
          </cell>
          <cell r="J464" t="str">
            <v>X</v>
          </cell>
          <cell r="K464" t="str">
            <v>X</v>
          </cell>
          <cell r="L464" t="str">
            <v>X</v>
          </cell>
          <cell r="M464" t="str">
            <v>X</v>
          </cell>
          <cell r="N464" t="str">
            <v>X</v>
          </cell>
          <cell r="O464">
            <v>0</v>
          </cell>
          <cell r="P464" t="str">
            <v>Sales opt 400878</v>
          </cell>
          <cell r="Q464">
            <v>1059</v>
          </cell>
          <cell r="R464">
            <v>0</v>
          </cell>
          <cell r="S464">
            <v>0</v>
          </cell>
          <cell r="T464">
            <v>0</v>
          </cell>
          <cell r="U464">
            <v>3</v>
          </cell>
        </row>
        <row r="465">
          <cell r="D465">
            <v>77377</v>
          </cell>
          <cell r="E465">
            <v>1</v>
          </cell>
          <cell r="F465" t="str">
            <v>X</v>
          </cell>
          <cell r="G465">
            <v>1</v>
          </cell>
          <cell r="H465">
            <v>1</v>
          </cell>
          <cell r="I465" t="str">
            <v>X</v>
          </cell>
          <cell r="J465" t="str">
            <v>X</v>
          </cell>
          <cell r="K465" t="str">
            <v>X</v>
          </cell>
          <cell r="L465" t="str">
            <v>X</v>
          </cell>
          <cell r="M465" t="str">
            <v>X</v>
          </cell>
          <cell r="N465" t="str">
            <v>X</v>
          </cell>
          <cell r="O465">
            <v>0</v>
          </cell>
          <cell r="P465" t="str">
            <v>IVR Box Fail</v>
          </cell>
          <cell r="Q465">
            <v>20</v>
          </cell>
          <cell r="R465">
            <v>0</v>
          </cell>
          <cell r="S465">
            <v>0</v>
          </cell>
          <cell r="T465">
            <v>0</v>
          </cell>
          <cell r="U465">
            <v>4</v>
          </cell>
        </row>
        <row r="466">
          <cell r="D466">
            <v>77386</v>
          </cell>
          <cell r="E466">
            <v>1</v>
          </cell>
          <cell r="F466" t="str">
            <v>X</v>
          </cell>
          <cell r="G466">
            <v>0</v>
          </cell>
          <cell r="H466">
            <v>0</v>
          </cell>
          <cell r="I466" t="str">
            <v>X</v>
          </cell>
          <cell r="J466" t="str">
            <v>X</v>
          </cell>
          <cell r="K466" t="str">
            <v>X</v>
          </cell>
          <cell r="L466" t="str">
            <v>X</v>
          </cell>
          <cell r="M466" t="str">
            <v>X</v>
          </cell>
          <cell r="N466" t="str">
            <v>X</v>
          </cell>
          <cell r="O466">
            <v>0</v>
          </cell>
          <cell r="P466" t="str">
            <v>IVR Disconnect</v>
          </cell>
          <cell r="Q466">
            <v>0</v>
          </cell>
          <cell r="R466">
            <v>0</v>
          </cell>
          <cell r="S466">
            <v>0</v>
          </cell>
          <cell r="T466">
            <v>0</v>
          </cell>
          <cell r="U466">
            <v>0</v>
          </cell>
        </row>
        <row r="467">
          <cell r="D467">
            <v>77390</v>
          </cell>
          <cell r="E467">
            <v>17</v>
          </cell>
          <cell r="F467" t="str">
            <v>x</v>
          </cell>
          <cell r="G467">
            <v>17</v>
          </cell>
          <cell r="H467">
            <v>17</v>
          </cell>
          <cell r="I467" t="str">
            <v>x</v>
          </cell>
          <cell r="J467" t="str">
            <v>x</v>
          </cell>
          <cell r="K467" t="str">
            <v>x</v>
          </cell>
          <cell r="L467" t="str">
            <v>x</v>
          </cell>
          <cell r="M467" t="str">
            <v>x</v>
          </cell>
          <cell r="N467" t="str">
            <v>x</v>
          </cell>
          <cell r="O467">
            <v>0</v>
          </cell>
          <cell r="P467">
            <v>77390</v>
          </cell>
          <cell r="Q467">
            <v>2764</v>
          </cell>
          <cell r="R467">
            <v>0</v>
          </cell>
          <cell r="S467">
            <v>0</v>
          </cell>
          <cell r="T467">
            <v>0</v>
          </cell>
          <cell r="U467">
            <v>75</v>
          </cell>
        </row>
        <row r="468">
          <cell r="D468">
            <v>77390</v>
          </cell>
          <cell r="E468">
            <v>1</v>
          </cell>
          <cell r="F468" t="str">
            <v>X</v>
          </cell>
          <cell r="G468">
            <v>0</v>
          </cell>
          <cell r="H468">
            <v>0</v>
          </cell>
          <cell r="I468" t="str">
            <v>X</v>
          </cell>
          <cell r="J468" t="str">
            <v>X</v>
          </cell>
          <cell r="K468" t="str">
            <v>X</v>
          </cell>
          <cell r="L468" t="str">
            <v>X</v>
          </cell>
          <cell r="M468" t="str">
            <v>X</v>
          </cell>
          <cell r="N468" t="str">
            <v>X</v>
          </cell>
          <cell r="O468">
            <v>1</v>
          </cell>
          <cell r="P468">
            <v>77390</v>
          </cell>
          <cell r="Q468">
            <v>0</v>
          </cell>
          <cell r="R468">
            <v>0</v>
          </cell>
          <cell r="S468">
            <v>0</v>
          </cell>
          <cell r="T468">
            <v>0</v>
          </cell>
          <cell r="U468">
            <v>0</v>
          </cell>
        </row>
        <row r="469">
          <cell r="D469">
            <v>77391</v>
          </cell>
          <cell r="E469">
            <v>385</v>
          </cell>
          <cell r="F469" t="str">
            <v>X</v>
          </cell>
          <cell r="G469">
            <v>374</v>
          </cell>
          <cell r="H469">
            <v>292</v>
          </cell>
          <cell r="I469" t="str">
            <v>X</v>
          </cell>
          <cell r="J469" t="str">
            <v>X</v>
          </cell>
          <cell r="K469" t="str">
            <v>X</v>
          </cell>
          <cell r="L469" t="str">
            <v>X</v>
          </cell>
          <cell r="M469" t="str">
            <v>X</v>
          </cell>
          <cell r="N469" t="str">
            <v>X</v>
          </cell>
          <cell r="O469">
            <v>8</v>
          </cell>
          <cell r="P469" t="str">
            <v>Tech Trans from Dun</v>
          </cell>
          <cell r="Q469">
            <v>140617</v>
          </cell>
          <cell r="R469">
            <v>0</v>
          </cell>
          <cell r="S469">
            <v>3</v>
          </cell>
          <cell r="T469">
            <v>3</v>
          </cell>
          <cell r="U469">
            <v>5885</v>
          </cell>
        </row>
        <row r="470">
          <cell r="D470">
            <v>77393</v>
          </cell>
          <cell r="E470">
            <v>917</v>
          </cell>
          <cell r="F470" t="str">
            <v>X</v>
          </cell>
          <cell r="G470">
            <v>638</v>
          </cell>
          <cell r="H470">
            <v>479</v>
          </cell>
          <cell r="I470" t="str">
            <v>X</v>
          </cell>
          <cell r="J470" t="str">
            <v>X</v>
          </cell>
          <cell r="K470" t="str">
            <v>X</v>
          </cell>
          <cell r="L470" t="str">
            <v>X</v>
          </cell>
          <cell r="M470" t="str">
            <v>X</v>
          </cell>
          <cell r="N470" t="str">
            <v>X</v>
          </cell>
          <cell r="O470">
            <v>200</v>
          </cell>
          <cell r="P470" t="str">
            <v>Sky + Tech Transfer</v>
          </cell>
          <cell r="Q470">
            <v>271868</v>
          </cell>
          <cell r="R470">
            <v>907</v>
          </cell>
          <cell r="S470">
            <v>0</v>
          </cell>
          <cell r="T470">
            <v>0</v>
          </cell>
          <cell r="U470">
            <v>59295</v>
          </cell>
        </row>
        <row r="471">
          <cell r="D471">
            <v>77395</v>
          </cell>
          <cell r="E471">
            <v>5</v>
          </cell>
          <cell r="F471" t="str">
            <v>X</v>
          </cell>
          <cell r="G471">
            <v>2</v>
          </cell>
          <cell r="H471">
            <v>2</v>
          </cell>
          <cell r="I471" t="str">
            <v>X</v>
          </cell>
          <cell r="J471" t="str">
            <v>X</v>
          </cell>
          <cell r="K471" t="str">
            <v>X</v>
          </cell>
          <cell r="L471" t="str">
            <v>X</v>
          </cell>
          <cell r="M471" t="str">
            <v>X</v>
          </cell>
          <cell r="N471" t="str">
            <v>X</v>
          </cell>
          <cell r="O471">
            <v>3</v>
          </cell>
          <cell r="P471" t="str">
            <v>P2 Tech Xfer</v>
          </cell>
          <cell r="Q471">
            <v>231</v>
          </cell>
          <cell r="R471">
            <v>0</v>
          </cell>
          <cell r="S471">
            <v>0</v>
          </cell>
          <cell r="T471">
            <v>0</v>
          </cell>
          <cell r="U471">
            <v>16</v>
          </cell>
        </row>
        <row r="472">
          <cell r="D472">
            <v>77396</v>
          </cell>
          <cell r="E472">
            <v>43</v>
          </cell>
          <cell r="F472" t="str">
            <v>X</v>
          </cell>
          <cell r="G472">
            <v>41</v>
          </cell>
          <cell r="H472">
            <v>26</v>
          </cell>
          <cell r="I472" t="str">
            <v>X</v>
          </cell>
          <cell r="J472" t="str">
            <v>X</v>
          </cell>
          <cell r="K472" t="str">
            <v>X</v>
          </cell>
          <cell r="L472" t="str">
            <v>X</v>
          </cell>
          <cell r="M472" t="str">
            <v>X</v>
          </cell>
          <cell r="N472" t="str">
            <v>X</v>
          </cell>
          <cell r="O472">
            <v>2</v>
          </cell>
          <cell r="P472" t="str">
            <v>Service Calls Transf</v>
          </cell>
          <cell r="Q472">
            <v>12267</v>
          </cell>
          <cell r="R472">
            <v>0</v>
          </cell>
          <cell r="S472">
            <v>0</v>
          </cell>
          <cell r="T472">
            <v>0</v>
          </cell>
          <cell r="U472">
            <v>890</v>
          </cell>
        </row>
        <row r="473">
          <cell r="D473">
            <v>77398</v>
          </cell>
          <cell r="E473">
            <v>863</v>
          </cell>
          <cell r="F473" t="str">
            <v>X</v>
          </cell>
          <cell r="G473">
            <v>844</v>
          </cell>
          <cell r="H473">
            <v>723</v>
          </cell>
          <cell r="I473" t="str">
            <v>X</v>
          </cell>
          <cell r="J473" t="str">
            <v>X</v>
          </cell>
          <cell r="K473" t="str">
            <v>X</v>
          </cell>
          <cell r="L473" t="str">
            <v>X</v>
          </cell>
          <cell r="M473" t="str">
            <v>X</v>
          </cell>
          <cell r="N473" t="str">
            <v>X</v>
          </cell>
          <cell r="O473">
            <v>18</v>
          </cell>
          <cell r="P473" t="str">
            <v>STSG Transfer Number</v>
          </cell>
          <cell r="Q473">
            <v>278147</v>
          </cell>
          <cell r="R473">
            <v>8</v>
          </cell>
          <cell r="S473">
            <v>0</v>
          </cell>
          <cell r="T473">
            <v>0</v>
          </cell>
          <cell r="U473">
            <v>9846</v>
          </cell>
        </row>
        <row r="474">
          <cell r="D474">
            <v>77399</v>
          </cell>
          <cell r="E474">
            <v>132</v>
          </cell>
          <cell r="F474" t="str">
            <v>X</v>
          </cell>
          <cell r="G474">
            <v>121</v>
          </cell>
          <cell r="H474">
            <v>102</v>
          </cell>
          <cell r="I474" t="str">
            <v>X</v>
          </cell>
          <cell r="J474" t="str">
            <v>X</v>
          </cell>
          <cell r="K474" t="str">
            <v>X</v>
          </cell>
          <cell r="L474" t="str">
            <v>X</v>
          </cell>
          <cell r="M474" t="str">
            <v>X</v>
          </cell>
          <cell r="N474" t="str">
            <v>X</v>
          </cell>
          <cell r="O474">
            <v>9</v>
          </cell>
          <cell r="P474" t="str">
            <v>Tech Transfer Number</v>
          </cell>
          <cell r="Q474">
            <v>51396</v>
          </cell>
          <cell r="R474">
            <v>0</v>
          </cell>
          <cell r="S474">
            <v>2</v>
          </cell>
          <cell r="T474">
            <v>2</v>
          </cell>
          <cell r="U474">
            <v>1496</v>
          </cell>
        </row>
        <row r="475">
          <cell r="D475">
            <v>77402</v>
          </cell>
          <cell r="E475">
            <v>13</v>
          </cell>
          <cell r="F475" t="str">
            <v>x</v>
          </cell>
          <cell r="G475">
            <v>13</v>
          </cell>
          <cell r="H475">
            <v>13</v>
          </cell>
          <cell r="I475" t="str">
            <v>x</v>
          </cell>
          <cell r="J475" t="str">
            <v>x</v>
          </cell>
          <cell r="K475" t="str">
            <v>x</v>
          </cell>
          <cell r="L475" t="str">
            <v>x</v>
          </cell>
          <cell r="M475" t="str">
            <v>x</v>
          </cell>
          <cell r="N475" t="str">
            <v>x</v>
          </cell>
          <cell r="O475">
            <v>0</v>
          </cell>
          <cell r="P475" t="str">
            <v>Discovery</v>
          </cell>
          <cell r="Q475">
            <v>2761</v>
          </cell>
          <cell r="R475">
            <v>0</v>
          </cell>
          <cell r="S475">
            <v>0</v>
          </cell>
          <cell r="T475">
            <v>0</v>
          </cell>
          <cell r="U475">
            <v>27</v>
          </cell>
        </row>
        <row r="476">
          <cell r="D476">
            <v>77405</v>
          </cell>
          <cell r="E476">
            <v>253</v>
          </cell>
          <cell r="F476" t="str">
            <v>x</v>
          </cell>
          <cell r="G476">
            <v>246</v>
          </cell>
          <cell r="H476">
            <v>222</v>
          </cell>
          <cell r="I476" t="str">
            <v>x</v>
          </cell>
          <cell r="J476" t="str">
            <v>x</v>
          </cell>
          <cell r="K476" t="str">
            <v>x</v>
          </cell>
          <cell r="L476" t="str">
            <v>x</v>
          </cell>
          <cell r="M476" t="str">
            <v>x</v>
          </cell>
          <cell r="N476" t="str">
            <v>x</v>
          </cell>
          <cell r="O476">
            <v>7</v>
          </cell>
          <cell r="P476" t="str">
            <v>VDN 77405 663363</v>
          </cell>
          <cell r="Q476">
            <v>60873</v>
          </cell>
          <cell r="R476">
            <v>0</v>
          </cell>
          <cell r="S476">
            <v>0</v>
          </cell>
          <cell r="T476">
            <v>0</v>
          </cell>
          <cell r="U476">
            <v>5747</v>
          </cell>
        </row>
        <row r="477">
          <cell r="D477">
            <v>77406</v>
          </cell>
          <cell r="E477">
            <v>26</v>
          </cell>
          <cell r="F477" t="str">
            <v>x</v>
          </cell>
          <cell r="G477">
            <v>0</v>
          </cell>
          <cell r="H477">
            <v>0</v>
          </cell>
          <cell r="I477" t="str">
            <v>x</v>
          </cell>
          <cell r="J477" t="str">
            <v>x</v>
          </cell>
          <cell r="K477" t="str">
            <v>x</v>
          </cell>
          <cell r="L477" t="str">
            <v>x</v>
          </cell>
          <cell r="M477" t="str">
            <v>x</v>
          </cell>
          <cell r="N477" t="str">
            <v>x</v>
          </cell>
          <cell r="O477">
            <v>0</v>
          </cell>
          <cell r="P477">
            <v>77406</v>
          </cell>
          <cell r="Q477">
            <v>0</v>
          </cell>
          <cell r="R477">
            <v>0</v>
          </cell>
          <cell r="S477">
            <v>26</v>
          </cell>
          <cell r="T477">
            <v>0</v>
          </cell>
          <cell r="U477">
            <v>0</v>
          </cell>
        </row>
        <row r="478">
          <cell r="D478">
            <v>77412</v>
          </cell>
          <cell r="E478">
            <v>81</v>
          </cell>
          <cell r="F478" t="str">
            <v>x</v>
          </cell>
          <cell r="G478">
            <v>80</v>
          </cell>
          <cell r="H478">
            <v>75</v>
          </cell>
          <cell r="I478" t="str">
            <v>x</v>
          </cell>
          <cell r="J478" t="str">
            <v>x</v>
          </cell>
          <cell r="K478" t="str">
            <v>x</v>
          </cell>
          <cell r="L478" t="str">
            <v>x</v>
          </cell>
          <cell r="M478" t="str">
            <v>x</v>
          </cell>
          <cell r="N478" t="str">
            <v>x</v>
          </cell>
          <cell r="O478">
            <v>1</v>
          </cell>
          <cell r="P478" t="str">
            <v>Opt 1 Dundee 77412</v>
          </cell>
          <cell r="Q478">
            <v>17456</v>
          </cell>
          <cell r="R478">
            <v>0</v>
          </cell>
          <cell r="S478">
            <v>0</v>
          </cell>
          <cell r="T478">
            <v>0</v>
          </cell>
          <cell r="U478">
            <v>1005</v>
          </cell>
        </row>
        <row r="479">
          <cell r="D479">
            <v>77414</v>
          </cell>
          <cell r="E479">
            <v>28</v>
          </cell>
          <cell r="F479" t="str">
            <v>x</v>
          </cell>
          <cell r="G479">
            <v>28</v>
          </cell>
          <cell r="H479">
            <v>28</v>
          </cell>
          <cell r="I479" t="str">
            <v>x</v>
          </cell>
          <cell r="J479" t="str">
            <v>x</v>
          </cell>
          <cell r="K479" t="str">
            <v>x</v>
          </cell>
          <cell r="L479" t="str">
            <v>x</v>
          </cell>
          <cell r="M479" t="str">
            <v>x</v>
          </cell>
          <cell r="N479" t="str">
            <v>x</v>
          </cell>
          <cell r="O479">
            <v>0</v>
          </cell>
          <cell r="P479" t="str">
            <v>Xfer from tech IVR</v>
          </cell>
          <cell r="Q479">
            <v>6351</v>
          </cell>
          <cell r="R479">
            <v>0</v>
          </cell>
          <cell r="S479">
            <v>0</v>
          </cell>
          <cell r="T479">
            <v>0</v>
          </cell>
          <cell r="U479">
            <v>64</v>
          </cell>
        </row>
        <row r="480">
          <cell r="D480">
            <v>77414</v>
          </cell>
          <cell r="E480">
            <v>565</v>
          </cell>
          <cell r="F480" t="str">
            <v>X</v>
          </cell>
          <cell r="G480">
            <v>394</v>
          </cell>
          <cell r="H480">
            <v>392</v>
          </cell>
          <cell r="I480" t="str">
            <v>X</v>
          </cell>
          <cell r="J480" t="str">
            <v>X</v>
          </cell>
          <cell r="K480" t="str">
            <v>X</v>
          </cell>
          <cell r="L480" t="str">
            <v>X</v>
          </cell>
          <cell r="M480" t="str">
            <v>X</v>
          </cell>
          <cell r="N480" t="str">
            <v>X</v>
          </cell>
          <cell r="O480">
            <v>2</v>
          </cell>
          <cell r="P480" t="str">
            <v>Cust opt 435000</v>
          </cell>
          <cell r="Q480">
            <v>111643</v>
          </cell>
          <cell r="R480">
            <v>0</v>
          </cell>
          <cell r="S480">
            <v>169</v>
          </cell>
          <cell r="T480">
            <v>169</v>
          </cell>
          <cell r="U480">
            <v>1546</v>
          </cell>
        </row>
        <row r="481">
          <cell r="D481">
            <v>77415</v>
          </cell>
          <cell r="E481">
            <v>356</v>
          </cell>
          <cell r="F481" t="str">
            <v>x</v>
          </cell>
          <cell r="G481">
            <v>84</v>
          </cell>
          <cell r="H481">
            <v>82</v>
          </cell>
          <cell r="I481" t="str">
            <v>x</v>
          </cell>
          <cell r="J481" t="str">
            <v>x</v>
          </cell>
          <cell r="K481" t="str">
            <v>x</v>
          </cell>
          <cell r="L481" t="str">
            <v>x</v>
          </cell>
          <cell r="M481" t="str">
            <v>x</v>
          </cell>
          <cell r="N481" t="str">
            <v>x</v>
          </cell>
          <cell r="O481">
            <v>0</v>
          </cell>
          <cell r="P481" t="str">
            <v>Opt 2 Tech 77415</v>
          </cell>
          <cell r="Q481">
            <v>30384</v>
          </cell>
          <cell r="R481">
            <v>0</v>
          </cell>
          <cell r="S481">
            <v>272</v>
          </cell>
          <cell r="T481">
            <v>0</v>
          </cell>
          <cell r="U481">
            <v>361</v>
          </cell>
        </row>
        <row r="482">
          <cell r="D482">
            <v>77415</v>
          </cell>
          <cell r="E482">
            <v>316</v>
          </cell>
          <cell r="F482" t="str">
            <v>X</v>
          </cell>
          <cell r="G482">
            <v>222</v>
          </cell>
          <cell r="H482">
            <v>179</v>
          </cell>
          <cell r="I482" t="str">
            <v>X</v>
          </cell>
          <cell r="J482" t="str">
            <v>X</v>
          </cell>
          <cell r="K482" t="str">
            <v>X</v>
          </cell>
          <cell r="L482" t="str">
            <v>X</v>
          </cell>
          <cell r="M482" t="str">
            <v>X</v>
          </cell>
          <cell r="N482" t="str">
            <v>X</v>
          </cell>
          <cell r="O482">
            <v>4</v>
          </cell>
          <cell r="P482" t="str">
            <v>Tech Opt 404040 Liv</v>
          </cell>
          <cell r="Q482">
            <v>66715</v>
          </cell>
          <cell r="R482">
            <v>0</v>
          </cell>
          <cell r="S482">
            <v>90</v>
          </cell>
          <cell r="T482">
            <v>90</v>
          </cell>
          <cell r="U482">
            <v>6800</v>
          </cell>
        </row>
        <row r="483">
          <cell r="D483">
            <v>77417</v>
          </cell>
          <cell r="E483">
            <v>3</v>
          </cell>
          <cell r="F483" t="str">
            <v>x</v>
          </cell>
          <cell r="G483">
            <v>2</v>
          </cell>
          <cell r="H483">
            <v>2</v>
          </cell>
          <cell r="I483" t="str">
            <v>x</v>
          </cell>
          <cell r="J483" t="str">
            <v>x</v>
          </cell>
          <cell r="K483" t="str">
            <v>x</v>
          </cell>
          <cell r="L483" t="str">
            <v>x</v>
          </cell>
          <cell r="M483" t="str">
            <v>x</v>
          </cell>
          <cell r="N483" t="str">
            <v>x</v>
          </cell>
          <cell r="O483">
            <v>1</v>
          </cell>
          <cell r="P483" t="str">
            <v>Chelsea TV 77417</v>
          </cell>
          <cell r="Q483">
            <v>227</v>
          </cell>
          <cell r="R483">
            <v>0</v>
          </cell>
          <cell r="S483">
            <v>0</v>
          </cell>
          <cell r="T483">
            <v>0</v>
          </cell>
          <cell r="U483">
            <v>5</v>
          </cell>
        </row>
        <row r="484">
          <cell r="D484">
            <v>77418</v>
          </cell>
          <cell r="E484">
            <v>1</v>
          </cell>
          <cell r="F484" t="str">
            <v>x</v>
          </cell>
          <cell r="G484">
            <v>1</v>
          </cell>
          <cell r="H484">
            <v>1</v>
          </cell>
          <cell r="I484" t="str">
            <v>x</v>
          </cell>
          <cell r="J484" t="str">
            <v>x</v>
          </cell>
          <cell r="K484" t="str">
            <v>x</v>
          </cell>
          <cell r="L484" t="str">
            <v>x</v>
          </cell>
          <cell r="M484" t="str">
            <v>x</v>
          </cell>
          <cell r="N484" t="str">
            <v>x</v>
          </cell>
          <cell r="O484">
            <v>0</v>
          </cell>
          <cell r="P484" t="str">
            <v>Chelsea TV 77418</v>
          </cell>
          <cell r="Q484">
            <v>125</v>
          </cell>
          <cell r="R484">
            <v>0</v>
          </cell>
          <cell r="S484">
            <v>0</v>
          </cell>
          <cell r="T484">
            <v>0</v>
          </cell>
          <cell r="U484">
            <v>2</v>
          </cell>
        </row>
        <row r="485">
          <cell r="D485">
            <v>77424</v>
          </cell>
          <cell r="E485">
            <v>47</v>
          </cell>
          <cell r="F485" t="str">
            <v>x</v>
          </cell>
          <cell r="G485">
            <v>5</v>
          </cell>
          <cell r="H485">
            <v>4</v>
          </cell>
          <cell r="I485" t="str">
            <v>x</v>
          </cell>
          <cell r="J485" t="str">
            <v>x</v>
          </cell>
          <cell r="K485" t="str">
            <v>x</v>
          </cell>
          <cell r="L485" t="str">
            <v>x</v>
          </cell>
          <cell r="M485" t="str">
            <v>x</v>
          </cell>
          <cell r="N485" t="str">
            <v>x</v>
          </cell>
          <cell r="O485">
            <v>2</v>
          </cell>
          <cell r="P485" t="str">
            <v>V/Cards Route to Num</v>
          </cell>
          <cell r="Q485">
            <v>2032</v>
          </cell>
          <cell r="R485">
            <v>0</v>
          </cell>
          <cell r="S485">
            <v>40</v>
          </cell>
          <cell r="T485">
            <v>0</v>
          </cell>
          <cell r="U485">
            <v>31</v>
          </cell>
        </row>
        <row r="486">
          <cell r="D486">
            <v>77425</v>
          </cell>
          <cell r="E486">
            <v>6853</v>
          </cell>
          <cell r="F486" t="str">
            <v>x</v>
          </cell>
          <cell r="G486">
            <v>6838</v>
          </cell>
          <cell r="H486">
            <v>6447</v>
          </cell>
          <cell r="I486" t="str">
            <v>x</v>
          </cell>
          <cell r="J486" t="str">
            <v>x</v>
          </cell>
          <cell r="K486" t="str">
            <v>x</v>
          </cell>
          <cell r="L486" t="str">
            <v>x</v>
          </cell>
          <cell r="M486" t="str">
            <v>x</v>
          </cell>
          <cell r="N486" t="str">
            <v>x</v>
          </cell>
          <cell r="O486">
            <v>15</v>
          </cell>
          <cell r="P486" t="str">
            <v>PAT Option 404040</v>
          </cell>
          <cell r="Q486">
            <v>1917313</v>
          </cell>
          <cell r="R486">
            <v>0</v>
          </cell>
          <cell r="S486">
            <v>0</v>
          </cell>
          <cell r="T486">
            <v>0</v>
          </cell>
          <cell r="U486">
            <v>38748</v>
          </cell>
        </row>
        <row r="487">
          <cell r="D487">
            <v>77425</v>
          </cell>
          <cell r="E487">
            <v>147</v>
          </cell>
          <cell r="F487" t="str">
            <v>X</v>
          </cell>
          <cell r="G487">
            <v>0</v>
          </cell>
          <cell r="H487">
            <v>0</v>
          </cell>
          <cell r="I487" t="str">
            <v>X</v>
          </cell>
          <cell r="J487" t="str">
            <v>X</v>
          </cell>
          <cell r="K487" t="str">
            <v>X</v>
          </cell>
          <cell r="L487" t="str">
            <v>X</v>
          </cell>
          <cell r="M487" t="str">
            <v>X</v>
          </cell>
          <cell r="N487" t="str">
            <v>X</v>
          </cell>
          <cell r="O487">
            <v>0</v>
          </cell>
          <cell r="P487" t="str">
            <v>Pat Transfer</v>
          </cell>
          <cell r="Q487">
            <v>0</v>
          </cell>
          <cell r="R487">
            <v>0</v>
          </cell>
          <cell r="S487">
            <v>147</v>
          </cell>
          <cell r="T487">
            <v>147</v>
          </cell>
          <cell r="U487">
            <v>0</v>
          </cell>
        </row>
        <row r="488">
          <cell r="D488">
            <v>77429</v>
          </cell>
          <cell r="E488">
            <v>166</v>
          </cell>
          <cell r="F488" t="str">
            <v>x</v>
          </cell>
          <cell r="G488">
            <v>166</v>
          </cell>
          <cell r="H488">
            <v>159</v>
          </cell>
          <cell r="I488" t="str">
            <v>x</v>
          </cell>
          <cell r="J488" t="str">
            <v>x</v>
          </cell>
          <cell r="K488" t="str">
            <v>x</v>
          </cell>
          <cell r="L488" t="str">
            <v>x</v>
          </cell>
          <cell r="M488" t="str">
            <v>x</v>
          </cell>
          <cell r="N488" t="str">
            <v>x</v>
          </cell>
          <cell r="O488">
            <v>0</v>
          </cell>
          <cell r="P488">
            <v>77429</v>
          </cell>
          <cell r="Q488">
            <v>40579</v>
          </cell>
          <cell r="R488">
            <v>0</v>
          </cell>
          <cell r="S488">
            <v>0</v>
          </cell>
          <cell r="T488">
            <v>0</v>
          </cell>
          <cell r="U488">
            <v>713</v>
          </cell>
        </row>
        <row r="489">
          <cell r="D489">
            <v>77431</v>
          </cell>
          <cell r="E489">
            <v>6</v>
          </cell>
          <cell r="F489" t="str">
            <v>X</v>
          </cell>
          <cell r="G489">
            <v>3</v>
          </cell>
          <cell r="H489">
            <v>3</v>
          </cell>
          <cell r="I489" t="str">
            <v>X</v>
          </cell>
          <cell r="J489" t="str">
            <v>X</v>
          </cell>
          <cell r="K489" t="str">
            <v>X</v>
          </cell>
          <cell r="L489" t="str">
            <v>X</v>
          </cell>
          <cell r="M489" t="str">
            <v>X</v>
          </cell>
          <cell r="N489" t="str">
            <v>X</v>
          </cell>
          <cell r="O489">
            <v>2</v>
          </cell>
          <cell r="P489">
            <v>77431</v>
          </cell>
          <cell r="Q489">
            <v>549</v>
          </cell>
          <cell r="R489">
            <v>0</v>
          </cell>
          <cell r="S489">
            <v>1</v>
          </cell>
          <cell r="T489">
            <v>1</v>
          </cell>
          <cell r="U489">
            <v>10</v>
          </cell>
        </row>
        <row r="490">
          <cell r="D490">
            <v>77434</v>
          </cell>
          <cell r="E490">
            <v>686</v>
          </cell>
          <cell r="F490" t="str">
            <v>X</v>
          </cell>
          <cell r="G490">
            <v>394</v>
          </cell>
          <cell r="H490">
            <v>390</v>
          </cell>
          <cell r="I490" t="str">
            <v>X</v>
          </cell>
          <cell r="J490" t="str">
            <v>X</v>
          </cell>
          <cell r="K490" t="str">
            <v>X</v>
          </cell>
          <cell r="L490" t="str">
            <v>X</v>
          </cell>
          <cell r="M490" t="str">
            <v>X</v>
          </cell>
          <cell r="N490" t="str">
            <v>X</v>
          </cell>
          <cell r="O490">
            <v>2</v>
          </cell>
          <cell r="P490" t="str">
            <v>Customer 959595</v>
          </cell>
          <cell r="Q490">
            <v>91453</v>
          </cell>
          <cell r="R490">
            <v>0</v>
          </cell>
          <cell r="S490">
            <v>290</v>
          </cell>
          <cell r="T490">
            <v>290</v>
          </cell>
          <cell r="U490">
            <v>1569</v>
          </cell>
        </row>
        <row r="491">
          <cell r="D491">
            <v>77436</v>
          </cell>
          <cell r="E491">
            <v>190</v>
          </cell>
          <cell r="F491" t="str">
            <v>x</v>
          </cell>
          <cell r="G491">
            <v>185</v>
          </cell>
          <cell r="H491">
            <v>173</v>
          </cell>
          <cell r="I491" t="str">
            <v>x</v>
          </cell>
          <cell r="J491" t="str">
            <v>x</v>
          </cell>
          <cell r="K491" t="str">
            <v>x</v>
          </cell>
          <cell r="L491" t="str">
            <v>x</v>
          </cell>
          <cell r="M491" t="str">
            <v>x</v>
          </cell>
          <cell r="N491" t="str">
            <v>x</v>
          </cell>
          <cell r="O491">
            <v>5</v>
          </cell>
          <cell r="P491" t="str">
            <v>OPT IN 08005875707.</v>
          </cell>
          <cell r="Q491">
            <v>38911</v>
          </cell>
          <cell r="R491">
            <v>0</v>
          </cell>
          <cell r="S491">
            <v>0</v>
          </cell>
          <cell r="T491">
            <v>0</v>
          </cell>
          <cell r="U491">
            <v>3193</v>
          </cell>
        </row>
        <row r="492">
          <cell r="D492">
            <v>77438</v>
          </cell>
          <cell r="E492">
            <v>1</v>
          </cell>
          <cell r="F492" t="str">
            <v>X</v>
          </cell>
          <cell r="G492">
            <v>0</v>
          </cell>
          <cell r="H492">
            <v>0</v>
          </cell>
          <cell r="I492" t="str">
            <v>X</v>
          </cell>
          <cell r="J492" t="str">
            <v>X</v>
          </cell>
          <cell r="K492" t="str">
            <v>X</v>
          </cell>
          <cell r="L492" t="str">
            <v>X</v>
          </cell>
          <cell r="M492" t="str">
            <v>X</v>
          </cell>
          <cell r="N492" t="str">
            <v>X</v>
          </cell>
          <cell r="O492">
            <v>1</v>
          </cell>
          <cell r="P492">
            <v>77438</v>
          </cell>
          <cell r="Q492">
            <v>0</v>
          </cell>
          <cell r="R492">
            <v>0</v>
          </cell>
          <cell r="S492">
            <v>0</v>
          </cell>
          <cell r="T492">
            <v>0</v>
          </cell>
          <cell r="U492">
            <v>0</v>
          </cell>
        </row>
        <row r="493">
          <cell r="D493">
            <v>77447</v>
          </cell>
          <cell r="E493">
            <v>2</v>
          </cell>
          <cell r="F493" t="str">
            <v>x</v>
          </cell>
          <cell r="G493">
            <v>1</v>
          </cell>
          <cell r="H493">
            <v>1</v>
          </cell>
          <cell r="I493" t="str">
            <v>x</v>
          </cell>
          <cell r="J493" t="str">
            <v>x</v>
          </cell>
          <cell r="K493" t="str">
            <v>x</v>
          </cell>
          <cell r="L493" t="str">
            <v>x</v>
          </cell>
          <cell r="M493" t="str">
            <v>x</v>
          </cell>
          <cell r="N493" t="str">
            <v>x</v>
          </cell>
          <cell r="O493">
            <v>1</v>
          </cell>
          <cell r="P493">
            <v>77447</v>
          </cell>
          <cell r="Q493">
            <v>84</v>
          </cell>
          <cell r="R493">
            <v>0</v>
          </cell>
          <cell r="S493">
            <v>0</v>
          </cell>
          <cell r="T493">
            <v>0</v>
          </cell>
          <cell r="U493">
            <v>2</v>
          </cell>
        </row>
        <row r="494">
          <cell r="D494">
            <v>77447</v>
          </cell>
          <cell r="E494">
            <v>5</v>
          </cell>
          <cell r="F494" t="str">
            <v>X</v>
          </cell>
          <cell r="G494">
            <v>0</v>
          </cell>
          <cell r="H494">
            <v>0</v>
          </cell>
          <cell r="I494" t="str">
            <v>X</v>
          </cell>
          <cell r="J494" t="str">
            <v>X</v>
          </cell>
          <cell r="K494" t="str">
            <v>X</v>
          </cell>
          <cell r="L494" t="str">
            <v>X</v>
          </cell>
          <cell r="M494" t="str">
            <v>X</v>
          </cell>
          <cell r="N494" t="str">
            <v>X</v>
          </cell>
          <cell r="O494">
            <v>5</v>
          </cell>
          <cell r="P494">
            <v>77447</v>
          </cell>
          <cell r="Q494">
            <v>0</v>
          </cell>
          <cell r="R494">
            <v>0</v>
          </cell>
          <cell r="S494">
            <v>0</v>
          </cell>
          <cell r="T494">
            <v>0</v>
          </cell>
          <cell r="U494">
            <v>0</v>
          </cell>
        </row>
        <row r="495">
          <cell r="D495">
            <v>77451</v>
          </cell>
          <cell r="E495">
            <v>348</v>
          </cell>
          <cell r="F495" t="str">
            <v>x</v>
          </cell>
          <cell r="G495">
            <v>346</v>
          </cell>
          <cell r="H495">
            <v>346</v>
          </cell>
          <cell r="I495" t="str">
            <v>x</v>
          </cell>
          <cell r="J495" t="str">
            <v>x</v>
          </cell>
          <cell r="K495" t="str">
            <v>x</v>
          </cell>
          <cell r="L495" t="str">
            <v>x</v>
          </cell>
          <cell r="M495" t="str">
            <v>x</v>
          </cell>
          <cell r="N495" t="str">
            <v>x</v>
          </cell>
          <cell r="O495">
            <v>2</v>
          </cell>
          <cell r="P495" t="str">
            <v>Setanta Cust 77451</v>
          </cell>
          <cell r="Q495">
            <v>55340</v>
          </cell>
          <cell r="R495">
            <v>0</v>
          </cell>
          <cell r="S495">
            <v>0</v>
          </cell>
          <cell r="T495">
            <v>348</v>
          </cell>
          <cell r="U495">
            <v>796</v>
          </cell>
        </row>
        <row r="496">
          <cell r="D496">
            <v>77454</v>
          </cell>
          <cell r="E496">
            <v>61</v>
          </cell>
          <cell r="F496" t="str">
            <v>x</v>
          </cell>
          <cell r="G496">
            <v>61</v>
          </cell>
          <cell r="H496">
            <v>61</v>
          </cell>
          <cell r="I496" t="str">
            <v>x</v>
          </cell>
          <cell r="J496" t="str">
            <v>x</v>
          </cell>
          <cell r="K496" t="str">
            <v>x</v>
          </cell>
          <cell r="L496" t="str">
            <v>x</v>
          </cell>
          <cell r="M496" t="str">
            <v>x</v>
          </cell>
          <cell r="N496" t="str">
            <v>x</v>
          </cell>
          <cell r="O496">
            <v>0</v>
          </cell>
          <cell r="P496" t="str">
            <v>CS cust profile</v>
          </cell>
          <cell r="Q496">
            <v>11533</v>
          </cell>
          <cell r="R496">
            <v>0</v>
          </cell>
          <cell r="S496">
            <v>0</v>
          </cell>
          <cell r="T496">
            <v>56</v>
          </cell>
          <cell r="U496">
            <v>143</v>
          </cell>
        </row>
        <row r="497">
          <cell r="D497">
            <v>77455</v>
          </cell>
          <cell r="E497">
            <v>80</v>
          </cell>
          <cell r="F497" t="str">
            <v>x</v>
          </cell>
          <cell r="G497">
            <v>74</v>
          </cell>
          <cell r="H497">
            <v>74</v>
          </cell>
          <cell r="I497" t="str">
            <v>x</v>
          </cell>
          <cell r="J497" t="str">
            <v>x</v>
          </cell>
          <cell r="K497" t="str">
            <v>x</v>
          </cell>
          <cell r="L497" t="str">
            <v>x</v>
          </cell>
          <cell r="M497" t="str">
            <v>x</v>
          </cell>
          <cell r="N497" t="str">
            <v>x</v>
          </cell>
          <cell r="O497">
            <v>6</v>
          </cell>
          <cell r="P497" t="str">
            <v>SBO cust profile</v>
          </cell>
          <cell r="Q497">
            <v>12104</v>
          </cell>
          <cell r="R497">
            <v>0</v>
          </cell>
          <cell r="S497">
            <v>0</v>
          </cell>
          <cell r="T497">
            <v>0</v>
          </cell>
          <cell r="U497">
            <v>334</v>
          </cell>
        </row>
        <row r="498">
          <cell r="D498">
            <v>77456</v>
          </cell>
          <cell r="E498">
            <v>18</v>
          </cell>
          <cell r="F498" t="str">
            <v>x</v>
          </cell>
          <cell r="G498">
            <v>8</v>
          </cell>
          <cell r="H498">
            <v>8</v>
          </cell>
          <cell r="I498" t="str">
            <v>x</v>
          </cell>
          <cell r="J498" t="str">
            <v>x</v>
          </cell>
          <cell r="K498" t="str">
            <v>x</v>
          </cell>
          <cell r="L498" t="str">
            <v>x</v>
          </cell>
          <cell r="M498" t="str">
            <v>x</v>
          </cell>
          <cell r="N498" t="str">
            <v>x</v>
          </cell>
          <cell r="O498">
            <v>0</v>
          </cell>
          <cell r="P498" t="str">
            <v>Technical cust profi</v>
          </cell>
          <cell r="Q498">
            <v>3131</v>
          </cell>
          <cell r="R498">
            <v>0</v>
          </cell>
          <cell r="S498">
            <v>10</v>
          </cell>
          <cell r="T498">
            <v>0</v>
          </cell>
          <cell r="U498">
            <v>34</v>
          </cell>
        </row>
        <row r="499">
          <cell r="D499">
            <v>77458</v>
          </cell>
          <cell r="E499">
            <v>94</v>
          </cell>
          <cell r="F499" t="str">
            <v>x</v>
          </cell>
          <cell r="G499">
            <v>91</v>
          </cell>
          <cell r="H499">
            <v>85</v>
          </cell>
          <cell r="I499" t="str">
            <v>x</v>
          </cell>
          <cell r="J499" t="str">
            <v>x</v>
          </cell>
          <cell r="K499" t="str">
            <v>x</v>
          </cell>
          <cell r="L499" t="str">
            <v>x</v>
          </cell>
          <cell r="M499" t="str">
            <v>x</v>
          </cell>
          <cell r="N499" t="str">
            <v>x</v>
          </cell>
          <cell r="O499">
            <v>3</v>
          </cell>
          <cell r="P499" t="str">
            <v>Sales care cust prof</v>
          </cell>
          <cell r="Q499">
            <v>21785</v>
          </cell>
          <cell r="R499">
            <v>0</v>
          </cell>
          <cell r="S499">
            <v>0</v>
          </cell>
          <cell r="T499">
            <v>0</v>
          </cell>
          <cell r="U499">
            <v>1226</v>
          </cell>
        </row>
        <row r="500">
          <cell r="D500">
            <v>77463</v>
          </cell>
          <cell r="E500">
            <v>67</v>
          </cell>
          <cell r="F500" t="str">
            <v>x</v>
          </cell>
          <cell r="G500">
            <v>54</v>
          </cell>
          <cell r="H500">
            <v>54</v>
          </cell>
          <cell r="I500" t="str">
            <v>x</v>
          </cell>
          <cell r="J500" t="str">
            <v>x</v>
          </cell>
          <cell r="K500" t="str">
            <v>x</v>
          </cell>
          <cell r="L500" t="str">
            <v>x</v>
          </cell>
          <cell r="M500" t="str">
            <v>x</v>
          </cell>
          <cell r="N500" t="str">
            <v>x</v>
          </cell>
          <cell r="O500">
            <v>0</v>
          </cell>
          <cell r="P500" t="str">
            <v>Disability Help Prof</v>
          </cell>
          <cell r="Q500">
            <v>16740</v>
          </cell>
          <cell r="R500">
            <v>13</v>
          </cell>
          <cell r="S500">
            <v>0</v>
          </cell>
          <cell r="T500">
            <v>0</v>
          </cell>
          <cell r="U500">
            <v>117</v>
          </cell>
        </row>
        <row r="501">
          <cell r="D501">
            <v>77482</v>
          </cell>
          <cell r="E501">
            <v>658</v>
          </cell>
          <cell r="F501" t="str">
            <v>X</v>
          </cell>
          <cell r="G501">
            <v>650</v>
          </cell>
          <cell r="H501">
            <v>598</v>
          </cell>
          <cell r="I501" t="str">
            <v>X</v>
          </cell>
          <cell r="J501" t="str">
            <v>X</v>
          </cell>
          <cell r="K501" t="str">
            <v>X</v>
          </cell>
          <cell r="L501" t="str">
            <v>X</v>
          </cell>
          <cell r="M501" t="str">
            <v>X</v>
          </cell>
          <cell r="N501" t="str">
            <v>X</v>
          </cell>
          <cell r="O501">
            <v>4</v>
          </cell>
          <cell r="P501" t="str">
            <v>Moving Home Accept</v>
          </cell>
          <cell r="Q501">
            <v>328396</v>
          </cell>
          <cell r="R501">
            <v>43</v>
          </cell>
          <cell r="S501">
            <v>0</v>
          </cell>
          <cell r="T501">
            <v>0</v>
          </cell>
          <cell r="U501">
            <v>3014</v>
          </cell>
        </row>
        <row r="502">
          <cell r="D502">
            <v>77484</v>
          </cell>
          <cell r="E502">
            <v>2936</v>
          </cell>
          <cell r="F502" t="str">
            <v>x</v>
          </cell>
          <cell r="G502">
            <v>2618</v>
          </cell>
          <cell r="H502">
            <v>1371</v>
          </cell>
          <cell r="I502" t="str">
            <v>x</v>
          </cell>
          <cell r="J502" t="str">
            <v>x</v>
          </cell>
          <cell r="K502" t="str">
            <v>x</v>
          </cell>
          <cell r="L502" t="str">
            <v>x</v>
          </cell>
          <cell r="M502" t="str">
            <v>x</v>
          </cell>
          <cell r="N502" t="str">
            <v>x</v>
          </cell>
          <cell r="O502">
            <v>277</v>
          </cell>
          <cell r="P502" t="str">
            <v>Technical BSR Intra</v>
          </cell>
          <cell r="Q502">
            <v>1171790</v>
          </cell>
          <cell r="R502">
            <v>0</v>
          </cell>
          <cell r="S502">
            <v>41</v>
          </cell>
          <cell r="T502">
            <v>0</v>
          </cell>
          <cell r="U502">
            <v>236565</v>
          </cell>
        </row>
        <row r="503">
          <cell r="D503">
            <v>77486</v>
          </cell>
          <cell r="E503">
            <v>403</v>
          </cell>
          <cell r="F503" t="str">
            <v>x</v>
          </cell>
          <cell r="G503">
            <v>281</v>
          </cell>
          <cell r="H503">
            <v>238</v>
          </cell>
          <cell r="I503" t="str">
            <v>x</v>
          </cell>
          <cell r="J503" t="str">
            <v>x</v>
          </cell>
          <cell r="K503" t="str">
            <v>x</v>
          </cell>
          <cell r="L503" t="str">
            <v>x</v>
          </cell>
          <cell r="M503" t="str">
            <v>x</v>
          </cell>
          <cell r="N503" t="str">
            <v>x</v>
          </cell>
          <cell r="O503">
            <v>9</v>
          </cell>
          <cell r="P503" t="str">
            <v>TvX, cust service</v>
          </cell>
          <cell r="Q503">
            <v>48622</v>
          </cell>
          <cell r="R503">
            <v>113</v>
          </cell>
          <cell r="S503">
            <v>0</v>
          </cell>
          <cell r="T503">
            <v>0</v>
          </cell>
          <cell r="U503">
            <v>2737</v>
          </cell>
        </row>
        <row r="504">
          <cell r="D504">
            <v>77487</v>
          </cell>
          <cell r="E504">
            <v>7</v>
          </cell>
          <cell r="F504" t="str">
            <v>x</v>
          </cell>
          <cell r="G504">
            <v>7</v>
          </cell>
          <cell r="H504">
            <v>7</v>
          </cell>
          <cell r="I504" t="str">
            <v>x</v>
          </cell>
          <cell r="J504" t="str">
            <v>x</v>
          </cell>
          <cell r="K504" t="str">
            <v>x</v>
          </cell>
          <cell r="L504" t="str">
            <v>x</v>
          </cell>
          <cell r="M504" t="str">
            <v>x</v>
          </cell>
          <cell r="N504" t="str">
            <v>x</v>
          </cell>
          <cell r="O504">
            <v>0</v>
          </cell>
          <cell r="P504" t="str">
            <v>Xfer to Disability</v>
          </cell>
          <cell r="Q504">
            <v>2994</v>
          </cell>
          <cell r="R504">
            <v>0</v>
          </cell>
          <cell r="S504">
            <v>0</v>
          </cell>
          <cell r="T504">
            <v>0</v>
          </cell>
          <cell r="U504">
            <v>16</v>
          </cell>
        </row>
        <row r="505">
          <cell r="D505">
            <v>77489</v>
          </cell>
          <cell r="E505">
            <v>1</v>
          </cell>
          <cell r="F505" t="str">
            <v>x</v>
          </cell>
          <cell r="G505">
            <v>0</v>
          </cell>
          <cell r="H505">
            <v>0</v>
          </cell>
          <cell r="I505" t="str">
            <v>x</v>
          </cell>
          <cell r="J505" t="str">
            <v>x</v>
          </cell>
          <cell r="K505" t="str">
            <v>x</v>
          </cell>
          <cell r="L505" t="str">
            <v>x</v>
          </cell>
          <cell r="M505" t="str">
            <v>x</v>
          </cell>
          <cell r="N505" t="str">
            <v>x</v>
          </cell>
          <cell r="O505">
            <v>1</v>
          </cell>
          <cell r="P505">
            <v>77489</v>
          </cell>
          <cell r="Q505">
            <v>0</v>
          </cell>
          <cell r="R505">
            <v>0</v>
          </cell>
          <cell r="S505">
            <v>0</v>
          </cell>
          <cell r="T505">
            <v>0</v>
          </cell>
          <cell r="U505">
            <v>0</v>
          </cell>
        </row>
        <row r="506">
          <cell r="D506">
            <v>77492</v>
          </cell>
          <cell r="E506">
            <v>1258</v>
          </cell>
          <cell r="F506" t="str">
            <v>x</v>
          </cell>
          <cell r="G506">
            <v>1255</v>
          </cell>
          <cell r="H506">
            <v>1159</v>
          </cell>
          <cell r="I506" t="str">
            <v>x</v>
          </cell>
          <cell r="J506" t="str">
            <v>x</v>
          </cell>
          <cell r="K506" t="str">
            <v>x</v>
          </cell>
          <cell r="L506" t="str">
            <v>x</v>
          </cell>
          <cell r="M506" t="str">
            <v>x</v>
          </cell>
          <cell r="N506" t="str">
            <v>x</v>
          </cell>
          <cell r="O506">
            <v>3</v>
          </cell>
          <cell r="P506" t="str">
            <v>PAT Transfer</v>
          </cell>
          <cell r="Q506">
            <v>339907</v>
          </cell>
          <cell r="R506">
            <v>0</v>
          </cell>
          <cell r="S506">
            <v>0</v>
          </cell>
          <cell r="T506">
            <v>0</v>
          </cell>
          <cell r="U506">
            <v>8256</v>
          </cell>
        </row>
        <row r="507">
          <cell r="D507">
            <v>77492</v>
          </cell>
          <cell r="E507">
            <v>81</v>
          </cell>
          <cell r="F507" t="str">
            <v>X</v>
          </cell>
          <cell r="G507">
            <v>0</v>
          </cell>
          <cell r="H507">
            <v>0</v>
          </cell>
          <cell r="I507" t="str">
            <v>X</v>
          </cell>
          <cell r="J507" t="str">
            <v>X</v>
          </cell>
          <cell r="K507" t="str">
            <v>X</v>
          </cell>
          <cell r="L507" t="str">
            <v>X</v>
          </cell>
          <cell r="M507" t="str">
            <v>X</v>
          </cell>
          <cell r="N507" t="str">
            <v>X</v>
          </cell>
          <cell r="O507">
            <v>0</v>
          </cell>
          <cell r="P507">
            <v>77492</v>
          </cell>
          <cell r="Q507">
            <v>0</v>
          </cell>
          <cell r="R507">
            <v>0</v>
          </cell>
          <cell r="S507">
            <v>81</v>
          </cell>
          <cell r="T507">
            <v>81</v>
          </cell>
          <cell r="U507">
            <v>0</v>
          </cell>
        </row>
        <row r="508">
          <cell r="D508">
            <v>77495</v>
          </cell>
          <cell r="E508">
            <v>4</v>
          </cell>
          <cell r="F508" t="str">
            <v>x</v>
          </cell>
          <cell r="G508">
            <v>1</v>
          </cell>
          <cell r="H508">
            <v>1</v>
          </cell>
          <cell r="I508" t="str">
            <v>x</v>
          </cell>
          <cell r="J508" t="str">
            <v>x</v>
          </cell>
          <cell r="K508" t="str">
            <v>x</v>
          </cell>
          <cell r="L508" t="str">
            <v>x</v>
          </cell>
          <cell r="M508" t="str">
            <v>x</v>
          </cell>
          <cell r="N508" t="str">
            <v>x</v>
          </cell>
          <cell r="O508">
            <v>3</v>
          </cell>
          <cell r="P508">
            <v>77495</v>
          </cell>
          <cell r="Q508">
            <v>17</v>
          </cell>
          <cell r="R508">
            <v>0</v>
          </cell>
          <cell r="S508">
            <v>0</v>
          </cell>
          <cell r="T508">
            <v>0</v>
          </cell>
          <cell r="U508">
            <v>2</v>
          </cell>
        </row>
        <row r="509">
          <cell r="D509">
            <v>77497</v>
          </cell>
          <cell r="E509">
            <v>346</v>
          </cell>
          <cell r="F509" t="str">
            <v>x</v>
          </cell>
          <cell r="G509">
            <v>331</v>
          </cell>
          <cell r="H509">
            <v>302</v>
          </cell>
          <cell r="I509" t="str">
            <v>x</v>
          </cell>
          <cell r="J509" t="str">
            <v>x</v>
          </cell>
          <cell r="K509" t="str">
            <v>x</v>
          </cell>
          <cell r="L509" t="str">
            <v>x</v>
          </cell>
          <cell r="M509" t="str">
            <v>x</v>
          </cell>
          <cell r="N509" t="str">
            <v>x</v>
          </cell>
          <cell r="O509">
            <v>15</v>
          </cell>
          <cell r="P509" t="str">
            <v>TvX sales call</v>
          </cell>
          <cell r="Q509">
            <v>39529</v>
          </cell>
          <cell r="R509">
            <v>0</v>
          </cell>
          <cell r="S509">
            <v>0</v>
          </cell>
          <cell r="T509">
            <v>0</v>
          </cell>
          <cell r="U509">
            <v>2141</v>
          </cell>
        </row>
        <row r="510">
          <cell r="D510">
            <v>77498</v>
          </cell>
          <cell r="E510">
            <v>31</v>
          </cell>
          <cell r="F510" t="str">
            <v>x</v>
          </cell>
          <cell r="G510">
            <v>28</v>
          </cell>
          <cell r="H510">
            <v>24</v>
          </cell>
          <cell r="I510" t="str">
            <v>x</v>
          </cell>
          <cell r="J510" t="str">
            <v>x</v>
          </cell>
          <cell r="K510" t="str">
            <v>x</v>
          </cell>
          <cell r="L510" t="str">
            <v>x</v>
          </cell>
          <cell r="M510" t="str">
            <v>x</v>
          </cell>
          <cell r="N510" t="str">
            <v>x</v>
          </cell>
          <cell r="O510">
            <v>3</v>
          </cell>
          <cell r="P510" t="str">
            <v>Tran/f to Sky Activ</v>
          </cell>
          <cell r="Q510">
            <v>11786</v>
          </cell>
          <cell r="R510">
            <v>0</v>
          </cell>
          <cell r="S510">
            <v>0</v>
          </cell>
          <cell r="T510">
            <v>0</v>
          </cell>
          <cell r="U510">
            <v>470</v>
          </cell>
        </row>
        <row r="511">
          <cell r="D511">
            <v>77499</v>
          </cell>
          <cell r="E511">
            <v>270</v>
          </cell>
          <cell r="F511" t="str">
            <v>x</v>
          </cell>
          <cell r="G511">
            <v>250</v>
          </cell>
          <cell r="H511">
            <v>231</v>
          </cell>
          <cell r="I511" t="str">
            <v>x</v>
          </cell>
          <cell r="J511" t="str">
            <v>x</v>
          </cell>
          <cell r="K511" t="str">
            <v>x</v>
          </cell>
          <cell r="L511" t="str">
            <v>x</v>
          </cell>
          <cell r="M511" t="str">
            <v>x</v>
          </cell>
          <cell r="N511" t="str">
            <v>x</v>
          </cell>
          <cell r="O511">
            <v>20</v>
          </cell>
          <cell r="P511" t="str">
            <v>Cust Service Xfer</v>
          </cell>
          <cell r="Q511">
            <v>69372</v>
          </cell>
          <cell r="R511">
            <v>0</v>
          </cell>
          <cell r="S511">
            <v>0</v>
          </cell>
          <cell r="T511">
            <v>0</v>
          </cell>
          <cell r="U511">
            <v>4454</v>
          </cell>
        </row>
        <row r="512">
          <cell r="D512">
            <v>77499</v>
          </cell>
          <cell r="E512">
            <v>160</v>
          </cell>
          <cell r="F512" t="str">
            <v>X</v>
          </cell>
          <cell r="G512">
            <v>105</v>
          </cell>
          <cell r="H512">
            <v>105</v>
          </cell>
          <cell r="I512" t="str">
            <v>X</v>
          </cell>
          <cell r="J512" t="str">
            <v>X</v>
          </cell>
          <cell r="K512" t="str">
            <v>X</v>
          </cell>
          <cell r="L512" t="str">
            <v>X</v>
          </cell>
          <cell r="M512" t="str">
            <v>X</v>
          </cell>
          <cell r="N512" t="str">
            <v>X</v>
          </cell>
          <cell r="O512">
            <v>2</v>
          </cell>
          <cell r="P512" t="str">
            <v>C/S Transfer</v>
          </cell>
          <cell r="Q512">
            <v>31195</v>
          </cell>
          <cell r="R512">
            <v>0</v>
          </cell>
          <cell r="S512">
            <v>53</v>
          </cell>
          <cell r="T512">
            <v>53</v>
          </cell>
          <cell r="U512">
            <v>370</v>
          </cell>
        </row>
        <row r="513">
          <cell r="D513">
            <v>77501</v>
          </cell>
          <cell r="E513">
            <v>1440</v>
          </cell>
          <cell r="F513" t="str">
            <v>x</v>
          </cell>
          <cell r="G513">
            <v>1433</v>
          </cell>
          <cell r="H513">
            <v>1397</v>
          </cell>
          <cell r="I513" t="str">
            <v>x</v>
          </cell>
          <cell r="J513" t="str">
            <v>x</v>
          </cell>
          <cell r="K513" t="str">
            <v>x</v>
          </cell>
          <cell r="L513" t="str">
            <v>x</v>
          </cell>
          <cell r="M513" t="str">
            <v>x</v>
          </cell>
          <cell r="N513" t="str">
            <v>x</v>
          </cell>
          <cell r="O513">
            <v>7</v>
          </cell>
          <cell r="P513" t="str">
            <v>Upgrade Opt 1</v>
          </cell>
          <cell r="Q513">
            <v>326266</v>
          </cell>
          <cell r="R513">
            <v>0</v>
          </cell>
          <cell r="S513">
            <v>0</v>
          </cell>
          <cell r="T513">
            <v>0</v>
          </cell>
          <cell r="U513">
            <v>5456</v>
          </cell>
        </row>
        <row r="514">
          <cell r="D514">
            <v>77502</v>
          </cell>
          <cell r="E514">
            <v>1989</v>
          </cell>
          <cell r="F514" t="str">
            <v>x</v>
          </cell>
          <cell r="G514">
            <v>1983</v>
          </cell>
          <cell r="H514">
            <v>1928</v>
          </cell>
          <cell r="I514" t="str">
            <v>x</v>
          </cell>
          <cell r="J514" t="str">
            <v>x</v>
          </cell>
          <cell r="K514" t="str">
            <v>x</v>
          </cell>
          <cell r="L514" t="str">
            <v>x</v>
          </cell>
          <cell r="M514" t="str">
            <v>x</v>
          </cell>
          <cell r="N514" t="str">
            <v>x</v>
          </cell>
          <cell r="O514">
            <v>6</v>
          </cell>
          <cell r="P514" t="str">
            <v>Opt 2 Upgrade</v>
          </cell>
          <cell r="Q514">
            <v>525110</v>
          </cell>
          <cell r="R514">
            <v>0</v>
          </cell>
          <cell r="S514">
            <v>0</v>
          </cell>
          <cell r="T514">
            <v>0</v>
          </cell>
          <cell r="U514">
            <v>7366</v>
          </cell>
        </row>
        <row r="515">
          <cell r="D515">
            <v>77506</v>
          </cell>
          <cell r="E515">
            <v>1779</v>
          </cell>
          <cell r="F515" t="str">
            <v>x</v>
          </cell>
          <cell r="G515">
            <v>1771</v>
          </cell>
          <cell r="H515">
            <v>1728</v>
          </cell>
          <cell r="I515" t="str">
            <v>x</v>
          </cell>
          <cell r="J515" t="str">
            <v>x</v>
          </cell>
          <cell r="K515" t="str">
            <v>x</v>
          </cell>
          <cell r="L515" t="str">
            <v>x</v>
          </cell>
          <cell r="M515" t="str">
            <v>x</v>
          </cell>
          <cell r="N515" t="str">
            <v>x</v>
          </cell>
          <cell r="O515">
            <v>8</v>
          </cell>
          <cell r="P515" t="str">
            <v>Opt 1 77506</v>
          </cell>
          <cell r="Q515">
            <v>436390</v>
          </cell>
          <cell r="R515">
            <v>0</v>
          </cell>
          <cell r="S515">
            <v>0</v>
          </cell>
          <cell r="T515">
            <v>0</v>
          </cell>
          <cell r="U515">
            <v>6477</v>
          </cell>
        </row>
        <row r="516">
          <cell r="D516">
            <v>77506</v>
          </cell>
          <cell r="E516">
            <v>53</v>
          </cell>
          <cell r="F516" t="str">
            <v>X</v>
          </cell>
          <cell r="G516">
            <v>45</v>
          </cell>
          <cell r="H516">
            <v>45</v>
          </cell>
          <cell r="I516" t="str">
            <v>X</v>
          </cell>
          <cell r="J516" t="str">
            <v>X</v>
          </cell>
          <cell r="K516" t="str">
            <v>X</v>
          </cell>
          <cell r="L516" t="str">
            <v>X</v>
          </cell>
          <cell r="M516" t="str">
            <v>X</v>
          </cell>
          <cell r="N516" t="str">
            <v>X</v>
          </cell>
          <cell r="O516">
            <v>0</v>
          </cell>
          <cell r="P516" t="str">
            <v>Opt 1 77506</v>
          </cell>
          <cell r="Q516">
            <v>12666</v>
          </cell>
          <cell r="R516">
            <v>0</v>
          </cell>
          <cell r="S516">
            <v>8</v>
          </cell>
          <cell r="T516">
            <v>8</v>
          </cell>
          <cell r="U516">
            <v>183</v>
          </cell>
        </row>
        <row r="517">
          <cell r="D517">
            <v>77507</v>
          </cell>
          <cell r="E517">
            <v>304</v>
          </cell>
          <cell r="F517" t="str">
            <v>x</v>
          </cell>
          <cell r="G517">
            <v>297</v>
          </cell>
          <cell r="H517">
            <v>266</v>
          </cell>
          <cell r="I517" t="str">
            <v>x</v>
          </cell>
          <cell r="J517" t="str">
            <v>x</v>
          </cell>
          <cell r="K517" t="str">
            <v>x</v>
          </cell>
          <cell r="L517" t="str">
            <v>x</v>
          </cell>
          <cell r="M517" t="str">
            <v>x</v>
          </cell>
          <cell r="N517" t="str">
            <v>x</v>
          </cell>
          <cell r="O517">
            <v>7</v>
          </cell>
          <cell r="P517" t="str">
            <v>Opt 2 77507</v>
          </cell>
          <cell r="Q517">
            <v>48837</v>
          </cell>
          <cell r="R517">
            <v>0</v>
          </cell>
          <cell r="S517">
            <v>0</v>
          </cell>
          <cell r="T517">
            <v>0</v>
          </cell>
          <cell r="U517">
            <v>6722</v>
          </cell>
        </row>
        <row r="518">
          <cell r="D518">
            <v>77519</v>
          </cell>
          <cell r="E518">
            <v>1243</v>
          </cell>
          <cell r="F518" t="str">
            <v>x</v>
          </cell>
          <cell r="G518">
            <v>1241</v>
          </cell>
          <cell r="H518">
            <v>1229</v>
          </cell>
          <cell r="I518" t="str">
            <v>x</v>
          </cell>
          <cell r="J518" t="str">
            <v>x</v>
          </cell>
          <cell r="K518" t="str">
            <v>x</v>
          </cell>
          <cell r="L518" t="str">
            <v>x</v>
          </cell>
          <cell r="M518" t="str">
            <v>x</v>
          </cell>
          <cell r="N518" t="str">
            <v>x</v>
          </cell>
          <cell r="O518">
            <v>2</v>
          </cell>
          <cell r="P518" t="str">
            <v>VDN 77519 557799</v>
          </cell>
          <cell r="Q518">
            <v>344651</v>
          </cell>
          <cell r="R518">
            <v>0</v>
          </cell>
          <cell r="S518">
            <v>0</v>
          </cell>
          <cell r="T518">
            <v>0</v>
          </cell>
          <cell r="U518">
            <v>3555</v>
          </cell>
        </row>
        <row r="519">
          <cell r="D519">
            <v>77519</v>
          </cell>
          <cell r="E519">
            <v>365</v>
          </cell>
          <cell r="F519" t="str">
            <v>X</v>
          </cell>
          <cell r="G519">
            <v>342</v>
          </cell>
          <cell r="H519">
            <v>339</v>
          </cell>
          <cell r="I519" t="str">
            <v>X</v>
          </cell>
          <cell r="J519" t="str">
            <v>X</v>
          </cell>
          <cell r="K519" t="str">
            <v>X</v>
          </cell>
          <cell r="L519" t="str">
            <v>X</v>
          </cell>
          <cell r="M519" t="str">
            <v>X</v>
          </cell>
          <cell r="N519" t="str">
            <v>X</v>
          </cell>
          <cell r="O519">
            <v>2</v>
          </cell>
          <cell r="P519" t="str">
            <v>Reinstate 800801</v>
          </cell>
          <cell r="Q519">
            <v>102223</v>
          </cell>
          <cell r="R519">
            <v>0</v>
          </cell>
          <cell r="S519">
            <v>21</v>
          </cell>
          <cell r="T519">
            <v>21</v>
          </cell>
          <cell r="U519">
            <v>1675</v>
          </cell>
        </row>
        <row r="520">
          <cell r="D520">
            <v>77520</v>
          </cell>
          <cell r="E520">
            <v>38</v>
          </cell>
          <cell r="F520" t="str">
            <v>x</v>
          </cell>
          <cell r="G520">
            <v>36</v>
          </cell>
          <cell r="H520">
            <v>30</v>
          </cell>
          <cell r="I520" t="str">
            <v>x</v>
          </cell>
          <cell r="J520" t="str">
            <v>x</v>
          </cell>
          <cell r="K520" t="str">
            <v>x</v>
          </cell>
          <cell r="L520" t="str">
            <v>x</v>
          </cell>
          <cell r="M520" t="str">
            <v>x</v>
          </cell>
          <cell r="N520" t="str">
            <v>x</v>
          </cell>
          <cell r="O520">
            <v>2</v>
          </cell>
          <cell r="P520" t="str">
            <v>VDN 77520 503030</v>
          </cell>
          <cell r="Q520">
            <v>9450</v>
          </cell>
          <cell r="R520">
            <v>0</v>
          </cell>
          <cell r="S520">
            <v>0</v>
          </cell>
          <cell r="T520">
            <v>0</v>
          </cell>
          <cell r="U520">
            <v>417</v>
          </cell>
        </row>
        <row r="521">
          <cell r="D521">
            <v>77521</v>
          </cell>
          <cell r="E521">
            <v>3536</v>
          </cell>
          <cell r="F521" t="str">
            <v>x</v>
          </cell>
          <cell r="G521">
            <v>3460</v>
          </cell>
          <cell r="H521">
            <v>3037</v>
          </cell>
          <cell r="I521" t="str">
            <v>x</v>
          </cell>
          <cell r="J521" t="str">
            <v>x</v>
          </cell>
          <cell r="K521" t="str">
            <v>x</v>
          </cell>
          <cell r="L521" t="str">
            <v>x</v>
          </cell>
          <cell r="M521" t="str">
            <v>x</v>
          </cell>
          <cell r="N521" t="str">
            <v>x</v>
          </cell>
          <cell r="O521">
            <v>76</v>
          </cell>
          <cell r="P521" t="str">
            <v>D Cus 77521 Billing</v>
          </cell>
          <cell r="Q521">
            <v>875518</v>
          </cell>
          <cell r="R521">
            <v>0</v>
          </cell>
          <cell r="S521">
            <v>0</v>
          </cell>
          <cell r="T521">
            <v>0</v>
          </cell>
          <cell r="U521">
            <v>95745</v>
          </cell>
        </row>
        <row r="522">
          <cell r="D522">
            <v>77521</v>
          </cell>
          <cell r="E522">
            <v>1082</v>
          </cell>
          <cell r="F522" t="str">
            <v>X</v>
          </cell>
          <cell r="G522">
            <v>989</v>
          </cell>
          <cell r="H522">
            <v>951</v>
          </cell>
          <cell r="I522" t="str">
            <v>X</v>
          </cell>
          <cell r="J522" t="str">
            <v>X</v>
          </cell>
          <cell r="K522" t="str">
            <v>X</v>
          </cell>
          <cell r="L522" t="str">
            <v>X</v>
          </cell>
          <cell r="M522" t="str">
            <v>X</v>
          </cell>
          <cell r="N522" t="str">
            <v>X</v>
          </cell>
          <cell r="O522">
            <v>2</v>
          </cell>
          <cell r="P522" t="str">
            <v>D Cus 77521 Billing</v>
          </cell>
          <cell r="Q522">
            <v>275603</v>
          </cell>
          <cell r="R522">
            <v>0</v>
          </cell>
          <cell r="S522">
            <v>91</v>
          </cell>
          <cell r="T522">
            <v>91</v>
          </cell>
          <cell r="U522">
            <v>5430</v>
          </cell>
        </row>
        <row r="523">
          <cell r="D523">
            <v>77522</v>
          </cell>
          <cell r="E523">
            <v>177</v>
          </cell>
          <cell r="F523" t="str">
            <v>X</v>
          </cell>
          <cell r="G523">
            <v>119</v>
          </cell>
          <cell r="H523">
            <v>119</v>
          </cell>
          <cell r="I523" t="str">
            <v>X</v>
          </cell>
          <cell r="J523" t="str">
            <v>X</v>
          </cell>
          <cell r="K523" t="str">
            <v>X</v>
          </cell>
          <cell r="L523" t="str">
            <v>X</v>
          </cell>
          <cell r="M523" t="str">
            <v>X</v>
          </cell>
          <cell r="N523" t="str">
            <v>X</v>
          </cell>
          <cell r="O523">
            <v>0</v>
          </cell>
          <cell r="P523" t="str">
            <v>IDO Customer UK</v>
          </cell>
          <cell r="Q523">
            <v>22966</v>
          </cell>
          <cell r="R523">
            <v>0</v>
          </cell>
          <cell r="S523">
            <v>58</v>
          </cell>
          <cell r="T523">
            <v>58</v>
          </cell>
          <cell r="U523">
            <v>446</v>
          </cell>
        </row>
        <row r="524">
          <cell r="D524">
            <v>77523</v>
          </cell>
          <cell r="E524">
            <v>10</v>
          </cell>
          <cell r="F524" t="str">
            <v>x</v>
          </cell>
          <cell r="G524">
            <v>9</v>
          </cell>
          <cell r="H524">
            <v>9</v>
          </cell>
          <cell r="I524" t="str">
            <v>x</v>
          </cell>
          <cell r="J524" t="str">
            <v>x</v>
          </cell>
          <cell r="K524" t="str">
            <v>x</v>
          </cell>
          <cell r="L524" t="str">
            <v>x</v>
          </cell>
          <cell r="M524" t="str">
            <v>x</v>
          </cell>
          <cell r="N524" t="str">
            <v>x</v>
          </cell>
          <cell r="O524">
            <v>1</v>
          </cell>
          <cell r="P524" t="str">
            <v>VDN 77523 SBO Bounce</v>
          </cell>
          <cell r="Q524">
            <v>1328</v>
          </cell>
          <cell r="R524">
            <v>0</v>
          </cell>
          <cell r="S524">
            <v>0</v>
          </cell>
          <cell r="T524">
            <v>0</v>
          </cell>
          <cell r="U524">
            <v>39</v>
          </cell>
        </row>
        <row r="525">
          <cell r="D525">
            <v>77523</v>
          </cell>
          <cell r="E525">
            <v>59</v>
          </cell>
          <cell r="F525" t="str">
            <v>X</v>
          </cell>
          <cell r="G525">
            <v>43</v>
          </cell>
          <cell r="H525">
            <v>43</v>
          </cell>
          <cell r="I525" t="str">
            <v>X</v>
          </cell>
          <cell r="J525" t="str">
            <v>X</v>
          </cell>
          <cell r="K525" t="str">
            <v>X</v>
          </cell>
          <cell r="L525" t="str">
            <v>X</v>
          </cell>
          <cell r="M525" t="str">
            <v>X</v>
          </cell>
          <cell r="N525" t="str">
            <v>X</v>
          </cell>
          <cell r="O525">
            <v>0</v>
          </cell>
          <cell r="P525" t="str">
            <v>VDN 77523 800888</v>
          </cell>
          <cell r="Q525">
            <v>8424</v>
          </cell>
          <cell r="R525">
            <v>0</v>
          </cell>
          <cell r="S525">
            <v>16</v>
          </cell>
          <cell r="T525">
            <v>16</v>
          </cell>
          <cell r="U525">
            <v>165</v>
          </cell>
        </row>
        <row r="526">
          <cell r="D526">
            <v>77525</v>
          </cell>
          <cell r="E526">
            <v>2931</v>
          </cell>
          <cell r="F526" t="str">
            <v>x</v>
          </cell>
          <cell r="G526">
            <v>2869</v>
          </cell>
          <cell r="H526">
            <v>2597</v>
          </cell>
          <cell r="I526" t="str">
            <v>x</v>
          </cell>
          <cell r="J526" t="str">
            <v>x</v>
          </cell>
          <cell r="K526" t="str">
            <v>x</v>
          </cell>
          <cell r="L526" t="str">
            <v>x</v>
          </cell>
          <cell r="M526" t="str">
            <v>x</v>
          </cell>
          <cell r="N526" t="str">
            <v>x</v>
          </cell>
          <cell r="O526">
            <v>62</v>
          </cell>
          <cell r="P526" t="str">
            <v>D Cus 77525 Opt 1</v>
          </cell>
          <cell r="Q526">
            <v>660408</v>
          </cell>
          <cell r="R526">
            <v>0</v>
          </cell>
          <cell r="S526">
            <v>0</v>
          </cell>
          <cell r="T526">
            <v>0</v>
          </cell>
          <cell r="U526">
            <v>59970</v>
          </cell>
        </row>
        <row r="527">
          <cell r="D527">
            <v>77525</v>
          </cell>
          <cell r="E527">
            <v>1645</v>
          </cell>
          <cell r="F527" t="str">
            <v>X</v>
          </cell>
          <cell r="G527">
            <v>1393</v>
          </cell>
          <cell r="H527">
            <v>1348</v>
          </cell>
          <cell r="I527" t="str">
            <v>X</v>
          </cell>
          <cell r="J527" t="str">
            <v>X</v>
          </cell>
          <cell r="K527" t="str">
            <v>X</v>
          </cell>
          <cell r="L527" t="str">
            <v>X</v>
          </cell>
          <cell r="M527" t="str">
            <v>X</v>
          </cell>
          <cell r="N527" t="str">
            <v>X</v>
          </cell>
          <cell r="O527">
            <v>6</v>
          </cell>
          <cell r="P527" t="str">
            <v>VDN 77525 404040</v>
          </cell>
          <cell r="Q527">
            <v>320359</v>
          </cell>
          <cell r="R527">
            <v>0</v>
          </cell>
          <cell r="S527">
            <v>246</v>
          </cell>
          <cell r="T527">
            <v>246</v>
          </cell>
          <cell r="U527">
            <v>7327</v>
          </cell>
        </row>
        <row r="528">
          <cell r="D528">
            <v>77529</v>
          </cell>
          <cell r="E528">
            <v>316</v>
          </cell>
          <cell r="F528" t="str">
            <v>x</v>
          </cell>
          <cell r="G528">
            <v>303</v>
          </cell>
          <cell r="H528">
            <v>269</v>
          </cell>
          <cell r="I528" t="str">
            <v>x</v>
          </cell>
          <cell r="J528" t="str">
            <v>x</v>
          </cell>
          <cell r="K528" t="str">
            <v>x</v>
          </cell>
          <cell r="L528" t="str">
            <v>x</v>
          </cell>
          <cell r="M528" t="str">
            <v>x</v>
          </cell>
          <cell r="N528" t="str">
            <v>x</v>
          </cell>
          <cell r="O528">
            <v>13</v>
          </cell>
          <cell r="P528" t="str">
            <v>Digi Cust 77529</v>
          </cell>
          <cell r="Q528">
            <v>84653</v>
          </cell>
          <cell r="R528">
            <v>0</v>
          </cell>
          <cell r="S528">
            <v>0</v>
          </cell>
          <cell r="T528">
            <v>0</v>
          </cell>
          <cell r="U528">
            <v>7527</v>
          </cell>
        </row>
        <row r="529">
          <cell r="D529">
            <v>77529</v>
          </cell>
          <cell r="E529">
            <v>299</v>
          </cell>
          <cell r="F529" t="str">
            <v>X</v>
          </cell>
          <cell r="G529">
            <v>271</v>
          </cell>
          <cell r="H529">
            <v>266</v>
          </cell>
          <cell r="I529" t="str">
            <v>X</v>
          </cell>
          <cell r="J529" t="str">
            <v>X</v>
          </cell>
          <cell r="K529" t="str">
            <v>X</v>
          </cell>
          <cell r="L529" t="str">
            <v>X</v>
          </cell>
          <cell r="M529" t="str">
            <v>X</v>
          </cell>
          <cell r="N529" t="str">
            <v>X</v>
          </cell>
          <cell r="O529">
            <v>4</v>
          </cell>
          <cell r="P529" t="str">
            <v>Time Out 404040</v>
          </cell>
          <cell r="Q529">
            <v>75643</v>
          </cell>
          <cell r="R529">
            <v>0</v>
          </cell>
          <cell r="S529">
            <v>24</v>
          </cell>
          <cell r="T529">
            <v>24</v>
          </cell>
          <cell r="U529">
            <v>1369</v>
          </cell>
        </row>
        <row r="530">
          <cell r="D530">
            <v>77532</v>
          </cell>
          <cell r="E530">
            <v>1</v>
          </cell>
          <cell r="F530" t="str">
            <v>x</v>
          </cell>
          <cell r="G530">
            <v>1</v>
          </cell>
          <cell r="H530">
            <v>1</v>
          </cell>
          <cell r="I530" t="str">
            <v>x</v>
          </cell>
          <cell r="J530" t="str">
            <v>x</v>
          </cell>
          <cell r="K530" t="str">
            <v>x</v>
          </cell>
          <cell r="L530" t="str">
            <v>x</v>
          </cell>
          <cell r="M530" t="str">
            <v>x</v>
          </cell>
          <cell r="N530" t="str">
            <v>x</v>
          </cell>
          <cell r="O530">
            <v>0</v>
          </cell>
          <cell r="P530" t="str">
            <v>T/O 77532</v>
          </cell>
          <cell r="Q530">
            <v>86</v>
          </cell>
          <cell r="R530">
            <v>0</v>
          </cell>
          <cell r="S530">
            <v>0</v>
          </cell>
          <cell r="T530">
            <v>0</v>
          </cell>
          <cell r="U530">
            <v>2</v>
          </cell>
        </row>
        <row r="531">
          <cell r="D531">
            <v>77539</v>
          </cell>
          <cell r="E531">
            <v>401</v>
          </cell>
          <cell r="F531" t="str">
            <v>x</v>
          </cell>
          <cell r="G531">
            <v>396</v>
          </cell>
          <cell r="H531">
            <v>396</v>
          </cell>
          <cell r="I531" t="str">
            <v>x</v>
          </cell>
          <cell r="J531" t="str">
            <v>x</v>
          </cell>
          <cell r="K531" t="str">
            <v>x</v>
          </cell>
          <cell r="L531" t="str">
            <v>x</v>
          </cell>
          <cell r="M531" t="str">
            <v>x</v>
          </cell>
          <cell r="N531" t="str">
            <v>x</v>
          </cell>
          <cell r="O531">
            <v>5</v>
          </cell>
          <cell r="P531" t="str">
            <v>SBO movies 436000</v>
          </cell>
          <cell r="Q531">
            <v>65332</v>
          </cell>
          <cell r="R531">
            <v>0</v>
          </cell>
          <cell r="S531">
            <v>0</v>
          </cell>
          <cell r="T531">
            <v>0</v>
          </cell>
          <cell r="U531">
            <v>1828</v>
          </cell>
        </row>
        <row r="532">
          <cell r="D532">
            <v>77539</v>
          </cell>
          <cell r="E532">
            <v>133</v>
          </cell>
          <cell r="F532" t="str">
            <v>X</v>
          </cell>
          <cell r="G532">
            <v>131</v>
          </cell>
          <cell r="H532">
            <v>130</v>
          </cell>
          <cell r="I532" t="str">
            <v>X</v>
          </cell>
          <cell r="J532" t="str">
            <v>X</v>
          </cell>
          <cell r="K532" t="str">
            <v>X</v>
          </cell>
          <cell r="L532" t="str">
            <v>X</v>
          </cell>
          <cell r="M532" t="str">
            <v>X</v>
          </cell>
          <cell r="N532" t="str">
            <v>X</v>
          </cell>
          <cell r="O532">
            <v>2</v>
          </cell>
          <cell r="P532" t="str">
            <v>SBO Movies</v>
          </cell>
          <cell r="Q532">
            <v>28270</v>
          </cell>
          <cell r="R532">
            <v>0</v>
          </cell>
          <cell r="S532">
            <v>0</v>
          </cell>
          <cell r="T532">
            <v>0</v>
          </cell>
          <cell r="U532">
            <v>592</v>
          </cell>
        </row>
        <row r="533">
          <cell r="D533">
            <v>77542</v>
          </cell>
          <cell r="E533">
            <v>1</v>
          </cell>
          <cell r="F533" t="str">
            <v>x</v>
          </cell>
          <cell r="G533">
            <v>1</v>
          </cell>
          <cell r="H533">
            <v>1</v>
          </cell>
          <cell r="I533" t="str">
            <v>x</v>
          </cell>
          <cell r="J533" t="str">
            <v>x</v>
          </cell>
          <cell r="K533" t="str">
            <v>x</v>
          </cell>
          <cell r="L533" t="str">
            <v>x</v>
          </cell>
          <cell r="M533" t="str">
            <v>x</v>
          </cell>
          <cell r="N533" t="str">
            <v>x</v>
          </cell>
          <cell r="O533">
            <v>0</v>
          </cell>
          <cell r="P533" t="str">
            <v>VDN 77542 800888</v>
          </cell>
          <cell r="Q533">
            <v>257</v>
          </cell>
          <cell r="R533">
            <v>0</v>
          </cell>
          <cell r="S533">
            <v>0</v>
          </cell>
          <cell r="T533">
            <v>0</v>
          </cell>
          <cell r="U533">
            <v>5</v>
          </cell>
        </row>
        <row r="534">
          <cell r="D534">
            <v>77543</v>
          </cell>
          <cell r="E534">
            <v>1</v>
          </cell>
          <cell r="F534" t="str">
            <v>X</v>
          </cell>
          <cell r="G534">
            <v>0</v>
          </cell>
          <cell r="H534">
            <v>0</v>
          </cell>
          <cell r="I534" t="str">
            <v>X</v>
          </cell>
          <cell r="J534" t="str">
            <v>X</v>
          </cell>
          <cell r="K534" t="str">
            <v>X</v>
          </cell>
          <cell r="L534" t="str">
            <v>X</v>
          </cell>
          <cell r="M534" t="str">
            <v>X</v>
          </cell>
          <cell r="N534" t="str">
            <v>X</v>
          </cell>
          <cell r="O534">
            <v>1</v>
          </cell>
          <cell r="P534" t="str">
            <v>VDN 77543 535678</v>
          </cell>
          <cell r="Q534">
            <v>0</v>
          </cell>
          <cell r="R534">
            <v>0</v>
          </cell>
          <cell r="S534">
            <v>0</v>
          </cell>
          <cell r="T534">
            <v>0</v>
          </cell>
          <cell r="U534">
            <v>0</v>
          </cell>
        </row>
        <row r="535">
          <cell r="D535">
            <v>77545</v>
          </cell>
          <cell r="E535">
            <v>52</v>
          </cell>
          <cell r="F535" t="str">
            <v>x</v>
          </cell>
          <cell r="G535">
            <v>48</v>
          </cell>
          <cell r="H535">
            <v>47</v>
          </cell>
          <cell r="I535" t="str">
            <v>x</v>
          </cell>
          <cell r="J535" t="str">
            <v>x</v>
          </cell>
          <cell r="K535" t="str">
            <v>x</v>
          </cell>
          <cell r="L535" t="str">
            <v>x</v>
          </cell>
          <cell r="M535" t="str">
            <v>x</v>
          </cell>
          <cell r="N535" t="str">
            <v>x</v>
          </cell>
          <cell r="O535">
            <v>4</v>
          </cell>
          <cell r="P535" t="str">
            <v>Upgrade Timeout</v>
          </cell>
          <cell r="Q535">
            <v>13731</v>
          </cell>
          <cell r="R535">
            <v>0</v>
          </cell>
          <cell r="S535">
            <v>0</v>
          </cell>
          <cell r="T535">
            <v>0</v>
          </cell>
          <cell r="U535">
            <v>209</v>
          </cell>
        </row>
        <row r="536">
          <cell r="D536">
            <v>77546</v>
          </cell>
          <cell r="E536">
            <v>1</v>
          </cell>
          <cell r="F536" t="str">
            <v>x</v>
          </cell>
          <cell r="G536">
            <v>0</v>
          </cell>
          <cell r="H536">
            <v>0</v>
          </cell>
          <cell r="I536" t="str">
            <v>x</v>
          </cell>
          <cell r="J536" t="str">
            <v>x</v>
          </cell>
          <cell r="K536" t="str">
            <v>x</v>
          </cell>
          <cell r="L536" t="str">
            <v>x</v>
          </cell>
          <cell r="M536" t="str">
            <v>x</v>
          </cell>
          <cell r="N536" t="str">
            <v>x</v>
          </cell>
          <cell r="O536">
            <v>1</v>
          </cell>
          <cell r="P536">
            <v>77546</v>
          </cell>
          <cell r="Q536">
            <v>0</v>
          </cell>
          <cell r="R536">
            <v>0</v>
          </cell>
          <cell r="S536">
            <v>0</v>
          </cell>
          <cell r="T536">
            <v>0</v>
          </cell>
          <cell r="U536">
            <v>0</v>
          </cell>
        </row>
        <row r="537">
          <cell r="D537">
            <v>77546</v>
          </cell>
          <cell r="E537">
            <v>3</v>
          </cell>
          <cell r="F537" t="str">
            <v>X</v>
          </cell>
          <cell r="G537">
            <v>0</v>
          </cell>
          <cell r="H537">
            <v>0</v>
          </cell>
          <cell r="I537" t="str">
            <v>X</v>
          </cell>
          <cell r="J537" t="str">
            <v>X</v>
          </cell>
          <cell r="K537" t="str">
            <v>X</v>
          </cell>
          <cell r="L537" t="str">
            <v>X</v>
          </cell>
          <cell r="M537" t="str">
            <v>X</v>
          </cell>
          <cell r="N537" t="str">
            <v>X</v>
          </cell>
          <cell r="O537">
            <v>0</v>
          </cell>
          <cell r="P537" t="str">
            <v>Opt 2 77546</v>
          </cell>
          <cell r="Q537">
            <v>0</v>
          </cell>
          <cell r="R537">
            <v>0</v>
          </cell>
          <cell r="S537">
            <v>3</v>
          </cell>
          <cell r="T537">
            <v>3</v>
          </cell>
          <cell r="U537">
            <v>0</v>
          </cell>
        </row>
        <row r="538">
          <cell r="D538">
            <v>77549</v>
          </cell>
          <cell r="E538">
            <v>794</v>
          </cell>
          <cell r="F538" t="str">
            <v>x</v>
          </cell>
          <cell r="G538">
            <v>791</v>
          </cell>
          <cell r="H538">
            <v>745</v>
          </cell>
          <cell r="I538" t="str">
            <v>x</v>
          </cell>
          <cell r="J538" t="str">
            <v>x</v>
          </cell>
          <cell r="K538" t="str">
            <v>x</v>
          </cell>
          <cell r="L538" t="str">
            <v>x</v>
          </cell>
          <cell r="M538" t="str">
            <v>x</v>
          </cell>
          <cell r="N538" t="str">
            <v>x</v>
          </cell>
          <cell r="O538">
            <v>3</v>
          </cell>
          <cell r="P538" t="str">
            <v>PAT Trans</v>
          </cell>
          <cell r="Q538">
            <v>220589</v>
          </cell>
          <cell r="R538">
            <v>0</v>
          </cell>
          <cell r="S538">
            <v>0</v>
          </cell>
          <cell r="T538">
            <v>0</v>
          </cell>
          <cell r="U538">
            <v>4431</v>
          </cell>
        </row>
        <row r="539">
          <cell r="D539">
            <v>77549</v>
          </cell>
          <cell r="E539">
            <v>427</v>
          </cell>
          <cell r="F539" t="str">
            <v>X</v>
          </cell>
          <cell r="G539">
            <v>0</v>
          </cell>
          <cell r="H539">
            <v>0</v>
          </cell>
          <cell r="I539" t="str">
            <v>X</v>
          </cell>
          <cell r="J539" t="str">
            <v>X</v>
          </cell>
          <cell r="K539" t="str">
            <v>X</v>
          </cell>
          <cell r="L539" t="str">
            <v>X</v>
          </cell>
          <cell r="M539" t="str">
            <v>X</v>
          </cell>
          <cell r="N539" t="str">
            <v>X</v>
          </cell>
          <cell r="O539">
            <v>1</v>
          </cell>
          <cell r="P539">
            <v>77549</v>
          </cell>
          <cell r="Q539">
            <v>0</v>
          </cell>
          <cell r="R539">
            <v>0</v>
          </cell>
          <cell r="S539">
            <v>426</v>
          </cell>
          <cell r="T539">
            <v>426</v>
          </cell>
          <cell r="U539">
            <v>0</v>
          </cell>
        </row>
        <row r="540">
          <cell r="D540">
            <v>77550</v>
          </cell>
          <cell r="E540">
            <v>33</v>
          </cell>
          <cell r="F540" t="str">
            <v>x</v>
          </cell>
          <cell r="G540">
            <v>33</v>
          </cell>
          <cell r="H540">
            <v>28</v>
          </cell>
          <cell r="I540" t="str">
            <v>x</v>
          </cell>
          <cell r="J540" t="str">
            <v>x</v>
          </cell>
          <cell r="K540" t="str">
            <v>x</v>
          </cell>
          <cell r="L540" t="str">
            <v>x</v>
          </cell>
          <cell r="M540" t="str">
            <v>x</v>
          </cell>
          <cell r="N540" t="str">
            <v>x</v>
          </cell>
          <cell r="O540">
            <v>0</v>
          </cell>
          <cell r="P540" t="str">
            <v>NASN enquiries</v>
          </cell>
          <cell r="Q540">
            <v>7665</v>
          </cell>
          <cell r="R540">
            <v>0</v>
          </cell>
          <cell r="S540">
            <v>0</v>
          </cell>
          <cell r="T540">
            <v>0</v>
          </cell>
          <cell r="U540">
            <v>453</v>
          </cell>
        </row>
        <row r="541">
          <cell r="D541">
            <v>77551</v>
          </cell>
          <cell r="E541">
            <v>2</v>
          </cell>
          <cell r="F541" t="str">
            <v>X</v>
          </cell>
          <cell r="G541">
            <v>0</v>
          </cell>
          <cell r="H541">
            <v>0</v>
          </cell>
          <cell r="I541" t="str">
            <v>X</v>
          </cell>
          <cell r="J541" t="str">
            <v>X</v>
          </cell>
          <cell r="K541" t="str">
            <v>X</v>
          </cell>
          <cell r="L541" t="str">
            <v>X</v>
          </cell>
          <cell r="M541" t="str">
            <v>X</v>
          </cell>
          <cell r="N541" t="str">
            <v>X</v>
          </cell>
          <cell r="O541">
            <v>2</v>
          </cell>
          <cell r="P541">
            <v>77551</v>
          </cell>
          <cell r="Q541">
            <v>0</v>
          </cell>
          <cell r="R541">
            <v>0</v>
          </cell>
          <cell r="S541">
            <v>0</v>
          </cell>
          <cell r="T541">
            <v>0</v>
          </cell>
          <cell r="U541">
            <v>0</v>
          </cell>
        </row>
        <row r="542">
          <cell r="D542">
            <v>77552</v>
          </cell>
          <cell r="E542">
            <v>678</v>
          </cell>
          <cell r="F542" t="str">
            <v>x</v>
          </cell>
          <cell r="G542">
            <v>673</v>
          </cell>
          <cell r="H542">
            <v>660</v>
          </cell>
          <cell r="I542" t="str">
            <v>x</v>
          </cell>
          <cell r="J542" t="str">
            <v>x</v>
          </cell>
          <cell r="K542" t="str">
            <v>x</v>
          </cell>
          <cell r="L542" t="str">
            <v>x</v>
          </cell>
          <cell r="M542" t="str">
            <v>x</v>
          </cell>
          <cell r="N542" t="str">
            <v>x</v>
          </cell>
          <cell r="O542">
            <v>5</v>
          </cell>
          <cell r="P542" t="str">
            <v>Sky+ Customer</v>
          </cell>
          <cell r="Q542">
            <v>157886</v>
          </cell>
          <cell r="R542">
            <v>0</v>
          </cell>
          <cell r="S542">
            <v>0</v>
          </cell>
          <cell r="T542">
            <v>0</v>
          </cell>
          <cell r="U542">
            <v>2305</v>
          </cell>
        </row>
        <row r="543">
          <cell r="D543">
            <v>77552</v>
          </cell>
          <cell r="E543">
            <v>677</v>
          </cell>
          <cell r="F543" t="str">
            <v>X</v>
          </cell>
          <cell r="G543">
            <v>0</v>
          </cell>
          <cell r="H543">
            <v>0</v>
          </cell>
          <cell r="I543" t="str">
            <v>X</v>
          </cell>
          <cell r="J543" t="str">
            <v>X</v>
          </cell>
          <cell r="K543" t="str">
            <v>X</v>
          </cell>
          <cell r="L543" t="str">
            <v>X</v>
          </cell>
          <cell r="M543" t="str">
            <v>X</v>
          </cell>
          <cell r="N543" t="str">
            <v>X</v>
          </cell>
          <cell r="O543">
            <v>1</v>
          </cell>
          <cell r="P543" t="str">
            <v>Sky+ Customer</v>
          </cell>
          <cell r="Q543">
            <v>0</v>
          </cell>
          <cell r="R543">
            <v>0</v>
          </cell>
          <cell r="S543">
            <v>676</v>
          </cell>
          <cell r="T543">
            <v>676</v>
          </cell>
          <cell r="U543">
            <v>0</v>
          </cell>
        </row>
        <row r="544">
          <cell r="D544">
            <v>77553</v>
          </cell>
          <cell r="E544">
            <v>90</v>
          </cell>
          <cell r="F544" t="str">
            <v>x</v>
          </cell>
          <cell r="G544">
            <v>90</v>
          </cell>
          <cell r="H544">
            <v>89</v>
          </cell>
          <cell r="I544" t="str">
            <v>x</v>
          </cell>
          <cell r="J544" t="str">
            <v>x</v>
          </cell>
          <cell r="K544" t="str">
            <v>x</v>
          </cell>
          <cell r="L544" t="str">
            <v>x</v>
          </cell>
          <cell r="M544" t="str">
            <v>x</v>
          </cell>
          <cell r="N544" t="str">
            <v>x</v>
          </cell>
          <cell r="O544">
            <v>0</v>
          </cell>
          <cell r="P544" t="str">
            <v>Sky+ Cust TO</v>
          </cell>
          <cell r="Q544">
            <v>17104</v>
          </cell>
          <cell r="R544">
            <v>0</v>
          </cell>
          <cell r="S544">
            <v>0</v>
          </cell>
          <cell r="T544">
            <v>0</v>
          </cell>
          <cell r="U544">
            <v>363</v>
          </cell>
        </row>
        <row r="545">
          <cell r="D545">
            <v>77553</v>
          </cell>
          <cell r="E545">
            <v>90</v>
          </cell>
          <cell r="F545" t="str">
            <v>X</v>
          </cell>
          <cell r="G545">
            <v>0</v>
          </cell>
          <cell r="H545">
            <v>0</v>
          </cell>
          <cell r="I545" t="str">
            <v>X</v>
          </cell>
          <cell r="J545" t="str">
            <v>X</v>
          </cell>
          <cell r="K545" t="str">
            <v>X</v>
          </cell>
          <cell r="L545" t="str">
            <v>X</v>
          </cell>
          <cell r="M545" t="str">
            <v>X</v>
          </cell>
          <cell r="N545" t="str">
            <v>X</v>
          </cell>
          <cell r="O545">
            <v>0</v>
          </cell>
          <cell r="P545" t="str">
            <v>Sky+ Cust TO</v>
          </cell>
          <cell r="Q545">
            <v>0</v>
          </cell>
          <cell r="R545">
            <v>0</v>
          </cell>
          <cell r="S545">
            <v>90</v>
          </cell>
          <cell r="T545">
            <v>90</v>
          </cell>
          <cell r="U545">
            <v>0</v>
          </cell>
        </row>
        <row r="546">
          <cell r="D546">
            <v>77555</v>
          </cell>
          <cell r="E546">
            <v>1</v>
          </cell>
          <cell r="F546" t="str">
            <v>X</v>
          </cell>
          <cell r="G546">
            <v>0</v>
          </cell>
          <cell r="H546">
            <v>0</v>
          </cell>
          <cell r="I546" t="str">
            <v>X</v>
          </cell>
          <cell r="J546" t="str">
            <v>X</v>
          </cell>
          <cell r="K546" t="str">
            <v>X</v>
          </cell>
          <cell r="L546" t="str">
            <v>X</v>
          </cell>
          <cell r="M546" t="str">
            <v>X</v>
          </cell>
          <cell r="N546" t="str">
            <v>X</v>
          </cell>
          <cell r="O546">
            <v>0</v>
          </cell>
          <cell r="P546" t="str">
            <v>Moves UG Upgrade</v>
          </cell>
          <cell r="Q546">
            <v>0</v>
          </cell>
          <cell r="R546">
            <v>0</v>
          </cell>
          <cell r="S546">
            <v>1</v>
          </cell>
          <cell r="T546">
            <v>1</v>
          </cell>
          <cell r="U546">
            <v>0</v>
          </cell>
        </row>
        <row r="547">
          <cell r="D547">
            <v>77559</v>
          </cell>
          <cell r="E547">
            <v>262</v>
          </cell>
          <cell r="F547" t="str">
            <v>X</v>
          </cell>
          <cell r="G547">
            <v>161</v>
          </cell>
          <cell r="H547">
            <v>161</v>
          </cell>
          <cell r="I547" t="str">
            <v>X</v>
          </cell>
          <cell r="J547" t="str">
            <v>X</v>
          </cell>
          <cell r="K547" t="str">
            <v>X</v>
          </cell>
          <cell r="L547" t="str">
            <v>X</v>
          </cell>
          <cell r="M547" t="str">
            <v>X</v>
          </cell>
          <cell r="N547" t="str">
            <v>X</v>
          </cell>
          <cell r="O547">
            <v>1</v>
          </cell>
          <cell r="P547" t="str">
            <v>Sales Cust Xfer</v>
          </cell>
          <cell r="Q547">
            <v>41853</v>
          </cell>
          <cell r="R547">
            <v>0</v>
          </cell>
          <cell r="S547">
            <v>100</v>
          </cell>
          <cell r="T547">
            <v>100</v>
          </cell>
          <cell r="U547">
            <v>611</v>
          </cell>
        </row>
        <row r="548">
          <cell r="D548">
            <v>77560</v>
          </cell>
          <cell r="E548">
            <v>1</v>
          </cell>
          <cell r="F548" t="str">
            <v>x</v>
          </cell>
          <cell r="G548">
            <v>1</v>
          </cell>
          <cell r="H548">
            <v>1</v>
          </cell>
          <cell r="I548" t="str">
            <v>x</v>
          </cell>
          <cell r="J548" t="str">
            <v>x</v>
          </cell>
          <cell r="K548" t="str">
            <v>x</v>
          </cell>
          <cell r="L548" t="str">
            <v>x</v>
          </cell>
          <cell r="M548" t="str">
            <v>x</v>
          </cell>
          <cell r="N548" t="str">
            <v>x</v>
          </cell>
          <cell r="O548">
            <v>0</v>
          </cell>
          <cell r="P548">
            <v>77560</v>
          </cell>
          <cell r="Q548">
            <v>383</v>
          </cell>
          <cell r="R548">
            <v>0</v>
          </cell>
          <cell r="S548">
            <v>0</v>
          </cell>
          <cell r="T548">
            <v>0</v>
          </cell>
          <cell r="U548">
            <v>2</v>
          </cell>
        </row>
        <row r="549">
          <cell r="D549">
            <v>77565</v>
          </cell>
          <cell r="E549">
            <v>14</v>
          </cell>
          <cell r="F549" t="str">
            <v>x</v>
          </cell>
          <cell r="G549">
            <v>4</v>
          </cell>
          <cell r="H549">
            <v>4</v>
          </cell>
          <cell r="I549" t="str">
            <v>x</v>
          </cell>
          <cell r="J549" t="str">
            <v>x</v>
          </cell>
          <cell r="K549" t="str">
            <v>x</v>
          </cell>
          <cell r="L549" t="str">
            <v>x</v>
          </cell>
          <cell r="M549" t="str">
            <v>x</v>
          </cell>
          <cell r="N549" t="str">
            <v>x</v>
          </cell>
          <cell r="O549">
            <v>1</v>
          </cell>
          <cell r="P549">
            <v>77565</v>
          </cell>
          <cell r="Q549">
            <v>469</v>
          </cell>
          <cell r="R549">
            <v>9</v>
          </cell>
          <cell r="S549">
            <v>0</v>
          </cell>
          <cell r="T549">
            <v>0</v>
          </cell>
          <cell r="U549">
            <v>8</v>
          </cell>
        </row>
        <row r="550">
          <cell r="D550">
            <v>77566</v>
          </cell>
          <cell r="E550">
            <v>34</v>
          </cell>
          <cell r="F550" t="str">
            <v>x</v>
          </cell>
          <cell r="G550">
            <v>32</v>
          </cell>
          <cell r="H550">
            <v>30</v>
          </cell>
          <cell r="I550" t="str">
            <v>x</v>
          </cell>
          <cell r="J550" t="str">
            <v>x</v>
          </cell>
          <cell r="K550" t="str">
            <v>x</v>
          </cell>
          <cell r="L550" t="str">
            <v>x</v>
          </cell>
          <cell r="M550" t="str">
            <v>x</v>
          </cell>
          <cell r="N550" t="str">
            <v>x</v>
          </cell>
          <cell r="O550">
            <v>2</v>
          </cell>
          <cell r="P550">
            <v>77566</v>
          </cell>
          <cell r="Q550">
            <v>10931</v>
          </cell>
          <cell r="R550">
            <v>0</v>
          </cell>
          <cell r="S550">
            <v>0</v>
          </cell>
          <cell r="T550">
            <v>0</v>
          </cell>
          <cell r="U550">
            <v>348</v>
          </cell>
        </row>
        <row r="551">
          <cell r="D551">
            <v>77568</v>
          </cell>
          <cell r="E551">
            <v>39</v>
          </cell>
          <cell r="F551" t="str">
            <v>x</v>
          </cell>
          <cell r="G551">
            <v>38</v>
          </cell>
          <cell r="H551">
            <v>31</v>
          </cell>
          <cell r="I551" t="str">
            <v>x</v>
          </cell>
          <cell r="J551" t="str">
            <v>x</v>
          </cell>
          <cell r="K551" t="str">
            <v>x</v>
          </cell>
          <cell r="L551" t="str">
            <v>x</v>
          </cell>
          <cell r="M551" t="str">
            <v>x</v>
          </cell>
          <cell r="N551" t="str">
            <v>x</v>
          </cell>
          <cell r="O551">
            <v>1</v>
          </cell>
          <cell r="P551" t="str">
            <v>Artsworld Sky Cust</v>
          </cell>
          <cell r="Q551">
            <v>5725</v>
          </cell>
          <cell r="R551">
            <v>0</v>
          </cell>
          <cell r="S551">
            <v>0</v>
          </cell>
          <cell r="T551">
            <v>0</v>
          </cell>
          <cell r="U551">
            <v>672</v>
          </cell>
        </row>
        <row r="552">
          <cell r="D552">
            <v>77569</v>
          </cell>
          <cell r="E552">
            <v>11</v>
          </cell>
          <cell r="F552" t="str">
            <v>x</v>
          </cell>
          <cell r="G552">
            <v>10</v>
          </cell>
          <cell r="H552">
            <v>8</v>
          </cell>
          <cell r="I552" t="str">
            <v>x</v>
          </cell>
          <cell r="J552" t="str">
            <v>x</v>
          </cell>
          <cell r="K552" t="str">
            <v>x</v>
          </cell>
          <cell r="L552" t="str">
            <v>x</v>
          </cell>
          <cell r="M552" t="str">
            <v>x</v>
          </cell>
          <cell r="N552" t="str">
            <v>x</v>
          </cell>
          <cell r="O552">
            <v>1</v>
          </cell>
          <cell r="P552" t="str">
            <v>Artsworld Non Sky</v>
          </cell>
          <cell r="Q552">
            <v>897</v>
          </cell>
          <cell r="R552">
            <v>0</v>
          </cell>
          <cell r="S552">
            <v>0</v>
          </cell>
          <cell r="T552">
            <v>0</v>
          </cell>
          <cell r="U552">
            <v>426</v>
          </cell>
        </row>
        <row r="553">
          <cell r="D553">
            <v>77570</v>
          </cell>
          <cell r="E553">
            <v>391</v>
          </cell>
          <cell r="F553" t="str">
            <v>x</v>
          </cell>
          <cell r="G553">
            <v>367</v>
          </cell>
          <cell r="H553">
            <v>367</v>
          </cell>
          <cell r="I553" t="str">
            <v>x</v>
          </cell>
          <cell r="J553" t="str">
            <v>x</v>
          </cell>
          <cell r="K553" t="str">
            <v>x</v>
          </cell>
          <cell r="L553" t="str">
            <v>x</v>
          </cell>
          <cell r="M553" t="str">
            <v>x</v>
          </cell>
          <cell r="N553" t="str">
            <v>x</v>
          </cell>
          <cell r="O553">
            <v>1</v>
          </cell>
          <cell r="P553" t="str">
            <v>Opt 2 Sales 77570</v>
          </cell>
          <cell r="Q553">
            <v>82772</v>
          </cell>
          <cell r="R553">
            <v>23</v>
          </cell>
          <cell r="S553">
            <v>0</v>
          </cell>
          <cell r="T553">
            <v>0</v>
          </cell>
          <cell r="U553">
            <v>922</v>
          </cell>
        </row>
        <row r="554">
          <cell r="D554">
            <v>77570</v>
          </cell>
          <cell r="E554">
            <v>326</v>
          </cell>
          <cell r="F554" t="str">
            <v>X</v>
          </cell>
          <cell r="G554">
            <v>295</v>
          </cell>
          <cell r="H554">
            <v>290</v>
          </cell>
          <cell r="I554" t="str">
            <v>X</v>
          </cell>
          <cell r="J554" t="str">
            <v>X</v>
          </cell>
          <cell r="K554" t="str">
            <v>X</v>
          </cell>
          <cell r="L554" t="str">
            <v>X</v>
          </cell>
          <cell r="M554" t="str">
            <v>X</v>
          </cell>
          <cell r="N554" t="str">
            <v>X</v>
          </cell>
          <cell r="O554">
            <v>7</v>
          </cell>
          <cell r="P554" t="str">
            <v>Sales Option 404040</v>
          </cell>
          <cell r="Q554">
            <v>68741</v>
          </cell>
          <cell r="R554">
            <v>0</v>
          </cell>
          <cell r="S554">
            <v>24</v>
          </cell>
          <cell r="T554">
            <v>24</v>
          </cell>
          <cell r="U554">
            <v>1552</v>
          </cell>
        </row>
        <row r="555">
          <cell r="D555">
            <v>77575</v>
          </cell>
          <cell r="E555">
            <v>2</v>
          </cell>
          <cell r="F555" t="str">
            <v>X</v>
          </cell>
          <cell r="G555">
            <v>0</v>
          </cell>
          <cell r="H555">
            <v>0</v>
          </cell>
          <cell r="I555" t="str">
            <v>X</v>
          </cell>
          <cell r="J555" t="str">
            <v>X</v>
          </cell>
          <cell r="K555" t="str">
            <v>X</v>
          </cell>
          <cell r="L555" t="str">
            <v>X</v>
          </cell>
          <cell r="M555" t="str">
            <v>X</v>
          </cell>
          <cell r="N555" t="str">
            <v>X</v>
          </cell>
          <cell r="O555">
            <v>0</v>
          </cell>
          <cell r="P555" t="str">
            <v>Xfer to D and G</v>
          </cell>
          <cell r="Q555">
            <v>0</v>
          </cell>
          <cell r="R555">
            <v>10</v>
          </cell>
          <cell r="S555">
            <v>0</v>
          </cell>
          <cell r="T555">
            <v>0</v>
          </cell>
          <cell r="U555">
            <v>0</v>
          </cell>
        </row>
        <row r="556">
          <cell r="D556">
            <v>77576</v>
          </cell>
          <cell r="E556">
            <v>1</v>
          </cell>
          <cell r="F556" t="str">
            <v>x</v>
          </cell>
          <cell r="G556">
            <v>1</v>
          </cell>
          <cell r="H556">
            <v>1</v>
          </cell>
          <cell r="I556" t="str">
            <v>x</v>
          </cell>
          <cell r="J556" t="str">
            <v>x</v>
          </cell>
          <cell r="K556" t="str">
            <v>x</v>
          </cell>
          <cell r="L556" t="str">
            <v>x</v>
          </cell>
          <cell r="M556" t="str">
            <v>x</v>
          </cell>
          <cell r="N556" t="str">
            <v>x</v>
          </cell>
          <cell r="O556">
            <v>0</v>
          </cell>
          <cell r="P556">
            <v>77576</v>
          </cell>
          <cell r="Q556">
            <v>214</v>
          </cell>
          <cell r="R556">
            <v>0</v>
          </cell>
          <cell r="S556">
            <v>0</v>
          </cell>
          <cell r="T556">
            <v>0</v>
          </cell>
          <cell r="U556">
            <v>11</v>
          </cell>
        </row>
        <row r="557">
          <cell r="D557">
            <v>77577</v>
          </cell>
          <cell r="E557">
            <v>1</v>
          </cell>
          <cell r="F557" t="str">
            <v>x</v>
          </cell>
          <cell r="G557">
            <v>1</v>
          </cell>
          <cell r="H557">
            <v>1</v>
          </cell>
          <cell r="I557" t="str">
            <v>x</v>
          </cell>
          <cell r="J557" t="str">
            <v>x</v>
          </cell>
          <cell r="K557" t="str">
            <v>x</v>
          </cell>
          <cell r="L557" t="str">
            <v>x</v>
          </cell>
          <cell r="M557" t="str">
            <v>x</v>
          </cell>
          <cell r="N557" t="str">
            <v>x</v>
          </cell>
          <cell r="O557">
            <v>0</v>
          </cell>
          <cell r="P557">
            <v>77577</v>
          </cell>
          <cell r="Q557">
            <v>126</v>
          </cell>
          <cell r="R557">
            <v>0</v>
          </cell>
          <cell r="S557">
            <v>0</v>
          </cell>
          <cell r="T557">
            <v>0</v>
          </cell>
          <cell r="U557">
            <v>3</v>
          </cell>
        </row>
        <row r="558">
          <cell r="D558">
            <v>77578</v>
          </cell>
          <cell r="E558">
            <v>5</v>
          </cell>
          <cell r="F558" t="str">
            <v>x</v>
          </cell>
          <cell r="G558">
            <v>5</v>
          </cell>
          <cell r="H558">
            <v>5</v>
          </cell>
          <cell r="I558" t="str">
            <v>x</v>
          </cell>
          <cell r="J558" t="str">
            <v>x</v>
          </cell>
          <cell r="K558" t="str">
            <v>x</v>
          </cell>
          <cell r="L558" t="str">
            <v>x</v>
          </cell>
          <cell r="M558" t="str">
            <v>x</v>
          </cell>
          <cell r="N558" t="str">
            <v>x</v>
          </cell>
          <cell r="O558">
            <v>0</v>
          </cell>
          <cell r="P558">
            <v>77578</v>
          </cell>
          <cell r="Q558">
            <v>1630</v>
          </cell>
          <cell r="R558">
            <v>0</v>
          </cell>
          <cell r="S558">
            <v>0</v>
          </cell>
          <cell r="T558">
            <v>0</v>
          </cell>
          <cell r="U558">
            <v>10</v>
          </cell>
        </row>
        <row r="559">
          <cell r="D559">
            <v>77578</v>
          </cell>
          <cell r="E559">
            <v>5</v>
          </cell>
          <cell r="F559" t="str">
            <v>X</v>
          </cell>
          <cell r="G559">
            <v>0</v>
          </cell>
          <cell r="H559">
            <v>0</v>
          </cell>
          <cell r="I559" t="str">
            <v>X</v>
          </cell>
          <cell r="J559" t="str">
            <v>X</v>
          </cell>
          <cell r="K559" t="str">
            <v>X</v>
          </cell>
          <cell r="L559" t="str">
            <v>X</v>
          </cell>
          <cell r="M559" t="str">
            <v>X</v>
          </cell>
          <cell r="N559" t="str">
            <v>X</v>
          </cell>
          <cell r="O559">
            <v>0</v>
          </cell>
          <cell r="P559" t="str">
            <v>Sky+FHT Cust 400881</v>
          </cell>
          <cell r="Q559">
            <v>0</v>
          </cell>
          <cell r="R559">
            <v>0</v>
          </cell>
          <cell r="S559">
            <v>5</v>
          </cell>
          <cell r="T559">
            <v>5</v>
          </cell>
          <cell r="U559">
            <v>0</v>
          </cell>
        </row>
        <row r="560">
          <cell r="D560">
            <v>77580</v>
          </cell>
          <cell r="E560">
            <v>6</v>
          </cell>
          <cell r="F560" t="str">
            <v>x</v>
          </cell>
          <cell r="G560">
            <v>6</v>
          </cell>
          <cell r="H560">
            <v>6</v>
          </cell>
          <cell r="I560" t="str">
            <v>x</v>
          </cell>
          <cell r="J560" t="str">
            <v>x</v>
          </cell>
          <cell r="K560" t="str">
            <v>x</v>
          </cell>
          <cell r="L560" t="str">
            <v>x</v>
          </cell>
          <cell r="M560" t="str">
            <v>x</v>
          </cell>
          <cell r="N560" t="str">
            <v>x</v>
          </cell>
          <cell r="O560">
            <v>0</v>
          </cell>
          <cell r="P560">
            <v>77580</v>
          </cell>
          <cell r="Q560">
            <v>1436</v>
          </cell>
          <cell r="R560">
            <v>0</v>
          </cell>
          <cell r="S560">
            <v>0</v>
          </cell>
          <cell r="T560">
            <v>0</v>
          </cell>
          <cell r="U560">
            <v>15</v>
          </cell>
        </row>
        <row r="561">
          <cell r="D561">
            <v>77583</v>
          </cell>
          <cell r="E561">
            <v>4</v>
          </cell>
          <cell r="F561" t="str">
            <v>x</v>
          </cell>
          <cell r="G561">
            <v>4</v>
          </cell>
          <cell r="H561">
            <v>4</v>
          </cell>
          <cell r="I561" t="str">
            <v>x</v>
          </cell>
          <cell r="J561" t="str">
            <v>x</v>
          </cell>
          <cell r="K561" t="str">
            <v>x</v>
          </cell>
          <cell r="L561" t="str">
            <v>x</v>
          </cell>
          <cell r="M561" t="str">
            <v>x</v>
          </cell>
          <cell r="N561" t="str">
            <v>x</v>
          </cell>
          <cell r="O561">
            <v>0</v>
          </cell>
          <cell r="P561">
            <v>77583</v>
          </cell>
          <cell r="Q561">
            <v>797</v>
          </cell>
          <cell r="R561">
            <v>0</v>
          </cell>
          <cell r="S561">
            <v>0</v>
          </cell>
          <cell r="T561">
            <v>0</v>
          </cell>
          <cell r="U561">
            <v>10</v>
          </cell>
        </row>
        <row r="562">
          <cell r="D562">
            <v>77584</v>
          </cell>
          <cell r="E562">
            <v>12</v>
          </cell>
          <cell r="F562" t="str">
            <v>x</v>
          </cell>
          <cell r="G562">
            <v>12</v>
          </cell>
          <cell r="H562">
            <v>11</v>
          </cell>
          <cell r="I562" t="str">
            <v>x</v>
          </cell>
          <cell r="J562" t="str">
            <v>x</v>
          </cell>
          <cell r="K562" t="str">
            <v>x</v>
          </cell>
          <cell r="L562" t="str">
            <v>x</v>
          </cell>
          <cell r="M562" t="str">
            <v>x</v>
          </cell>
          <cell r="N562" t="str">
            <v>x</v>
          </cell>
          <cell r="O562">
            <v>0</v>
          </cell>
          <cell r="P562">
            <v>77584</v>
          </cell>
          <cell r="Q562">
            <v>2533</v>
          </cell>
          <cell r="R562">
            <v>0</v>
          </cell>
          <cell r="S562">
            <v>0</v>
          </cell>
          <cell r="T562">
            <v>0</v>
          </cell>
          <cell r="U562">
            <v>59</v>
          </cell>
        </row>
        <row r="563">
          <cell r="D563">
            <v>77585</v>
          </cell>
          <cell r="E563">
            <v>3</v>
          </cell>
          <cell r="F563" t="str">
            <v>x</v>
          </cell>
          <cell r="G563">
            <v>3</v>
          </cell>
          <cell r="H563">
            <v>3</v>
          </cell>
          <cell r="I563" t="str">
            <v>x</v>
          </cell>
          <cell r="J563" t="str">
            <v>x</v>
          </cell>
          <cell r="K563" t="str">
            <v>x</v>
          </cell>
          <cell r="L563" t="str">
            <v>x</v>
          </cell>
          <cell r="M563" t="str">
            <v>x</v>
          </cell>
          <cell r="N563" t="str">
            <v>x</v>
          </cell>
          <cell r="O563">
            <v>0</v>
          </cell>
          <cell r="P563">
            <v>77585</v>
          </cell>
          <cell r="Q563">
            <v>1847</v>
          </cell>
          <cell r="R563">
            <v>0</v>
          </cell>
          <cell r="S563">
            <v>0</v>
          </cell>
          <cell r="T563">
            <v>0</v>
          </cell>
          <cell r="U563">
            <v>6</v>
          </cell>
        </row>
        <row r="564">
          <cell r="D564">
            <v>77589</v>
          </cell>
          <cell r="E564">
            <v>3</v>
          </cell>
          <cell r="F564" t="str">
            <v>x</v>
          </cell>
          <cell r="G564">
            <v>3</v>
          </cell>
          <cell r="H564">
            <v>3</v>
          </cell>
          <cell r="I564" t="str">
            <v>x</v>
          </cell>
          <cell r="J564" t="str">
            <v>x</v>
          </cell>
          <cell r="K564" t="str">
            <v>x</v>
          </cell>
          <cell r="L564" t="str">
            <v>x</v>
          </cell>
          <cell r="M564" t="str">
            <v>x</v>
          </cell>
          <cell r="N564" t="str">
            <v>x</v>
          </cell>
          <cell r="O564">
            <v>0</v>
          </cell>
          <cell r="P564">
            <v>77589</v>
          </cell>
          <cell r="Q564">
            <v>81</v>
          </cell>
          <cell r="R564">
            <v>0</v>
          </cell>
          <cell r="S564">
            <v>0</v>
          </cell>
          <cell r="T564">
            <v>0</v>
          </cell>
          <cell r="U564">
            <v>6</v>
          </cell>
        </row>
        <row r="565">
          <cell r="D565">
            <v>77589</v>
          </cell>
          <cell r="E565">
            <v>1</v>
          </cell>
          <cell r="F565" t="str">
            <v>X</v>
          </cell>
          <cell r="G565">
            <v>0</v>
          </cell>
          <cell r="H565">
            <v>0</v>
          </cell>
          <cell r="I565" t="str">
            <v>X</v>
          </cell>
          <cell r="J565" t="str">
            <v>X</v>
          </cell>
          <cell r="K565" t="str">
            <v>X</v>
          </cell>
          <cell r="L565" t="str">
            <v>X</v>
          </cell>
          <cell r="M565" t="str">
            <v>X</v>
          </cell>
          <cell r="N565" t="str">
            <v>X</v>
          </cell>
          <cell r="O565">
            <v>0</v>
          </cell>
          <cell r="P565">
            <v>77589</v>
          </cell>
          <cell r="Q565">
            <v>0</v>
          </cell>
          <cell r="R565">
            <v>0</v>
          </cell>
          <cell r="S565">
            <v>1</v>
          </cell>
          <cell r="T565">
            <v>1</v>
          </cell>
          <cell r="U565">
            <v>0</v>
          </cell>
        </row>
        <row r="566">
          <cell r="D566">
            <v>77590</v>
          </cell>
          <cell r="E566">
            <v>124</v>
          </cell>
          <cell r="F566" t="str">
            <v>x</v>
          </cell>
          <cell r="G566">
            <v>0</v>
          </cell>
          <cell r="H566">
            <v>0</v>
          </cell>
          <cell r="I566" t="str">
            <v>x</v>
          </cell>
          <cell r="J566" t="str">
            <v>x</v>
          </cell>
          <cell r="K566" t="str">
            <v>x</v>
          </cell>
          <cell r="L566" t="str">
            <v>x</v>
          </cell>
          <cell r="M566" t="str">
            <v>x</v>
          </cell>
          <cell r="N566" t="str">
            <v>x</v>
          </cell>
          <cell r="O566">
            <v>12</v>
          </cell>
          <cell r="P566">
            <v>77590</v>
          </cell>
          <cell r="Q566">
            <v>0</v>
          </cell>
          <cell r="R566">
            <v>5</v>
          </cell>
          <cell r="S566">
            <v>107</v>
          </cell>
          <cell r="T566">
            <v>0</v>
          </cell>
          <cell r="U566">
            <v>0</v>
          </cell>
        </row>
        <row r="567">
          <cell r="D567">
            <v>77590</v>
          </cell>
          <cell r="E567">
            <v>162</v>
          </cell>
          <cell r="F567" t="str">
            <v>X</v>
          </cell>
          <cell r="G567">
            <v>0</v>
          </cell>
          <cell r="H567">
            <v>0</v>
          </cell>
          <cell r="I567" t="str">
            <v>X</v>
          </cell>
          <cell r="J567" t="str">
            <v>X</v>
          </cell>
          <cell r="K567" t="str">
            <v>X</v>
          </cell>
          <cell r="L567" t="str">
            <v>X</v>
          </cell>
          <cell r="M567" t="str">
            <v>X</v>
          </cell>
          <cell r="N567" t="str">
            <v>X</v>
          </cell>
          <cell r="O567">
            <v>7</v>
          </cell>
          <cell r="P567">
            <v>77590</v>
          </cell>
          <cell r="Q567">
            <v>0</v>
          </cell>
          <cell r="R567">
            <v>0</v>
          </cell>
          <cell r="S567">
            <v>155</v>
          </cell>
          <cell r="T567">
            <v>155</v>
          </cell>
          <cell r="U567">
            <v>0</v>
          </cell>
        </row>
        <row r="568">
          <cell r="D568">
            <v>77591</v>
          </cell>
          <cell r="E568">
            <v>211</v>
          </cell>
          <cell r="F568" t="str">
            <v>x</v>
          </cell>
          <cell r="G568">
            <v>78</v>
          </cell>
          <cell r="H568">
            <v>77</v>
          </cell>
          <cell r="I568" t="str">
            <v>x</v>
          </cell>
          <cell r="J568" t="str">
            <v>x</v>
          </cell>
          <cell r="K568" t="str">
            <v>x</v>
          </cell>
          <cell r="L568" t="str">
            <v>x</v>
          </cell>
          <cell r="M568" t="str">
            <v>x</v>
          </cell>
          <cell r="N568" t="str">
            <v>x</v>
          </cell>
          <cell r="O568">
            <v>0</v>
          </cell>
          <cell r="P568">
            <v>77591</v>
          </cell>
          <cell r="Q568">
            <v>31891</v>
          </cell>
          <cell r="R568">
            <v>0</v>
          </cell>
          <cell r="S568">
            <v>133</v>
          </cell>
          <cell r="T568">
            <v>0</v>
          </cell>
          <cell r="U568">
            <v>342</v>
          </cell>
        </row>
        <row r="569">
          <cell r="D569">
            <v>77592</v>
          </cell>
          <cell r="E569">
            <v>157</v>
          </cell>
          <cell r="F569" t="str">
            <v>x</v>
          </cell>
          <cell r="G569">
            <v>155</v>
          </cell>
          <cell r="H569">
            <v>155</v>
          </cell>
          <cell r="I569" t="str">
            <v>x</v>
          </cell>
          <cell r="J569" t="str">
            <v>x</v>
          </cell>
          <cell r="K569" t="str">
            <v>x</v>
          </cell>
          <cell r="L569" t="str">
            <v>x</v>
          </cell>
          <cell r="M569" t="str">
            <v>x</v>
          </cell>
          <cell r="N569" t="str">
            <v>x</v>
          </cell>
          <cell r="O569">
            <v>1</v>
          </cell>
          <cell r="P569">
            <v>77592</v>
          </cell>
          <cell r="Q569">
            <v>29580</v>
          </cell>
          <cell r="R569">
            <v>1</v>
          </cell>
          <cell r="S569">
            <v>0</v>
          </cell>
          <cell r="T569">
            <v>0</v>
          </cell>
          <cell r="U569">
            <v>412</v>
          </cell>
        </row>
        <row r="570">
          <cell r="D570">
            <v>77594</v>
          </cell>
          <cell r="E570">
            <v>48</v>
          </cell>
          <cell r="F570" t="str">
            <v>x</v>
          </cell>
          <cell r="G570">
            <v>46</v>
          </cell>
          <cell r="H570">
            <v>41</v>
          </cell>
          <cell r="I570" t="str">
            <v>x</v>
          </cell>
          <cell r="J570" t="str">
            <v>x</v>
          </cell>
          <cell r="K570" t="str">
            <v>x</v>
          </cell>
          <cell r="L570" t="str">
            <v>x</v>
          </cell>
          <cell r="M570" t="str">
            <v>x</v>
          </cell>
          <cell r="N570" t="str">
            <v>x</v>
          </cell>
          <cell r="O570">
            <v>1</v>
          </cell>
          <cell r="P570">
            <v>77594</v>
          </cell>
          <cell r="Q570">
            <v>12960</v>
          </cell>
          <cell r="R570">
            <v>1</v>
          </cell>
          <cell r="S570">
            <v>0</v>
          </cell>
          <cell r="T570">
            <v>0</v>
          </cell>
          <cell r="U570">
            <v>630</v>
          </cell>
        </row>
        <row r="571">
          <cell r="D571">
            <v>77596</v>
          </cell>
          <cell r="E571">
            <v>346</v>
          </cell>
          <cell r="F571" t="str">
            <v>x</v>
          </cell>
          <cell r="G571">
            <v>121</v>
          </cell>
          <cell r="H571">
            <v>117</v>
          </cell>
          <cell r="I571" t="str">
            <v>x</v>
          </cell>
          <cell r="J571" t="str">
            <v>x</v>
          </cell>
          <cell r="K571" t="str">
            <v>x</v>
          </cell>
          <cell r="L571" t="str">
            <v>x</v>
          </cell>
          <cell r="M571" t="str">
            <v>x</v>
          </cell>
          <cell r="N571" t="str">
            <v>x</v>
          </cell>
          <cell r="O571">
            <v>5</v>
          </cell>
          <cell r="P571" t="str">
            <v>Dunf Cust Staf Tech</v>
          </cell>
          <cell r="Q571">
            <v>52112</v>
          </cell>
          <cell r="R571">
            <v>3</v>
          </cell>
          <cell r="S571">
            <v>217</v>
          </cell>
          <cell r="T571">
            <v>0</v>
          </cell>
          <cell r="U571">
            <v>515</v>
          </cell>
        </row>
        <row r="572">
          <cell r="D572">
            <v>77597</v>
          </cell>
          <cell r="E572">
            <v>1</v>
          </cell>
          <cell r="F572" t="str">
            <v>x</v>
          </cell>
          <cell r="G572">
            <v>1</v>
          </cell>
          <cell r="H572">
            <v>1</v>
          </cell>
          <cell r="I572" t="str">
            <v>x</v>
          </cell>
          <cell r="J572" t="str">
            <v>x</v>
          </cell>
          <cell r="K572" t="str">
            <v>x</v>
          </cell>
          <cell r="L572" t="str">
            <v>x</v>
          </cell>
          <cell r="M572" t="str">
            <v>x</v>
          </cell>
          <cell r="N572" t="str">
            <v>x</v>
          </cell>
          <cell r="O572">
            <v>0</v>
          </cell>
          <cell r="P572" t="str">
            <v>Sky +  77597</v>
          </cell>
          <cell r="Q572">
            <v>61</v>
          </cell>
          <cell r="R572">
            <v>0</v>
          </cell>
          <cell r="S572">
            <v>0</v>
          </cell>
          <cell r="T572">
            <v>0</v>
          </cell>
          <cell r="U572">
            <v>3</v>
          </cell>
        </row>
        <row r="573">
          <cell r="D573">
            <v>77598</v>
          </cell>
          <cell r="E573">
            <v>60</v>
          </cell>
          <cell r="F573" t="str">
            <v>X</v>
          </cell>
          <cell r="G573">
            <v>59</v>
          </cell>
          <cell r="H573">
            <v>18</v>
          </cell>
          <cell r="I573" t="str">
            <v>X</v>
          </cell>
          <cell r="J573" t="str">
            <v>X</v>
          </cell>
          <cell r="K573" t="str">
            <v>X</v>
          </cell>
          <cell r="L573" t="str">
            <v>X</v>
          </cell>
          <cell r="M573" t="str">
            <v>X</v>
          </cell>
          <cell r="N573" t="str">
            <v>X</v>
          </cell>
          <cell r="O573">
            <v>1</v>
          </cell>
          <cell r="P573" t="str">
            <v>Sky Bus BII</v>
          </cell>
          <cell r="Q573">
            <v>6117</v>
          </cell>
          <cell r="R573">
            <v>0</v>
          </cell>
          <cell r="S573">
            <v>0</v>
          </cell>
          <cell r="T573">
            <v>0</v>
          </cell>
          <cell r="U573">
            <v>929</v>
          </cell>
        </row>
        <row r="574">
          <cell r="D574">
            <v>77599</v>
          </cell>
          <cell r="E574">
            <v>169</v>
          </cell>
          <cell r="F574" t="str">
            <v>x</v>
          </cell>
          <cell r="G574">
            <v>0</v>
          </cell>
          <cell r="H574">
            <v>0</v>
          </cell>
          <cell r="I574" t="str">
            <v>x</v>
          </cell>
          <cell r="J574" t="str">
            <v>x</v>
          </cell>
          <cell r="K574" t="str">
            <v>x</v>
          </cell>
          <cell r="L574" t="str">
            <v>x</v>
          </cell>
          <cell r="M574" t="str">
            <v>x</v>
          </cell>
          <cell r="N574" t="str">
            <v>x</v>
          </cell>
          <cell r="O574">
            <v>1</v>
          </cell>
          <cell r="P574" t="str">
            <v>Dunf Tech Staf Tech</v>
          </cell>
          <cell r="Q574">
            <v>0</v>
          </cell>
          <cell r="R574">
            <v>0</v>
          </cell>
          <cell r="S574">
            <v>168</v>
          </cell>
          <cell r="T574">
            <v>0</v>
          </cell>
          <cell r="U574">
            <v>0</v>
          </cell>
        </row>
        <row r="575">
          <cell r="D575">
            <v>77600</v>
          </cell>
          <cell r="E575">
            <v>101</v>
          </cell>
          <cell r="F575" t="str">
            <v>X</v>
          </cell>
          <cell r="G575">
            <v>101</v>
          </cell>
          <cell r="H575">
            <v>91</v>
          </cell>
          <cell r="I575" t="str">
            <v>X</v>
          </cell>
          <cell r="J575" t="str">
            <v>X</v>
          </cell>
          <cell r="K575" t="str">
            <v>X</v>
          </cell>
          <cell r="L575" t="str">
            <v>X</v>
          </cell>
          <cell r="M575" t="str">
            <v>X</v>
          </cell>
          <cell r="N575" t="str">
            <v>X</v>
          </cell>
          <cell r="O575">
            <v>0</v>
          </cell>
          <cell r="P575" t="str">
            <v>TA Direct Dial</v>
          </cell>
          <cell r="Q575">
            <v>31970</v>
          </cell>
          <cell r="R575">
            <v>0</v>
          </cell>
          <cell r="S575">
            <v>0</v>
          </cell>
          <cell r="T575">
            <v>0</v>
          </cell>
          <cell r="U575">
            <v>754</v>
          </cell>
        </row>
        <row r="576">
          <cell r="D576">
            <v>77601</v>
          </cell>
          <cell r="E576">
            <v>3</v>
          </cell>
          <cell r="F576" t="str">
            <v>x</v>
          </cell>
          <cell r="G576">
            <v>3</v>
          </cell>
          <cell r="H576">
            <v>3</v>
          </cell>
          <cell r="I576" t="str">
            <v>x</v>
          </cell>
          <cell r="J576" t="str">
            <v>x</v>
          </cell>
          <cell r="K576" t="str">
            <v>x</v>
          </cell>
          <cell r="L576" t="str">
            <v>x</v>
          </cell>
          <cell r="M576" t="str">
            <v>x</v>
          </cell>
          <cell r="N576" t="str">
            <v>x</v>
          </cell>
          <cell r="O576">
            <v>0</v>
          </cell>
          <cell r="P576" t="str">
            <v>On Air 402000</v>
          </cell>
          <cell r="Q576">
            <v>995</v>
          </cell>
          <cell r="R576">
            <v>0</v>
          </cell>
          <cell r="S576">
            <v>0</v>
          </cell>
          <cell r="T576">
            <v>0</v>
          </cell>
          <cell r="U576">
            <v>14</v>
          </cell>
        </row>
        <row r="577">
          <cell r="D577">
            <v>77601</v>
          </cell>
          <cell r="E577">
            <v>14</v>
          </cell>
          <cell r="F577" t="str">
            <v>X</v>
          </cell>
          <cell r="G577">
            <v>14</v>
          </cell>
          <cell r="H577">
            <v>14</v>
          </cell>
          <cell r="I577" t="str">
            <v>X</v>
          </cell>
          <cell r="J577" t="str">
            <v>X</v>
          </cell>
          <cell r="K577" t="str">
            <v>X</v>
          </cell>
          <cell r="L577" t="str">
            <v>X</v>
          </cell>
          <cell r="M577" t="str">
            <v>X</v>
          </cell>
          <cell r="N577" t="str">
            <v>X</v>
          </cell>
          <cell r="O577">
            <v>0</v>
          </cell>
          <cell r="P577" t="str">
            <v>On Air 402000</v>
          </cell>
          <cell r="Q577">
            <v>6639</v>
          </cell>
          <cell r="R577">
            <v>0</v>
          </cell>
          <cell r="S577">
            <v>0</v>
          </cell>
          <cell r="T577">
            <v>0</v>
          </cell>
          <cell r="U577">
            <v>32</v>
          </cell>
        </row>
        <row r="578">
          <cell r="D578">
            <v>77602</v>
          </cell>
          <cell r="E578">
            <v>272</v>
          </cell>
          <cell r="F578" t="str">
            <v>x</v>
          </cell>
          <cell r="G578">
            <v>263</v>
          </cell>
          <cell r="H578">
            <v>250</v>
          </cell>
          <cell r="I578" t="str">
            <v>x</v>
          </cell>
          <cell r="J578" t="str">
            <v>x</v>
          </cell>
          <cell r="K578" t="str">
            <v>x</v>
          </cell>
          <cell r="L578" t="str">
            <v>x</v>
          </cell>
          <cell r="M578" t="str">
            <v>x</v>
          </cell>
          <cell r="N578" t="str">
            <v>x</v>
          </cell>
          <cell r="O578">
            <v>7</v>
          </cell>
          <cell r="P578" t="str">
            <v>UK August SCM 404004</v>
          </cell>
          <cell r="Q578">
            <v>141307</v>
          </cell>
          <cell r="R578">
            <v>2</v>
          </cell>
          <cell r="S578">
            <v>0</v>
          </cell>
          <cell r="T578">
            <v>0</v>
          </cell>
          <cell r="U578">
            <v>1712</v>
          </cell>
        </row>
        <row r="579">
          <cell r="D579">
            <v>77602</v>
          </cell>
          <cell r="E579">
            <v>259</v>
          </cell>
          <cell r="F579" t="str">
            <v>X</v>
          </cell>
          <cell r="G579">
            <v>254</v>
          </cell>
          <cell r="H579">
            <v>253</v>
          </cell>
          <cell r="I579" t="str">
            <v>X</v>
          </cell>
          <cell r="J579" t="str">
            <v>X</v>
          </cell>
          <cell r="K579" t="str">
            <v>X</v>
          </cell>
          <cell r="L579" t="str">
            <v>X</v>
          </cell>
          <cell r="M579" t="str">
            <v>X</v>
          </cell>
          <cell r="N579" t="str">
            <v>X</v>
          </cell>
          <cell r="O579">
            <v>5</v>
          </cell>
          <cell r="P579" t="str">
            <v>UK August SCM 404004</v>
          </cell>
          <cell r="Q579">
            <v>139315</v>
          </cell>
          <cell r="R579">
            <v>0</v>
          </cell>
          <cell r="S579">
            <v>0</v>
          </cell>
          <cell r="T579">
            <v>0</v>
          </cell>
          <cell r="U579">
            <v>593</v>
          </cell>
        </row>
        <row r="580">
          <cell r="D580">
            <v>77603</v>
          </cell>
          <cell r="E580">
            <v>1</v>
          </cell>
          <cell r="F580" t="str">
            <v>X</v>
          </cell>
          <cell r="G580">
            <v>1</v>
          </cell>
          <cell r="H580">
            <v>1</v>
          </cell>
          <cell r="I580" t="str">
            <v>X</v>
          </cell>
          <cell r="J580" t="str">
            <v>X</v>
          </cell>
          <cell r="K580" t="str">
            <v>X</v>
          </cell>
          <cell r="L580" t="str">
            <v>X</v>
          </cell>
          <cell r="M580" t="str">
            <v>X</v>
          </cell>
          <cell r="N580" t="str">
            <v>X</v>
          </cell>
          <cell r="O580">
            <v>0</v>
          </cell>
          <cell r="P580" t="str">
            <v>SkY+ CS Press</v>
          </cell>
          <cell r="Q580">
            <v>217</v>
          </cell>
          <cell r="R580">
            <v>0</v>
          </cell>
          <cell r="S580">
            <v>0</v>
          </cell>
          <cell r="T580">
            <v>0</v>
          </cell>
          <cell r="U580">
            <v>2</v>
          </cell>
        </row>
        <row r="581">
          <cell r="D581">
            <v>77604</v>
          </cell>
          <cell r="E581">
            <v>3</v>
          </cell>
          <cell r="F581" t="str">
            <v>X</v>
          </cell>
          <cell r="G581">
            <v>3</v>
          </cell>
          <cell r="H581">
            <v>3</v>
          </cell>
          <cell r="I581" t="str">
            <v>X</v>
          </cell>
          <cell r="J581" t="str">
            <v>X</v>
          </cell>
          <cell r="K581" t="str">
            <v>X</v>
          </cell>
          <cell r="L581" t="str">
            <v>X</v>
          </cell>
          <cell r="M581" t="str">
            <v>X</v>
          </cell>
          <cell r="N581" t="str">
            <v>X</v>
          </cell>
          <cell r="O581">
            <v>0</v>
          </cell>
          <cell r="P581" t="str">
            <v>Sky+ Door  800875</v>
          </cell>
          <cell r="Q581">
            <v>1329</v>
          </cell>
          <cell r="R581">
            <v>0</v>
          </cell>
          <cell r="S581">
            <v>0</v>
          </cell>
          <cell r="T581">
            <v>0</v>
          </cell>
          <cell r="U581">
            <v>6</v>
          </cell>
        </row>
        <row r="582">
          <cell r="D582">
            <v>77605</v>
          </cell>
          <cell r="E582">
            <v>8</v>
          </cell>
          <cell r="F582" t="str">
            <v>x</v>
          </cell>
          <cell r="G582">
            <v>8</v>
          </cell>
          <cell r="H582">
            <v>8</v>
          </cell>
          <cell r="I582" t="str">
            <v>x</v>
          </cell>
          <cell r="J582" t="str">
            <v>x</v>
          </cell>
          <cell r="K582" t="str">
            <v>x</v>
          </cell>
          <cell r="L582" t="str">
            <v>x</v>
          </cell>
          <cell r="M582" t="str">
            <v>x</v>
          </cell>
          <cell r="N582" t="str">
            <v>x</v>
          </cell>
          <cell r="O582">
            <v>0</v>
          </cell>
          <cell r="P582" t="str">
            <v>Golf Media</v>
          </cell>
          <cell r="Q582">
            <v>3552</v>
          </cell>
          <cell r="R582">
            <v>0</v>
          </cell>
          <cell r="S582">
            <v>0</v>
          </cell>
          <cell r="T582">
            <v>0</v>
          </cell>
          <cell r="U582">
            <v>19</v>
          </cell>
        </row>
        <row r="583">
          <cell r="D583">
            <v>77605</v>
          </cell>
          <cell r="E583">
            <v>13</v>
          </cell>
          <cell r="F583" t="str">
            <v>X</v>
          </cell>
          <cell r="G583">
            <v>13</v>
          </cell>
          <cell r="H583">
            <v>13</v>
          </cell>
          <cell r="I583" t="str">
            <v>X</v>
          </cell>
          <cell r="J583" t="str">
            <v>X</v>
          </cell>
          <cell r="K583" t="str">
            <v>X</v>
          </cell>
          <cell r="L583" t="str">
            <v>X</v>
          </cell>
          <cell r="M583" t="str">
            <v>X</v>
          </cell>
          <cell r="N583" t="str">
            <v>X</v>
          </cell>
          <cell r="O583">
            <v>0</v>
          </cell>
          <cell r="P583" t="str">
            <v>Golf Media</v>
          </cell>
          <cell r="Q583">
            <v>7527</v>
          </cell>
          <cell r="R583">
            <v>0</v>
          </cell>
          <cell r="S583">
            <v>0</v>
          </cell>
          <cell r="T583">
            <v>0</v>
          </cell>
          <cell r="U583">
            <v>33</v>
          </cell>
        </row>
        <row r="584">
          <cell r="D584">
            <v>77607</v>
          </cell>
          <cell r="E584">
            <v>33</v>
          </cell>
          <cell r="F584" t="str">
            <v>X</v>
          </cell>
          <cell r="G584">
            <v>32</v>
          </cell>
          <cell r="H584">
            <v>32</v>
          </cell>
          <cell r="I584" t="str">
            <v>X</v>
          </cell>
          <cell r="J584" t="str">
            <v>X</v>
          </cell>
          <cell r="K584" t="str">
            <v>X</v>
          </cell>
          <cell r="L584" t="str">
            <v>X</v>
          </cell>
          <cell r="M584" t="str">
            <v>X</v>
          </cell>
          <cell r="N584" t="str">
            <v>X</v>
          </cell>
          <cell r="O584">
            <v>1</v>
          </cell>
          <cell r="P584" t="str">
            <v>Sky+ Direct 404070</v>
          </cell>
          <cell r="Q584">
            <v>17266</v>
          </cell>
          <cell r="R584">
            <v>0</v>
          </cell>
          <cell r="S584">
            <v>0</v>
          </cell>
          <cell r="T584">
            <v>0</v>
          </cell>
          <cell r="U584">
            <v>67</v>
          </cell>
        </row>
        <row r="585">
          <cell r="D585">
            <v>77608</v>
          </cell>
          <cell r="E585">
            <v>24</v>
          </cell>
          <cell r="F585" t="str">
            <v>X</v>
          </cell>
          <cell r="G585">
            <v>23</v>
          </cell>
          <cell r="H585">
            <v>23</v>
          </cell>
          <cell r="I585" t="str">
            <v>X</v>
          </cell>
          <cell r="J585" t="str">
            <v>X</v>
          </cell>
          <cell r="K585" t="str">
            <v>X</v>
          </cell>
          <cell r="L585" t="str">
            <v>X</v>
          </cell>
          <cell r="M585" t="str">
            <v>X</v>
          </cell>
          <cell r="N585" t="str">
            <v>X</v>
          </cell>
          <cell r="O585">
            <v>1</v>
          </cell>
          <cell r="P585" t="str">
            <v>Sky+ Xfer New Cust</v>
          </cell>
          <cell r="Q585">
            <v>13826</v>
          </cell>
          <cell r="R585">
            <v>0</v>
          </cell>
          <cell r="S585">
            <v>0</v>
          </cell>
          <cell r="T585">
            <v>0</v>
          </cell>
          <cell r="U585">
            <v>49</v>
          </cell>
        </row>
        <row r="586">
          <cell r="D586">
            <v>77611</v>
          </cell>
          <cell r="E586">
            <v>6</v>
          </cell>
          <cell r="F586" t="str">
            <v>x</v>
          </cell>
          <cell r="G586">
            <v>6</v>
          </cell>
          <cell r="H586">
            <v>6</v>
          </cell>
          <cell r="I586" t="str">
            <v>x</v>
          </cell>
          <cell r="J586" t="str">
            <v>x</v>
          </cell>
          <cell r="K586" t="str">
            <v>x</v>
          </cell>
          <cell r="L586" t="str">
            <v>x</v>
          </cell>
          <cell r="M586" t="str">
            <v>x</v>
          </cell>
          <cell r="N586" t="str">
            <v>x</v>
          </cell>
          <cell r="O586">
            <v>0</v>
          </cell>
          <cell r="P586" t="str">
            <v>Mat Fam Aff 800777</v>
          </cell>
          <cell r="Q586">
            <v>2416</v>
          </cell>
          <cell r="R586">
            <v>0</v>
          </cell>
          <cell r="S586">
            <v>0</v>
          </cell>
          <cell r="T586">
            <v>0</v>
          </cell>
          <cell r="U586">
            <v>14</v>
          </cell>
        </row>
        <row r="587">
          <cell r="D587">
            <v>77611</v>
          </cell>
          <cell r="E587">
            <v>17</v>
          </cell>
          <cell r="F587" t="str">
            <v>X</v>
          </cell>
          <cell r="G587">
            <v>17</v>
          </cell>
          <cell r="H587">
            <v>17</v>
          </cell>
          <cell r="I587" t="str">
            <v>X</v>
          </cell>
          <cell r="J587" t="str">
            <v>X</v>
          </cell>
          <cell r="K587" t="str">
            <v>X</v>
          </cell>
          <cell r="L587" t="str">
            <v>X</v>
          </cell>
          <cell r="M587" t="str">
            <v>X</v>
          </cell>
          <cell r="N587" t="str">
            <v>X</v>
          </cell>
          <cell r="O587">
            <v>0</v>
          </cell>
          <cell r="P587" t="str">
            <v>OfferLedPress 800777</v>
          </cell>
          <cell r="Q587">
            <v>9283</v>
          </cell>
          <cell r="R587">
            <v>0</v>
          </cell>
          <cell r="S587">
            <v>0</v>
          </cell>
          <cell r="T587">
            <v>0</v>
          </cell>
          <cell r="U587">
            <v>36</v>
          </cell>
        </row>
        <row r="588">
          <cell r="D588">
            <v>77612</v>
          </cell>
          <cell r="E588">
            <v>3</v>
          </cell>
          <cell r="F588" t="str">
            <v>x</v>
          </cell>
          <cell r="G588">
            <v>3</v>
          </cell>
          <cell r="H588">
            <v>3</v>
          </cell>
          <cell r="I588" t="str">
            <v>x</v>
          </cell>
          <cell r="J588" t="str">
            <v>x</v>
          </cell>
          <cell r="K588" t="str">
            <v>x</v>
          </cell>
          <cell r="L588" t="str">
            <v>x</v>
          </cell>
          <cell r="M588" t="str">
            <v>x</v>
          </cell>
          <cell r="N588" t="str">
            <v>x</v>
          </cell>
          <cell r="O588">
            <v>0</v>
          </cell>
          <cell r="P588" t="str">
            <v>YoungDinasaur 800866</v>
          </cell>
          <cell r="Q588">
            <v>1705</v>
          </cell>
          <cell r="R588">
            <v>0</v>
          </cell>
          <cell r="S588">
            <v>0</v>
          </cell>
          <cell r="T588">
            <v>0</v>
          </cell>
          <cell r="U588">
            <v>6</v>
          </cell>
        </row>
        <row r="589">
          <cell r="D589">
            <v>77612</v>
          </cell>
          <cell r="E589">
            <v>7</v>
          </cell>
          <cell r="F589" t="str">
            <v>X</v>
          </cell>
          <cell r="G589">
            <v>7</v>
          </cell>
          <cell r="H589">
            <v>7</v>
          </cell>
          <cell r="I589" t="str">
            <v>X</v>
          </cell>
          <cell r="J589" t="str">
            <v>X</v>
          </cell>
          <cell r="K589" t="str">
            <v>X</v>
          </cell>
          <cell r="L589" t="str">
            <v>X</v>
          </cell>
          <cell r="M589" t="str">
            <v>X</v>
          </cell>
          <cell r="N589" t="str">
            <v>X</v>
          </cell>
          <cell r="O589">
            <v>0</v>
          </cell>
          <cell r="P589" t="str">
            <v>Affinity Mktg 800866</v>
          </cell>
          <cell r="Q589">
            <v>4070</v>
          </cell>
          <cell r="R589">
            <v>0</v>
          </cell>
          <cell r="S589">
            <v>0</v>
          </cell>
          <cell r="T589">
            <v>0</v>
          </cell>
          <cell r="U589">
            <v>15</v>
          </cell>
        </row>
        <row r="590">
          <cell r="D590">
            <v>77613</v>
          </cell>
          <cell r="E590">
            <v>100</v>
          </cell>
          <cell r="F590" t="str">
            <v>x</v>
          </cell>
          <cell r="G590">
            <v>98</v>
          </cell>
          <cell r="H590">
            <v>93</v>
          </cell>
          <cell r="I590" t="str">
            <v>x</v>
          </cell>
          <cell r="J590" t="str">
            <v>x</v>
          </cell>
          <cell r="K590" t="str">
            <v>x</v>
          </cell>
          <cell r="L590" t="str">
            <v>x</v>
          </cell>
          <cell r="M590" t="str">
            <v>x</v>
          </cell>
          <cell r="N590" t="str">
            <v>x</v>
          </cell>
          <cell r="O590">
            <v>2</v>
          </cell>
          <cell r="P590" t="str">
            <v>Markt Gen 8702424242</v>
          </cell>
          <cell r="Q590">
            <v>44255</v>
          </cell>
          <cell r="R590">
            <v>0</v>
          </cell>
          <cell r="S590">
            <v>0</v>
          </cell>
          <cell r="T590">
            <v>0</v>
          </cell>
          <cell r="U590">
            <v>814</v>
          </cell>
        </row>
        <row r="591">
          <cell r="D591">
            <v>77613</v>
          </cell>
          <cell r="E591">
            <v>196</v>
          </cell>
          <cell r="F591" t="str">
            <v>X</v>
          </cell>
          <cell r="G591">
            <v>192</v>
          </cell>
          <cell r="H591">
            <v>192</v>
          </cell>
          <cell r="I591" t="str">
            <v>X</v>
          </cell>
          <cell r="J591" t="str">
            <v>X</v>
          </cell>
          <cell r="K591" t="str">
            <v>X</v>
          </cell>
          <cell r="L591" t="str">
            <v>X</v>
          </cell>
          <cell r="M591" t="str">
            <v>X</v>
          </cell>
          <cell r="N591" t="str">
            <v>X</v>
          </cell>
          <cell r="O591">
            <v>4</v>
          </cell>
          <cell r="P591" t="str">
            <v>Markt Gen 424242</v>
          </cell>
          <cell r="Q591">
            <v>79697</v>
          </cell>
          <cell r="R591">
            <v>0</v>
          </cell>
          <cell r="S591">
            <v>0</v>
          </cell>
          <cell r="T591">
            <v>0</v>
          </cell>
          <cell r="U591">
            <v>423</v>
          </cell>
        </row>
        <row r="592">
          <cell r="D592">
            <v>77614</v>
          </cell>
          <cell r="E592">
            <v>17</v>
          </cell>
          <cell r="F592" t="str">
            <v>x</v>
          </cell>
          <cell r="G592">
            <v>17</v>
          </cell>
          <cell r="H592">
            <v>17</v>
          </cell>
          <cell r="I592" t="str">
            <v>x</v>
          </cell>
          <cell r="J592" t="str">
            <v>x</v>
          </cell>
          <cell r="K592" t="str">
            <v>x</v>
          </cell>
          <cell r="L592" t="str">
            <v>x</v>
          </cell>
          <cell r="M592" t="str">
            <v>x</v>
          </cell>
          <cell r="N592" t="str">
            <v>x</v>
          </cell>
          <cell r="O592">
            <v>0</v>
          </cell>
          <cell r="P592" t="str">
            <v>Reg F/Ball 400208</v>
          </cell>
          <cell r="Q592">
            <v>6575</v>
          </cell>
          <cell r="R592">
            <v>0</v>
          </cell>
          <cell r="S592">
            <v>0</v>
          </cell>
          <cell r="T592">
            <v>0</v>
          </cell>
          <cell r="U592">
            <v>39</v>
          </cell>
        </row>
        <row r="593">
          <cell r="D593">
            <v>77614</v>
          </cell>
          <cell r="E593">
            <v>38</v>
          </cell>
          <cell r="F593" t="str">
            <v>X</v>
          </cell>
          <cell r="G593">
            <v>38</v>
          </cell>
          <cell r="H593">
            <v>38</v>
          </cell>
          <cell r="I593" t="str">
            <v>X</v>
          </cell>
          <cell r="J593" t="str">
            <v>X</v>
          </cell>
          <cell r="K593" t="str">
            <v>X</v>
          </cell>
          <cell r="L593" t="str">
            <v>X</v>
          </cell>
          <cell r="M593" t="str">
            <v>X</v>
          </cell>
          <cell r="N593" t="str">
            <v>X</v>
          </cell>
          <cell r="O593">
            <v>0</v>
          </cell>
          <cell r="P593" t="str">
            <v>Reg F/Ball 400208</v>
          </cell>
          <cell r="Q593">
            <v>16908</v>
          </cell>
          <cell r="R593">
            <v>0</v>
          </cell>
          <cell r="S593">
            <v>0</v>
          </cell>
          <cell r="T593">
            <v>0</v>
          </cell>
          <cell r="U593">
            <v>84</v>
          </cell>
        </row>
        <row r="594">
          <cell r="D594">
            <v>77615</v>
          </cell>
          <cell r="E594">
            <v>6</v>
          </cell>
          <cell r="F594" t="str">
            <v>X</v>
          </cell>
          <cell r="G594">
            <v>5</v>
          </cell>
          <cell r="H594">
            <v>5</v>
          </cell>
          <cell r="I594" t="str">
            <v>X</v>
          </cell>
          <cell r="J594" t="str">
            <v>X</v>
          </cell>
          <cell r="K594" t="str">
            <v>X</v>
          </cell>
          <cell r="L594" t="str">
            <v>X</v>
          </cell>
          <cell r="M594" t="str">
            <v>X</v>
          </cell>
          <cell r="N594" t="str">
            <v>X</v>
          </cell>
          <cell r="O594">
            <v>1</v>
          </cell>
          <cell r="P594" t="str">
            <v>MH Mailer 430785</v>
          </cell>
          <cell r="Q594">
            <v>1765</v>
          </cell>
          <cell r="R594">
            <v>0</v>
          </cell>
          <cell r="S594">
            <v>0</v>
          </cell>
          <cell r="T594">
            <v>0</v>
          </cell>
          <cell r="U594">
            <v>14</v>
          </cell>
        </row>
        <row r="595">
          <cell r="D595">
            <v>77616</v>
          </cell>
          <cell r="E595">
            <v>1</v>
          </cell>
          <cell r="F595" t="str">
            <v>X</v>
          </cell>
          <cell r="G595">
            <v>1</v>
          </cell>
          <cell r="H595">
            <v>1</v>
          </cell>
          <cell r="I595" t="str">
            <v>X</v>
          </cell>
          <cell r="J595" t="str">
            <v>X</v>
          </cell>
          <cell r="K595" t="str">
            <v>X</v>
          </cell>
          <cell r="L595" t="str">
            <v>X</v>
          </cell>
          <cell r="M595" t="str">
            <v>X</v>
          </cell>
          <cell r="N595" t="str">
            <v>X</v>
          </cell>
          <cell r="O595">
            <v>0</v>
          </cell>
          <cell r="P595" t="str">
            <v>Prosp DB 800877</v>
          </cell>
          <cell r="Q595">
            <v>97</v>
          </cell>
          <cell r="R595">
            <v>0</v>
          </cell>
          <cell r="S595">
            <v>0</v>
          </cell>
          <cell r="T595">
            <v>0</v>
          </cell>
          <cell r="U595">
            <v>2</v>
          </cell>
        </row>
        <row r="596">
          <cell r="D596">
            <v>77620</v>
          </cell>
          <cell r="E596">
            <v>194</v>
          </cell>
          <cell r="F596" t="str">
            <v>X</v>
          </cell>
          <cell r="G596">
            <v>194</v>
          </cell>
          <cell r="H596">
            <v>194</v>
          </cell>
          <cell r="I596" t="str">
            <v>X</v>
          </cell>
          <cell r="J596" t="str">
            <v>X</v>
          </cell>
          <cell r="K596" t="str">
            <v>X</v>
          </cell>
          <cell r="L596" t="str">
            <v>X</v>
          </cell>
          <cell r="M596" t="str">
            <v>X</v>
          </cell>
          <cell r="N596" t="str">
            <v>X</v>
          </cell>
          <cell r="O596">
            <v>0</v>
          </cell>
          <cell r="P596" t="str">
            <v>EDB</v>
          </cell>
          <cell r="Q596">
            <v>62613</v>
          </cell>
          <cell r="R596">
            <v>0</v>
          </cell>
          <cell r="S596">
            <v>0</v>
          </cell>
          <cell r="T596">
            <v>0</v>
          </cell>
          <cell r="U596">
            <v>422</v>
          </cell>
        </row>
        <row r="597">
          <cell r="D597">
            <v>77621</v>
          </cell>
          <cell r="E597">
            <v>1</v>
          </cell>
          <cell r="F597" t="str">
            <v>X</v>
          </cell>
          <cell r="G597">
            <v>1</v>
          </cell>
          <cell r="H597">
            <v>1</v>
          </cell>
          <cell r="I597" t="str">
            <v>X</v>
          </cell>
          <cell r="J597" t="str">
            <v>X</v>
          </cell>
          <cell r="K597" t="str">
            <v>X</v>
          </cell>
          <cell r="L597" t="str">
            <v>X</v>
          </cell>
          <cell r="M597" t="str">
            <v>X</v>
          </cell>
          <cell r="N597" t="str">
            <v>X</v>
          </cell>
          <cell r="O597">
            <v>0</v>
          </cell>
          <cell r="P597" t="str">
            <v>Brand FAPL 414414</v>
          </cell>
          <cell r="Q597">
            <v>459</v>
          </cell>
          <cell r="R597">
            <v>0</v>
          </cell>
          <cell r="S597">
            <v>0</v>
          </cell>
          <cell r="T597">
            <v>0</v>
          </cell>
          <cell r="U597">
            <v>2</v>
          </cell>
        </row>
        <row r="598">
          <cell r="D598">
            <v>77624</v>
          </cell>
          <cell r="E598">
            <v>39</v>
          </cell>
          <cell r="F598" t="str">
            <v>X</v>
          </cell>
          <cell r="G598">
            <v>39</v>
          </cell>
          <cell r="H598">
            <v>32</v>
          </cell>
          <cell r="I598" t="str">
            <v>X</v>
          </cell>
          <cell r="J598" t="str">
            <v>X</v>
          </cell>
          <cell r="K598" t="str">
            <v>X</v>
          </cell>
          <cell r="L598" t="str">
            <v>X</v>
          </cell>
          <cell r="M598" t="str">
            <v>X</v>
          </cell>
          <cell r="N598" t="str">
            <v>X</v>
          </cell>
          <cell r="O598">
            <v>0</v>
          </cell>
          <cell r="P598" t="str">
            <v>MH Mailer 406941</v>
          </cell>
          <cell r="Q598">
            <v>14305</v>
          </cell>
          <cell r="R598">
            <v>0</v>
          </cell>
          <cell r="S598">
            <v>0</v>
          </cell>
          <cell r="T598">
            <v>0</v>
          </cell>
          <cell r="U598">
            <v>523</v>
          </cell>
        </row>
        <row r="599">
          <cell r="D599">
            <v>77625</v>
          </cell>
          <cell r="E599">
            <v>30</v>
          </cell>
          <cell r="F599" t="str">
            <v>x</v>
          </cell>
          <cell r="G599">
            <v>29</v>
          </cell>
          <cell r="H599">
            <v>29</v>
          </cell>
          <cell r="I599" t="str">
            <v>x</v>
          </cell>
          <cell r="J599" t="str">
            <v>x</v>
          </cell>
          <cell r="K599" t="str">
            <v>x</v>
          </cell>
          <cell r="L599" t="str">
            <v>x</v>
          </cell>
          <cell r="M599" t="str">
            <v>x</v>
          </cell>
          <cell r="N599" t="str">
            <v>x</v>
          </cell>
          <cell r="O599">
            <v>1</v>
          </cell>
          <cell r="P599" t="str">
            <v>MediaInsertsAB 63360</v>
          </cell>
          <cell r="Q599">
            <v>15104</v>
          </cell>
          <cell r="R599">
            <v>0</v>
          </cell>
          <cell r="S599">
            <v>0</v>
          </cell>
          <cell r="T599">
            <v>0</v>
          </cell>
          <cell r="U599">
            <v>78</v>
          </cell>
        </row>
        <row r="600">
          <cell r="D600">
            <v>77625</v>
          </cell>
          <cell r="E600">
            <v>53</v>
          </cell>
          <cell r="F600" t="str">
            <v>X</v>
          </cell>
          <cell r="G600">
            <v>52</v>
          </cell>
          <cell r="H600">
            <v>52</v>
          </cell>
          <cell r="I600" t="str">
            <v>X</v>
          </cell>
          <cell r="J600" t="str">
            <v>X</v>
          </cell>
          <cell r="K600" t="str">
            <v>X</v>
          </cell>
          <cell r="L600" t="str">
            <v>X</v>
          </cell>
          <cell r="M600" t="str">
            <v>X</v>
          </cell>
          <cell r="N600" t="str">
            <v>X</v>
          </cell>
          <cell r="O600">
            <v>1</v>
          </cell>
          <cell r="P600" t="str">
            <v>MediaInsertsAB 63360</v>
          </cell>
          <cell r="Q600">
            <v>22592</v>
          </cell>
          <cell r="R600">
            <v>0</v>
          </cell>
          <cell r="S600">
            <v>0</v>
          </cell>
          <cell r="T600">
            <v>0</v>
          </cell>
          <cell r="U600">
            <v>111</v>
          </cell>
        </row>
        <row r="601">
          <cell r="D601">
            <v>77627</v>
          </cell>
          <cell r="E601">
            <v>209</v>
          </cell>
          <cell r="F601" t="str">
            <v>X</v>
          </cell>
          <cell r="G601">
            <v>209</v>
          </cell>
          <cell r="H601">
            <v>209</v>
          </cell>
          <cell r="I601" t="str">
            <v>X</v>
          </cell>
          <cell r="J601" t="str">
            <v>X</v>
          </cell>
          <cell r="K601" t="str">
            <v>X</v>
          </cell>
          <cell r="L601" t="str">
            <v>X</v>
          </cell>
          <cell r="M601" t="str">
            <v>X</v>
          </cell>
          <cell r="N601" t="str">
            <v>X</v>
          </cell>
          <cell r="O601">
            <v>0</v>
          </cell>
          <cell r="P601" t="str">
            <v>IDO NB Sky+ 800874</v>
          </cell>
          <cell r="Q601">
            <v>95845</v>
          </cell>
          <cell r="R601">
            <v>0</v>
          </cell>
          <cell r="S601">
            <v>0</v>
          </cell>
          <cell r="T601">
            <v>0</v>
          </cell>
          <cell r="U601">
            <v>485</v>
          </cell>
        </row>
        <row r="602">
          <cell r="D602">
            <v>77628</v>
          </cell>
          <cell r="E602">
            <v>655</v>
          </cell>
          <cell r="F602" t="str">
            <v>X</v>
          </cell>
          <cell r="G602">
            <v>0</v>
          </cell>
          <cell r="H602">
            <v>0</v>
          </cell>
          <cell r="I602" t="str">
            <v>X</v>
          </cell>
          <cell r="J602" t="str">
            <v>X</v>
          </cell>
          <cell r="K602" t="str">
            <v>X</v>
          </cell>
          <cell r="L602" t="str">
            <v>X</v>
          </cell>
          <cell r="M602" t="str">
            <v>X</v>
          </cell>
          <cell r="N602" t="str">
            <v>X</v>
          </cell>
          <cell r="O602">
            <v>16</v>
          </cell>
          <cell r="P602" t="str">
            <v>Moving Home Main</v>
          </cell>
          <cell r="Q602">
            <v>0</v>
          </cell>
          <cell r="R602">
            <v>0</v>
          </cell>
          <cell r="S602">
            <v>639</v>
          </cell>
          <cell r="T602">
            <v>0</v>
          </cell>
          <cell r="U602">
            <v>0</v>
          </cell>
        </row>
        <row r="603">
          <cell r="D603">
            <v>77629</v>
          </cell>
          <cell r="E603">
            <v>4</v>
          </cell>
          <cell r="F603" t="str">
            <v>X</v>
          </cell>
          <cell r="G603">
            <v>3</v>
          </cell>
          <cell r="H603">
            <v>3</v>
          </cell>
          <cell r="I603" t="str">
            <v>X</v>
          </cell>
          <cell r="J603" t="str">
            <v>X</v>
          </cell>
          <cell r="K603" t="str">
            <v>X</v>
          </cell>
          <cell r="L603" t="str">
            <v>X</v>
          </cell>
          <cell r="M603" t="str">
            <v>X</v>
          </cell>
          <cell r="N603" t="str">
            <v>X</v>
          </cell>
          <cell r="O603">
            <v>1</v>
          </cell>
          <cell r="P603" t="str">
            <v>Viewer relation cust</v>
          </cell>
          <cell r="Q603">
            <v>229</v>
          </cell>
          <cell r="R603">
            <v>0</v>
          </cell>
          <cell r="S603">
            <v>0</v>
          </cell>
          <cell r="T603">
            <v>0</v>
          </cell>
          <cell r="U603">
            <v>7</v>
          </cell>
        </row>
        <row r="604">
          <cell r="D604">
            <v>77631</v>
          </cell>
          <cell r="E604">
            <v>4</v>
          </cell>
          <cell r="F604" t="str">
            <v>x</v>
          </cell>
          <cell r="G604">
            <v>3</v>
          </cell>
          <cell r="H604">
            <v>1</v>
          </cell>
          <cell r="I604" t="str">
            <v>x</v>
          </cell>
          <cell r="J604" t="str">
            <v>x</v>
          </cell>
          <cell r="K604" t="str">
            <v>x</v>
          </cell>
          <cell r="L604" t="str">
            <v>x</v>
          </cell>
          <cell r="M604" t="str">
            <v>x</v>
          </cell>
          <cell r="N604" t="str">
            <v>x</v>
          </cell>
          <cell r="O604">
            <v>1</v>
          </cell>
          <cell r="P604" t="str">
            <v>Press Choice</v>
          </cell>
          <cell r="Q604">
            <v>1324</v>
          </cell>
          <cell r="R604">
            <v>0</v>
          </cell>
          <cell r="S604">
            <v>0</v>
          </cell>
          <cell r="T604">
            <v>0</v>
          </cell>
          <cell r="U604">
            <v>58</v>
          </cell>
        </row>
        <row r="605">
          <cell r="D605">
            <v>77631</v>
          </cell>
          <cell r="E605">
            <v>14</v>
          </cell>
          <cell r="F605" t="str">
            <v>X</v>
          </cell>
          <cell r="G605">
            <v>13</v>
          </cell>
          <cell r="H605">
            <v>13</v>
          </cell>
          <cell r="I605" t="str">
            <v>X</v>
          </cell>
          <cell r="J605" t="str">
            <v>X</v>
          </cell>
          <cell r="K605" t="str">
            <v>X</v>
          </cell>
          <cell r="L605" t="str">
            <v>X</v>
          </cell>
          <cell r="M605" t="str">
            <v>X</v>
          </cell>
          <cell r="N605" t="str">
            <v>X</v>
          </cell>
          <cell r="O605">
            <v>1</v>
          </cell>
          <cell r="P605" t="str">
            <v>Press Choice</v>
          </cell>
          <cell r="Q605">
            <v>4258</v>
          </cell>
          <cell r="R605">
            <v>0</v>
          </cell>
          <cell r="S605">
            <v>0</v>
          </cell>
          <cell r="T605">
            <v>0</v>
          </cell>
          <cell r="U605">
            <v>28</v>
          </cell>
        </row>
        <row r="606">
          <cell r="D606">
            <v>77632</v>
          </cell>
          <cell r="E606">
            <v>4</v>
          </cell>
          <cell r="F606" t="str">
            <v>x</v>
          </cell>
          <cell r="G606">
            <v>4</v>
          </cell>
          <cell r="H606">
            <v>4</v>
          </cell>
          <cell r="I606" t="str">
            <v>x</v>
          </cell>
          <cell r="J606" t="str">
            <v>x</v>
          </cell>
          <cell r="K606" t="str">
            <v>x</v>
          </cell>
          <cell r="L606" t="str">
            <v>x</v>
          </cell>
          <cell r="M606" t="str">
            <v>x</v>
          </cell>
          <cell r="N606" t="str">
            <v>x</v>
          </cell>
          <cell r="O606">
            <v>0</v>
          </cell>
          <cell r="P606" t="str">
            <v>MediaInsertsCD 24200</v>
          </cell>
          <cell r="Q606">
            <v>1250</v>
          </cell>
          <cell r="R606">
            <v>0</v>
          </cell>
          <cell r="S606">
            <v>0</v>
          </cell>
          <cell r="T606">
            <v>0</v>
          </cell>
          <cell r="U606">
            <v>8</v>
          </cell>
        </row>
        <row r="607">
          <cell r="D607">
            <v>77632</v>
          </cell>
          <cell r="E607">
            <v>9</v>
          </cell>
          <cell r="F607" t="str">
            <v>X</v>
          </cell>
          <cell r="G607">
            <v>9</v>
          </cell>
          <cell r="H607">
            <v>9</v>
          </cell>
          <cell r="I607" t="str">
            <v>X</v>
          </cell>
          <cell r="J607" t="str">
            <v>X</v>
          </cell>
          <cell r="K607" t="str">
            <v>X</v>
          </cell>
          <cell r="L607" t="str">
            <v>X</v>
          </cell>
          <cell r="M607" t="str">
            <v>X</v>
          </cell>
          <cell r="N607" t="str">
            <v>X</v>
          </cell>
          <cell r="O607">
            <v>0</v>
          </cell>
          <cell r="P607" t="str">
            <v>MediaInsertsCD 24200</v>
          </cell>
          <cell r="Q607">
            <v>5531</v>
          </cell>
          <cell r="R607">
            <v>0</v>
          </cell>
          <cell r="S607">
            <v>0</v>
          </cell>
          <cell r="T607">
            <v>0</v>
          </cell>
          <cell r="U607">
            <v>20</v>
          </cell>
        </row>
        <row r="608">
          <cell r="D608">
            <v>77633</v>
          </cell>
          <cell r="E608">
            <v>7</v>
          </cell>
          <cell r="F608" t="str">
            <v>X</v>
          </cell>
          <cell r="G608">
            <v>7</v>
          </cell>
          <cell r="H608">
            <v>7</v>
          </cell>
          <cell r="I608" t="str">
            <v>X</v>
          </cell>
          <cell r="J608" t="str">
            <v>X</v>
          </cell>
          <cell r="K608" t="str">
            <v>X</v>
          </cell>
          <cell r="L608" t="str">
            <v>X</v>
          </cell>
          <cell r="M608" t="str">
            <v>X</v>
          </cell>
          <cell r="N608" t="str">
            <v>X</v>
          </cell>
          <cell r="O608">
            <v>0</v>
          </cell>
          <cell r="P608" t="str">
            <v>Lifestyle Databas DM</v>
          </cell>
          <cell r="Q608">
            <v>2549</v>
          </cell>
          <cell r="R608">
            <v>0</v>
          </cell>
          <cell r="S608">
            <v>0</v>
          </cell>
          <cell r="T608">
            <v>0</v>
          </cell>
          <cell r="U608">
            <v>17</v>
          </cell>
        </row>
        <row r="609">
          <cell r="D609">
            <v>77637</v>
          </cell>
          <cell r="E609">
            <v>1</v>
          </cell>
          <cell r="F609" t="str">
            <v>x</v>
          </cell>
          <cell r="G609">
            <v>0</v>
          </cell>
          <cell r="H609">
            <v>0</v>
          </cell>
          <cell r="I609" t="str">
            <v>x</v>
          </cell>
          <cell r="J609" t="str">
            <v>x</v>
          </cell>
          <cell r="K609" t="str">
            <v>x</v>
          </cell>
          <cell r="L609" t="str">
            <v>x</v>
          </cell>
          <cell r="M609" t="str">
            <v>x</v>
          </cell>
          <cell r="N609" t="str">
            <v>x</v>
          </cell>
          <cell r="O609">
            <v>0</v>
          </cell>
          <cell r="P609" t="str">
            <v>SSTB</v>
          </cell>
          <cell r="Q609">
            <v>0</v>
          </cell>
          <cell r="R609">
            <v>0</v>
          </cell>
          <cell r="S609">
            <v>1</v>
          </cell>
          <cell r="T609">
            <v>0</v>
          </cell>
          <cell r="U609">
            <v>0</v>
          </cell>
        </row>
        <row r="610">
          <cell r="D610">
            <v>77638</v>
          </cell>
          <cell r="E610">
            <v>3</v>
          </cell>
          <cell r="F610" t="str">
            <v>x</v>
          </cell>
          <cell r="G610">
            <v>3</v>
          </cell>
          <cell r="H610">
            <v>3</v>
          </cell>
          <cell r="I610" t="str">
            <v>x</v>
          </cell>
          <cell r="J610" t="str">
            <v>x</v>
          </cell>
          <cell r="K610" t="str">
            <v>x</v>
          </cell>
          <cell r="L610" t="str">
            <v>x</v>
          </cell>
          <cell r="M610" t="str">
            <v>x</v>
          </cell>
          <cell r="N610" t="str">
            <v>x</v>
          </cell>
          <cell r="O610">
            <v>0</v>
          </cell>
          <cell r="P610" t="str">
            <v>Clawback</v>
          </cell>
          <cell r="Q610">
            <v>147</v>
          </cell>
          <cell r="R610">
            <v>0</v>
          </cell>
          <cell r="S610">
            <v>0</v>
          </cell>
          <cell r="T610">
            <v>0</v>
          </cell>
          <cell r="U610">
            <v>8</v>
          </cell>
        </row>
        <row r="611">
          <cell r="D611">
            <v>77639</v>
          </cell>
          <cell r="E611">
            <v>183</v>
          </cell>
          <cell r="F611" t="str">
            <v>X</v>
          </cell>
          <cell r="G611">
            <v>177</v>
          </cell>
          <cell r="H611">
            <v>177</v>
          </cell>
          <cell r="I611" t="str">
            <v>X</v>
          </cell>
          <cell r="J611" t="str">
            <v>X</v>
          </cell>
          <cell r="K611" t="str">
            <v>X</v>
          </cell>
          <cell r="L611" t="str">
            <v>X</v>
          </cell>
          <cell r="M611" t="str">
            <v>X</v>
          </cell>
          <cell r="N611" t="str">
            <v>X</v>
          </cell>
          <cell r="O611">
            <v>6</v>
          </cell>
          <cell r="P611" t="str">
            <v>New Business 420520</v>
          </cell>
          <cell r="Q611">
            <v>81889</v>
          </cell>
          <cell r="R611">
            <v>0</v>
          </cell>
          <cell r="S611">
            <v>0</v>
          </cell>
          <cell r="T611">
            <v>0</v>
          </cell>
          <cell r="U611">
            <v>402</v>
          </cell>
        </row>
        <row r="612">
          <cell r="D612">
            <v>77640</v>
          </cell>
          <cell r="E612">
            <v>3</v>
          </cell>
          <cell r="F612" t="str">
            <v>X</v>
          </cell>
          <cell r="G612">
            <v>3</v>
          </cell>
          <cell r="H612">
            <v>3</v>
          </cell>
          <cell r="I612" t="str">
            <v>X</v>
          </cell>
          <cell r="J612" t="str">
            <v>X</v>
          </cell>
          <cell r="K612" t="str">
            <v>X</v>
          </cell>
          <cell r="L612" t="str">
            <v>X</v>
          </cell>
          <cell r="M612" t="str">
            <v>X</v>
          </cell>
          <cell r="N612" t="str">
            <v>X</v>
          </cell>
          <cell r="O612">
            <v>0</v>
          </cell>
          <cell r="P612" t="str">
            <v>ROI SSTB</v>
          </cell>
          <cell r="Q612">
            <v>424</v>
          </cell>
          <cell r="R612">
            <v>0</v>
          </cell>
          <cell r="S612">
            <v>0</v>
          </cell>
          <cell r="T612">
            <v>0</v>
          </cell>
          <cell r="U612">
            <v>7</v>
          </cell>
        </row>
        <row r="613">
          <cell r="D613">
            <v>77641</v>
          </cell>
          <cell r="E613">
            <v>3</v>
          </cell>
          <cell r="F613" t="str">
            <v>X</v>
          </cell>
          <cell r="G613">
            <v>3</v>
          </cell>
          <cell r="H613">
            <v>3</v>
          </cell>
          <cell r="I613" t="str">
            <v>X</v>
          </cell>
          <cell r="J613" t="str">
            <v>X</v>
          </cell>
          <cell r="K613" t="str">
            <v>X</v>
          </cell>
          <cell r="L613" t="str">
            <v>X</v>
          </cell>
          <cell r="M613" t="str">
            <v>X</v>
          </cell>
          <cell r="N613" t="str">
            <v>X</v>
          </cell>
          <cell r="O613">
            <v>0</v>
          </cell>
          <cell r="P613" t="str">
            <v>£10 Low Tier Offer</v>
          </cell>
          <cell r="Q613">
            <v>782</v>
          </cell>
          <cell r="R613">
            <v>0</v>
          </cell>
          <cell r="S613">
            <v>0</v>
          </cell>
          <cell r="T613">
            <v>0</v>
          </cell>
          <cell r="U613">
            <v>6</v>
          </cell>
        </row>
        <row r="614">
          <cell r="D614">
            <v>77642</v>
          </cell>
          <cell r="E614">
            <v>67</v>
          </cell>
          <cell r="F614" t="str">
            <v>X</v>
          </cell>
          <cell r="G614">
            <v>67</v>
          </cell>
          <cell r="H614">
            <v>67</v>
          </cell>
          <cell r="I614" t="str">
            <v>X</v>
          </cell>
          <cell r="J614" t="str">
            <v>X</v>
          </cell>
          <cell r="K614" t="str">
            <v>X</v>
          </cell>
          <cell r="L614" t="str">
            <v>X</v>
          </cell>
          <cell r="M614" t="str">
            <v>X</v>
          </cell>
          <cell r="N614" t="str">
            <v>X</v>
          </cell>
          <cell r="O614">
            <v>0</v>
          </cell>
          <cell r="P614" t="str">
            <v>IDO NP Sky+ 800874</v>
          </cell>
          <cell r="Q614">
            <v>22674</v>
          </cell>
          <cell r="R614">
            <v>0</v>
          </cell>
          <cell r="S614">
            <v>0</v>
          </cell>
          <cell r="T614">
            <v>0</v>
          </cell>
          <cell r="U614">
            <v>173</v>
          </cell>
        </row>
        <row r="615">
          <cell r="D615">
            <v>77643</v>
          </cell>
          <cell r="E615">
            <v>18</v>
          </cell>
          <cell r="F615" t="str">
            <v>X</v>
          </cell>
          <cell r="G615">
            <v>18</v>
          </cell>
          <cell r="H615">
            <v>18</v>
          </cell>
          <cell r="I615" t="str">
            <v>X</v>
          </cell>
          <cell r="J615" t="str">
            <v>X</v>
          </cell>
          <cell r="K615" t="str">
            <v>X</v>
          </cell>
          <cell r="L615" t="str">
            <v>X</v>
          </cell>
          <cell r="M615" t="str">
            <v>X</v>
          </cell>
          <cell r="N615" t="str">
            <v>X</v>
          </cell>
          <cell r="O615">
            <v>0</v>
          </cell>
          <cell r="P615" t="str">
            <v>IDO NP SSTB 800874</v>
          </cell>
          <cell r="Q615">
            <v>2526</v>
          </cell>
          <cell r="R615">
            <v>0</v>
          </cell>
          <cell r="S615">
            <v>0</v>
          </cell>
          <cell r="T615">
            <v>0</v>
          </cell>
          <cell r="U615">
            <v>38</v>
          </cell>
        </row>
        <row r="616">
          <cell r="D616">
            <v>77644</v>
          </cell>
          <cell r="E616">
            <v>15</v>
          </cell>
          <cell r="F616" t="str">
            <v>x</v>
          </cell>
          <cell r="G616">
            <v>14</v>
          </cell>
          <cell r="H616">
            <v>13</v>
          </cell>
          <cell r="I616" t="str">
            <v>x</v>
          </cell>
          <cell r="J616" t="str">
            <v>x</v>
          </cell>
          <cell r="K616" t="str">
            <v>x</v>
          </cell>
          <cell r="L616" t="str">
            <v>x</v>
          </cell>
          <cell r="M616" t="str">
            <v>x</v>
          </cell>
          <cell r="N616" t="str">
            <v>x</v>
          </cell>
          <cell r="O616">
            <v>1</v>
          </cell>
          <cell r="P616" t="str">
            <v>Door Drop 060808</v>
          </cell>
          <cell r="Q616">
            <v>6465</v>
          </cell>
          <cell r="R616">
            <v>0</v>
          </cell>
          <cell r="S616">
            <v>0</v>
          </cell>
          <cell r="T616">
            <v>0</v>
          </cell>
          <cell r="U616">
            <v>75</v>
          </cell>
        </row>
        <row r="617">
          <cell r="D617">
            <v>77644</v>
          </cell>
          <cell r="E617">
            <v>24</v>
          </cell>
          <cell r="F617" t="str">
            <v>X</v>
          </cell>
          <cell r="G617">
            <v>24</v>
          </cell>
          <cell r="H617">
            <v>24</v>
          </cell>
          <cell r="I617" t="str">
            <v>X</v>
          </cell>
          <cell r="J617" t="str">
            <v>X</v>
          </cell>
          <cell r="K617" t="str">
            <v>X</v>
          </cell>
          <cell r="L617" t="str">
            <v>X</v>
          </cell>
          <cell r="M617" t="str">
            <v>X</v>
          </cell>
          <cell r="N617" t="str">
            <v>X</v>
          </cell>
          <cell r="O617">
            <v>0</v>
          </cell>
          <cell r="P617" t="str">
            <v>Door Drop 060808</v>
          </cell>
          <cell r="Q617">
            <v>13621</v>
          </cell>
          <cell r="R617">
            <v>0</v>
          </cell>
          <cell r="S617">
            <v>0</v>
          </cell>
          <cell r="T617">
            <v>0</v>
          </cell>
          <cell r="U617">
            <v>52</v>
          </cell>
        </row>
        <row r="618">
          <cell r="D618">
            <v>77645</v>
          </cell>
          <cell r="E618">
            <v>43</v>
          </cell>
          <cell r="F618" t="str">
            <v>x</v>
          </cell>
          <cell r="G618">
            <v>42</v>
          </cell>
          <cell r="H618">
            <v>42</v>
          </cell>
          <cell r="I618" t="str">
            <v>x</v>
          </cell>
          <cell r="J618" t="str">
            <v>x</v>
          </cell>
          <cell r="K618" t="str">
            <v>x</v>
          </cell>
          <cell r="L618" t="str">
            <v>x</v>
          </cell>
          <cell r="M618" t="str">
            <v>x</v>
          </cell>
          <cell r="N618" t="str">
            <v>x</v>
          </cell>
          <cell r="O618">
            <v>1</v>
          </cell>
          <cell r="P618" t="str">
            <v>Regional Press</v>
          </cell>
          <cell r="Q618">
            <v>20181</v>
          </cell>
          <cell r="R618">
            <v>0</v>
          </cell>
          <cell r="S618">
            <v>0</v>
          </cell>
          <cell r="T618">
            <v>0</v>
          </cell>
          <cell r="U618">
            <v>88</v>
          </cell>
        </row>
        <row r="619">
          <cell r="D619">
            <v>77645</v>
          </cell>
          <cell r="E619">
            <v>90</v>
          </cell>
          <cell r="F619" t="str">
            <v>X</v>
          </cell>
          <cell r="G619">
            <v>89</v>
          </cell>
          <cell r="H619">
            <v>88</v>
          </cell>
          <cell r="I619" t="str">
            <v>X</v>
          </cell>
          <cell r="J619" t="str">
            <v>X</v>
          </cell>
          <cell r="K619" t="str">
            <v>X</v>
          </cell>
          <cell r="L619" t="str">
            <v>X</v>
          </cell>
          <cell r="M619" t="str">
            <v>X</v>
          </cell>
          <cell r="N619" t="str">
            <v>X</v>
          </cell>
          <cell r="O619">
            <v>1</v>
          </cell>
          <cell r="P619" t="str">
            <v>Regional Press</v>
          </cell>
          <cell r="Q619">
            <v>34757</v>
          </cell>
          <cell r="R619">
            <v>0</v>
          </cell>
          <cell r="S619">
            <v>0</v>
          </cell>
          <cell r="T619">
            <v>0</v>
          </cell>
          <cell r="U619">
            <v>215</v>
          </cell>
        </row>
        <row r="620">
          <cell r="D620">
            <v>77647</v>
          </cell>
          <cell r="E620">
            <v>1</v>
          </cell>
          <cell r="F620" t="str">
            <v>x</v>
          </cell>
          <cell r="G620">
            <v>1</v>
          </cell>
          <cell r="H620">
            <v>1</v>
          </cell>
          <cell r="I620" t="str">
            <v>x</v>
          </cell>
          <cell r="J620" t="str">
            <v>x</v>
          </cell>
          <cell r="K620" t="str">
            <v>x</v>
          </cell>
          <cell r="L620" t="str">
            <v>x</v>
          </cell>
          <cell r="M620" t="str">
            <v>x</v>
          </cell>
          <cell r="N620" t="str">
            <v>x</v>
          </cell>
          <cell r="O620">
            <v>0</v>
          </cell>
          <cell r="P620" t="str">
            <v>Info Pack</v>
          </cell>
          <cell r="Q620">
            <v>144</v>
          </cell>
          <cell r="R620">
            <v>0</v>
          </cell>
          <cell r="S620">
            <v>0</v>
          </cell>
          <cell r="T620">
            <v>0</v>
          </cell>
          <cell r="U620">
            <v>2</v>
          </cell>
        </row>
        <row r="621">
          <cell r="D621">
            <v>77647</v>
          </cell>
          <cell r="E621">
            <v>4</v>
          </cell>
          <cell r="F621" t="str">
            <v>X</v>
          </cell>
          <cell r="G621">
            <v>4</v>
          </cell>
          <cell r="H621">
            <v>4</v>
          </cell>
          <cell r="I621" t="str">
            <v>X</v>
          </cell>
          <cell r="J621" t="str">
            <v>X</v>
          </cell>
          <cell r="K621" t="str">
            <v>X</v>
          </cell>
          <cell r="L621" t="str">
            <v>X</v>
          </cell>
          <cell r="M621" t="str">
            <v>X</v>
          </cell>
          <cell r="N621" t="str">
            <v>X</v>
          </cell>
          <cell r="O621">
            <v>0</v>
          </cell>
          <cell r="P621" t="str">
            <v>Info Pack UK</v>
          </cell>
          <cell r="Q621">
            <v>1905</v>
          </cell>
          <cell r="R621">
            <v>0</v>
          </cell>
          <cell r="S621">
            <v>0</v>
          </cell>
          <cell r="T621">
            <v>0</v>
          </cell>
          <cell r="U621">
            <v>10</v>
          </cell>
        </row>
        <row r="622">
          <cell r="D622">
            <v>77648</v>
          </cell>
          <cell r="E622">
            <v>29</v>
          </cell>
          <cell r="F622" t="str">
            <v>X</v>
          </cell>
          <cell r="G622">
            <v>29</v>
          </cell>
          <cell r="H622">
            <v>29</v>
          </cell>
          <cell r="I622" t="str">
            <v>X</v>
          </cell>
          <cell r="J622" t="str">
            <v>X</v>
          </cell>
          <cell r="K622" t="str">
            <v>X</v>
          </cell>
          <cell r="L622" t="str">
            <v>X</v>
          </cell>
          <cell r="M622" t="str">
            <v>X</v>
          </cell>
          <cell r="N622" t="str">
            <v>X</v>
          </cell>
          <cell r="O622">
            <v>0</v>
          </cell>
          <cell r="P622" t="str">
            <v>IDO NP SSTB 501607</v>
          </cell>
          <cell r="Q622">
            <v>11457</v>
          </cell>
          <cell r="R622">
            <v>0</v>
          </cell>
          <cell r="S622">
            <v>0</v>
          </cell>
          <cell r="T622">
            <v>0</v>
          </cell>
          <cell r="U622">
            <v>63</v>
          </cell>
        </row>
        <row r="623">
          <cell r="D623">
            <v>77649</v>
          </cell>
          <cell r="E623">
            <v>38</v>
          </cell>
          <cell r="F623" t="str">
            <v>X</v>
          </cell>
          <cell r="G623">
            <v>38</v>
          </cell>
          <cell r="H623">
            <v>38</v>
          </cell>
          <cell r="I623" t="str">
            <v>X</v>
          </cell>
          <cell r="J623" t="str">
            <v>X</v>
          </cell>
          <cell r="K623" t="str">
            <v>X</v>
          </cell>
          <cell r="L623" t="str">
            <v>X</v>
          </cell>
          <cell r="M623" t="str">
            <v>X</v>
          </cell>
          <cell r="N623" t="str">
            <v>X</v>
          </cell>
          <cell r="O623">
            <v>0</v>
          </cell>
          <cell r="P623" t="str">
            <v>IDO NP Sky+ 501607</v>
          </cell>
          <cell r="Q623">
            <v>15920</v>
          </cell>
          <cell r="R623">
            <v>0</v>
          </cell>
          <cell r="S623">
            <v>0</v>
          </cell>
          <cell r="T623">
            <v>0</v>
          </cell>
          <cell r="U623">
            <v>90</v>
          </cell>
        </row>
        <row r="624">
          <cell r="D624">
            <v>77650</v>
          </cell>
          <cell r="E624">
            <v>3</v>
          </cell>
          <cell r="F624" t="str">
            <v>X</v>
          </cell>
          <cell r="G624">
            <v>3</v>
          </cell>
          <cell r="H624">
            <v>3</v>
          </cell>
          <cell r="I624" t="str">
            <v>X</v>
          </cell>
          <cell r="J624" t="str">
            <v>X</v>
          </cell>
          <cell r="K624" t="str">
            <v>X</v>
          </cell>
          <cell r="L624" t="str">
            <v>X</v>
          </cell>
          <cell r="M624" t="str">
            <v>X</v>
          </cell>
          <cell r="N624" t="str">
            <v>X</v>
          </cell>
          <cell r="O624">
            <v>0</v>
          </cell>
          <cell r="P624" t="str">
            <v>Rec door drop 719876</v>
          </cell>
          <cell r="Q624">
            <v>379</v>
          </cell>
          <cell r="R624">
            <v>0</v>
          </cell>
          <cell r="S624">
            <v>0</v>
          </cell>
          <cell r="T624">
            <v>0</v>
          </cell>
          <cell r="U624">
            <v>6</v>
          </cell>
        </row>
        <row r="625">
          <cell r="D625">
            <v>77651</v>
          </cell>
          <cell r="E625">
            <v>1</v>
          </cell>
          <cell r="F625" t="str">
            <v>X</v>
          </cell>
          <cell r="G625">
            <v>1</v>
          </cell>
          <cell r="H625">
            <v>1</v>
          </cell>
          <cell r="I625" t="str">
            <v>X</v>
          </cell>
          <cell r="J625" t="str">
            <v>X</v>
          </cell>
          <cell r="K625" t="str">
            <v>X</v>
          </cell>
          <cell r="L625" t="str">
            <v>X</v>
          </cell>
          <cell r="M625" t="str">
            <v>X</v>
          </cell>
          <cell r="N625" t="str">
            <v>X</v>
          </cell>
          <cell r="O625">
            <v>0</v>
          </cell>
          <cell r="P625" t="str">
            <v>IDO NB Sky+ 501607</v>
          </cell>
          <cell r="Q625">
            <v>113</v>
          </cell>
          <cell r="R625">
            <v>0</v>
          </cell>
          <cell r="S625">
            <v>0</v>
          </cell>
          <cell r="T625">
            <v>0</v>
          </cell>
          <cell r="U625">
            <v>2</v>
          </cell>
        </row>
        <row r="626">
          <cell r="D626">
            <v>77652</v>
          </cell>
          <cell r="E626">
            <v>84</v>
          </cell>
          <cell r="F626" t="str">
            <v>x</v>
          </cell>
          <cell r="G626">
            <v>83</v>
          </cell>
          <cell r="H626">
            <v>79</v>
          </cell>
          <cell r="I626" t="str">
            <v>x</v>
          </cell>
          <cell r="J626" t="str">
            <v>x</v>
          </cell>
          <cell r="K626" t="str">
            <v>x</v>
          </cell>
          <cell r="L626" t="str">
            <v>x</v>
          </cell>
          <cell r="M626" t="str">
            <v>x</v>
          </cell>
          <cell r="N626" t="str">
            <v>x</v>
          </cell>
          <cell r="O626">
            <v>1</v>
          </cell>
          <cell r="P626" t="str">
            <v>ARU Referal</v>
          </cell>
          <cell r="Q626">
            <v>42397</v>
          </cell>
          <cell r="R626">
            <v>0</v>
          </cell>
          <cell r="S626">
            <v>0</v>
          </cell>
          <cell r="T626">
            <v>0</v>
          </cell>
          <cell r="U626">
            <v>557</v>
          </cell>
        </row>
        <row r="627">
          <cell r="D627">
            <v>77652</v>
          </cell>
          <cell r="E627">
            <v>153</v>
          </cell>
          <cell r="F627" t="str">
            <v>X</v>
          </cell>
          <cell r="G627">
            <v>152</v>
          </cell>
          <cell r="H627">
            <v>152</v>
          </cell>
          <cell r="I627" t="str">
            <v>X</v>
          </cell>
          <cell r="J627" t="str">
            <v>X</v>
          </cell>
          <cell r="K627" t="str">
            <v>X</v>
          </cell>
          <cell r="L627" t="str">
            <v>X</v>
          </cell>
          <cell r="M627" t="str">
            <v>X</v>
          </cell>
          <cell r="N627" t="str">
            <v>X</v>
          </cell>
          <cell r="O627">
            <v>1</v>
          </cell>
          <cell r="P627" t="str">
            <v>ARU Referal</v>
          </cell>
          <cell r="Q627">
            <v>71452</v>
          </cell>
          <cell r="R627">
            <v>0</v>
          </cell>
          <cell r="S627">
            <v>0</v>
          </cell>
          <cell r="T627">
            <v>0</v>
          </cell>
          <cell r="U627">
            <v>340</v>
          </cell>
        </row>
        <row r="628">
          <cell r="D628">
            <v>77653</v>
          </cell>
          <cell r="E628">
            <v>3</v>
          </cell>
          <cell r="F628" t="str">
            <v>x</v>
          </cell>
          <cell r="G628">
            <v>3</v>
          </cell>
          <cell r="H628">
            <v>3</v>
          </cell>
          <cell r="I628" t="str">
            <v>x</v>
          </cell>
          <cell r="J628" t="str">
            <v>x</v>
          </cell>
          <cell r="K628" t="str">
            <v>x</v>
          </cell>
          <cell r="L628" t="str">
            <v>x</v>
          </cell>
          <cell r="M628" t="str">
            <v>x</v>
          </cell>
          <cell r="N628" t="str">
            <v>x</v>
          </cell>
          <cell r="O628">
            <v>0</v>
          </cell>
          <cell r="P628" t="str">
            <v>TP Inserts 2</v>
          </cell>
          <cell r="Q628">
            <v>359</v>
          </cell>
          <cell r="R628">
            <v>0</v>
          </cell>
          <cell r="S628">
            <v>0</v>
          </cell>
          <cell r="T628">
            <v>0</v>
          </cell>
          <cell r="U628">
            <v>6</v>
          </cell>
        </row>
        <row r="629">
          <cell r="D629">
            <v>77653</v>
          </cell>
          <cell r="E629">
            <v>8</v>
          </cell>
          <cell r="F629" t="str">
            <v>X</v>
          </cell>
          <cell r="G629">
            <v>8</v>
          </cell>
          <cell r="H629">
            <v>8</v>
          </cell>
          <cell r="I629" t="str">
            <v>X</v>
          </cell>
          <cell r="J629" t="str">
            <v>X</v>
          </cell>
          <cell r="K629" t="str">
            <v>X</v>
          </cell>
          <cell r="L629" t="str">
            <v>X</v>
          </cell>
          <cell r="M629" t="str">
            <v>X</v>
          </cell>
          <cell r="N629" t="str">
            <v>X</v>
          </cell>
          <cell r="O629">
            <v>0</v>
          </cell>
          <cell r="P629" t="str">
            <v>TP Inserts 2</v>
          </cell>
          <cell r="Q629">
            <v>2240</v>
          </cell>
          <cell r="R629">
            <v>0</v>
          </cell>
          <cell r="S629">
            <v>0</v>
          </cell>
          <cell r="T629">
            <v>0</v>
          </cell>
          <cell r="U629">
            <v>18</v>
          </cell>
        </row>
        <row r="630">
          <cell r="D630">
            <v>77654</v>
          </cell>
          <cell r="E630">
            <v>5</v>
          </cell>
          <cell r="F630" t="str">
            <v>X</v>
          </cell>
          <cell r="G630">
            <v>5</v>
          </cell>
          <cell r="H630">
            <v>5</v>
          </cell>
          <cell r="I630" t="str">
            <v>X</v>
          </cell>
          <cell r="J630" t="str">
            <v>X</v>
          </cell>
          <cell r="K630" t="str">
            <v>X</v>
          </cell>
          <cell r="L630" t="str">
            <v>X</v>
          </cell>
          <cell r="M630" t="str">
            <v>X</v>
          </cell>
          <cell r="N630" t="str">
            <v>X</v>
          </cell>
          <cell r="O630">
            <v>0</v>
          </cell>
          <cell r="P630" t="str">
            <v>Sky+ NB Exist Cust</v>
          </cell>
          <cell r="Q630">
            <v>1156</v>
          </cell>
          <cell r="R630">
            <v>0</v>
          </cell>
          <cell r="S630">
            <v>0</v>
          </cell>
          <cell r="T630">
            <v>0</v>
          </cell>
          <cell r="U630">
            <v>11</v>
          </cell>
        </row>
        <row r="631">
          <cell r="D631">
            <v>77655</v>
          </cell>
          <cell r="E631">
            <v>195</v>
          </cell>
          <cell r="F631" t="str">
            <v>X</v>
          </cell>
          <cell r="G631">
            <v>195</v>
          </cell>
          <cell r="H631">
            <v>195</v>
          </cell>
          <cell r="I631" t="str">
            <v>X</v>
          </cell>
          <cell r="J631" t="str">
            <v>X</v>
          </cell>
          <cell r="K631" t="str">
            <v>X</v>
          </cell>
          <cell r="L631" t="str">
            <v>X</v>
          </cell>
          <cell r="M631" t="str">
            <v>X</v>
          </cell>
          <cell r="N631" t="str">
            <v>X</v>
          </cell>
          <cell r="O631">
            <v>0</v>
          </cell>
          <cell r="P631" t="str">
            <v>Sky+ Xfer Exist Cust</v>
          </cell>
          <cell r="Q631">
            <v>96044</v>
          </cell>
          <cell r="R631">
            <v>0</v>
          </cell>
          <cell r="S631">
            <v>0</v>
          </cell>
          <cell r="T631">
            <v>0</v>
          </cell>
          <cell r="U631">
            <v>420</v>
          </cell>
        </row>
        <row r="632">
          <cell r="D632">
            <v>77657</v>
          </cell>
          <cell r="E632">
            <v>3</v>
          </cell>
          <cell r="F632" t="str">
            <v>X</v>
          </cell>
          <cell r="G632">
            <v>3</v>
          </cell>
          <cell r="H632">
            <v>2</v>
          </cell>
          <cell r="I632" t="str">
            <v>X</v>
          </cell>
          <cell r="J632" t="str">
            <v>X</v>
          </cell>
          <cell r="K632" t="str">
            <v>X</v>
          </cell>
          <cell r="L632" t="str">
            <v>X</v>
          </cell>
          <cell r="M632" t="str">
            <v>X</v>
          </cell>
          <cell r="N632" t="str">
            <v>X</v>
          </cell>
          <cell r="O632">
            <v>0</v>
          </cell>
          <cell r="P632" t="str">
            <v>ROI Info Pack 719803</v>
          </cell>
          <cell r="Q632">
            <v>1739</v>
          </cell>
          <cell r="R632">
            <v>0</v>
          </cell>
          <cell r="S632">
            <v>0</v>
          </cell>
          <cell r="T632">
            <v>0</v>
          </cell>
          <cell r="U632">
            <v>48</v>
          </cell>
        </row>
        <row r="633">
          <cell r="D633">
            <v>77658</v>
          </cell>
          <cell r="E633">
            <v>28</v>
          </cell>
          <cell r="F633" t="str">
            <v>x</v>
          </cell>
          <cell r="G633">
            <v>28</v>
          </cell>
          <cell r="H633">
            <v>28</v>
          </cell>
          <cell r="I633" t="str">
            <v>x</v>
          </cell>
          <cell r="J633" t="str">
            <v>x</v>
          </cell>
          <cell r="K633" t="str">
            <v>x</v>
          </cell>
          <cell r="L633" t="str">
            <v>x</v>
          </cell>
          <cell r="M633" t="str">
            <v>x</v>
          </cell>
          <cell r="N633" t="str">
            <v>x</v>
          </cell>
          <cell r="O633">
            <v>0</v>
          </cell>
          <cell r="P633" t="str">
            <v>£50 Low Tier Offer</v>
          </cell>
          <cell r="Q633">
            <v>11010</v>
          </cell>
          <cell r="R633">
            <v>0</v>
          </cell>
          <cell r="S633">
            <v>0</v>
          </cell>
          <cell r="T633">
            <v>0</v>
          </cell>
          <cell r="U633">
            <v>73</v>
          </cell>
        </row>
        <row r="634">
          <cell r="D634">
            <v>77658</v>
          </cell>
          <cell r="E634">
            <v>83</v>
          </cell>
          <cell r="F634" t="str">
            <v>X</v>
          </cell>
          <cell r="G634">
            <v>83</v>
          </cell>
          <cell r="H634">
            <v>83</v>
          </cell>
          <cell r="I634" t="str">
            <v>X</v>
          </cell>
          <cell r="J634" t="str">
            <v>X</v>
          </cell>
          <cell r="K634" t="str">
            <v>X</v>
          </cell>
          <cell r="L634" t="str">
            <v>X</v>
          </cell>
          <cell r="M634" t="str">
            <v>X</v>
          </cell>
          <cell r="N634" t="str">
            <v>X</v>
          </cell>
          <cell r="O634">
            <v>0</v>
          </cell>
          <cell r="P634" t="str">
            <v>£50 Low Tier Offer</v>
          </cell>
          <cell r="Q634">
            <v>40621</v>
          </cell>
          <cell r="R634">
            <v>0</v>
          </cell>
          <cell r="S634">
            <v>0</v>
          </cell>
          <cell r="T634">
            <v>0</v>
          </cell>
          <cell r="U634">
            <v>180</v>
          </cell>
        </row>
        <row r="635">
          <cell r="D635">
            <v>77659</v>
          </cell>
          <cell r="E635">
            <v>25</v>
          </cell>
          <cell r="F635" t="str">
            <v>X</v>
          </cell>
          <cell r="G635">
            <v>24</v>
          </cell>
          <cell r="H635">
            <v>24</v>
          </cell>
          <cell r="I635" t="str">
            <v>X</v>
          </cell>
          <cell r="J635" t="str">
            <v>X</v>
          </cell>
          <cell r="K635" t="str">
            <v>X</v>
          </cell>
          <cell r="L635" t="str">
            <v>X</v>
          </cell>
          <cell r="M635" t="str">
            <v>X</v>
          </cell>
          <cell r="N635" t="str">
            <v>X</v>
          </cell>
          <cell r="O635">
            <v>0</v>
          </cell>
          <cell r="P635" t="str">
            <v>Comf Suburbia DM</v>
          </cell>
          <cell r="Q635">
            <v>8129</v>
          </cell>
          <cell r="R635">
            <v>8</v>
          </cell>
          <cell r="S635">
            <v>0</v>
          </cell>
          <cell r="T635">
            <v>0</v>
          </cell>
          <cell r="U635">
            <v>53</v>
          </cell>
        </row>
        <row r="636">
          <cell r="D636">
            <v>77662</v>
          </cell>
          <cell r="E636">
            <v>12</v>
          </cell>
          <cell r="F636" t="str">
            <v>X</v>
          </cell>
          <cell r="G636">
            <v>12</v>
          </cell>
          <cell r="H636">
            <v>12</v>
          </cell>
          <cell r="I636" t="str">
            <v>X</v>
          </cell>
          <cell r="J636" t="str">
            <v>X</v>
          </cell>
          <cell r="K636" t="str">
            <v>X</v>
          </cell>
          <cell r="L636" t="str">
            <v>X</v>
          </cell>
          <cell r="M636" t="str">
            <v>X</v>
          </cell>
          <cell r="N636" t="str">
            <v>X</v>
          </cell>
          <cell r="O636">
            <v>0</v>
          </cell>
          <cell r="P636" t="str">
            <v>ROI SSTB 2</v>
          </cell>
          <cell r="Q636">
            <v>4763</v>
          </cell>
          <cell r="R636">
            <v>0</v>
          </cell>
          <cell r="S636">
            <v>0</v>
          </cell>
          <cell r="T636">
            <v>0</v>
          </cell>
          <cell r="U636">
            <v>25</v>
          </cell>
        </row>
        <row r="637">
          <cell r="D637">
            <v>77665</v>
          </cell>
          <cell r="E637">
            <v>2</v>
          </cell>
          <cell r="F637" t="str">
            <v>x</v>
          </cell>
          <cell r="G637">
            <v>0</v>
          </cell>
          <cell r="H637">
            <v>0</v>
          </cell>
          <cell r="I637" t="str">
            <v>x</v>
          </cell>
          <cell r="J637" t="str">
            <v>x</v>
          </cell>
          <cell r="K637" t="str">
            <v>x</v>
          </cell>
          <cell r="L637" t="str">
            <v>x</v>
          </cell>
          <cell r="M637" t="str">
            <v>x</v>
          </cell>
          <cell r="N637" t="str">
            <v>x</v>
          </cell>
          <cell r="O637">
            <v>0</v>
          </cell>
          <cell r="P637">
            <v>77665</v>
          </cell>
          <cell r="Q637">
            <v>0</v>
          </cell>
          <cell r="R637">
            <v>0</v>
          </cell>
          <cell r="S637">
            <v>2</v>
          </cell>
          <cell r="T637">
            <v>0</v>
          </cell>
          <cell r="U637">
            <v>0</v>
          </cell>
        </row>
        <row r="638">
          <cell r="D638">
            <v>77665</v>
          </cell>
          <cell r="E638">
            <v>2</v>
          </cell>
          <cell r="F638" t="str">
            <v>X</v>
          </cell>
          <cell r="G638">
            <v>2</v>
          </cell>
          <cell r="H638">
            <v>2</v>
          </cell>
          <cell r="I638" t="str">
            <v>X</v>
          </cell>
          <cell r="J638" t="str">
            <v>X</v>
          </cell>
          <cell r="K638" t="str">
            <v>X</v>
          </cell>
          <cell r="L638" t="str">
            <v>X</v>
          </cell>
          <cell r="M638" t="str">
            <v>X</v>
          </cell>
          <cell r="N638" t="str">
            <v>X</v>
          </cell>
          <cell r="O638">
            <v>0</v>
          </cell>
          <cell r="P638" t="str">
            <v>Chelsea New Business</v>
          </cell>
          <cell r="Q638">
            <v>284</v>
          </cell>
          <cell r="R638">
            <v>0</v>
          </cell>
          <cell r="S638">
            <v>0</v>
          </cell>
          <cell r="T638">
            <v>0</v>
          </cell>
          <cell r="U638">
            <v>4</v>
          </cell>
        </row>
        <row r="639">
          <cell r="D639">
            <v>77667</v>
          </cell>
          <cell r="E639">
            <v>2</v>
          </cell>
          <cell r="F639" t="str">
            <v>X</v>
          </cell>
          <cell r="G639">
            <v>2</v>
          </cell>
          <cell r="H639">
            <v>2</v>
          </cell>
          <cell r="I639" t="str">
            <v>X</v>
          </cell>
          <cell r="J639" t="str">
            <v>X</v>
          </cell>
          <cell r="K639" t="str">
            <v>X</v>
          </cell>
          <cell r="L639" t="str">
            <v>X</v>
          </cell>
          <cell r="M639" t="str">
            <v>X</v>
          </cell>
          <cell r="N639" t="str">
            <v>X</v>
          </cell>
          <cell r="O639">
            <v>0</v>
          </cell>
          <cell r="P639" t="str">
            <v>IDO NB 501607</v>
          </cell>
          <cell r="Q639">
            <v>945</v>
          </cell>
          <cell r="R639">
            <v>0</v>
          </cell>
          <cell r="S639">
            <v>0</v>
          </cell>
          <cell r="T639">
            <v>0</v>
          </cell>
          <cell r="U639">
            <v>5</v>
          </cell>
        </row>
        <row r="640">
          <cell r="D640">
            <v>77668</v>
          </cell>
          <cell r="E640">
            <v>90</v>
          </cell>
          <cell r="F640" t="str">
            <v>X</v>
          </cell>
          <cell r="G640">
            <v>54</v>
          </cell>
          <cell r="H640">
            <v>81</v>
          </cell>
          <cell r="I640" t="str">
            <v>X</v>
          </cell>
          <cell r="J640" t="str">
            <v>X</v>
          </cell>
          <cell r="K640" t="str">
            <v>X</v>
          </cell>
          <cell r="L640" t="str">
            <v>X</v>
          </cell>
          <cell r="M640" t="str">
            <v>X</v>
          </cell>
          <cell r="N640" t="str">
            <v>X</v>
          </cell>
          <cell r="O640">
            <v>6</v>
          </cell>
          <cell r="P640" t="str">
            <v>V/C Processing XFER</v>
          </cell>
          <cell r="Q640">
            <v>6081</v>
          </cell>
          <cell r="R640">
            <v>26</v>
          </cell>
          <cell r="S640">
            <v>0</v>
          </cell>
          <cell r="T640">
            <v>0</v>
          </cell>
          <cell r="U640">
            <v>452</v>
          </cell>
        </row>
        <row r="641">
          <cell r="D641">
            <v>77673</v>
          </cell>
          <cell r="E641">
            <v>133</v>
          </cell>
          <cell r="F641" t="str">
            <v>X</v>
          </cell>
          <cell r="G641">
            <v>132</v>
          </cell>
          <cell r="H641">
            <v>129</v>
          </cell>
          <cell r="I641" t="str">
            <v>X</v>
          </cell>
          <cell r="J641" t="str">
            <v>X</v>
          </cell>
          <cell r="K641" t="str">
            <v>X</v>
          </cell>
          <cell r="L641" t="str">
            <v>X</v>
          </cell>
          <cell r="M641" t="str">
            <v>X</v>
          </cell>
          <cell r="N641" t="str">
            <v>X</v>
          </cell>
          <cell r="O641">
            <v>1</v>
          </cell>
          <cell r="P641" t="str">
            <v>Cancelled Install</v>
          </cell>
          <cell r="Q641">
            <v>26317</v>
          </cell>
          <cell r="R641">
            <v>0</v>
          </cell>
          <cell r="S641">
            <v>0</v>
          </cell>
          <cell r="T641">
            <v>0</v>
          </cell>
          <cell r="U641">
            <v>654</v>
          </cell>
        </row>
        <row r="642">
          <cell r="D642">
            <v>77674</v>
          </cell>
          <cell r="E642">
            <v>2102</v>
          </cell>
          <cell r="F642" t="str">
            <v>x</v>
          </cell>
          <cell r="G642">
            <v>1968</v>
          </cell>
          <cell r="H642">
            <v>1694</v>
          </cell>
          <cell r="I642" t="str">
            <v>x</v>
          </cell>
          <cell r="J642" t="str">
            <v>x</v>
          </cell>
          <cell r="K642" t="str">
            <v>x</v>
          </cell>
          <cell r="L642" t="str">
            <v>x</v>
          </cell>
          <cell r="M642" t="str">
            <v>x</v>
          </cell>
          <cell r="N642" t="str">
            <v>x</v>
          </cell>
          <cell r="O642">
            <v>64</v>
          </cell>
          <cell r="P642" t="str">
            <v>Turnaround 404040</v>
          </cell>
          <cell r="Q642">
            <v>387676</v>
          </cell>
          <cell r="R642">
            <v>70</v>
          </cell>
          <cell r="S642">
            <v>0</v>
          </cell>
          <cell r="T642">
            <v>0</v>
          </cell>
          <cell r="U642">
            <v>55337</v>
          </cell>
        </row>
        <row r="643">
          <cell r="D643">
            <v>77674</v>
          </cell>
          <cell r="E643">
            <v>182</v>
          </cell>
          <cell r="F643" t="str">
            <v>X</v>
          </cell>
          <cell r="G643">
            <v>136</v>
          </cell>
          <cell r="H643">
            <v>129</v>
          </cell>
          <cell r="I643" t="str">
            <v>X</v>
          </cell>
          <cell r="J643" t="str">
            <v>X</v>
          </cell>
          <cell r="K643" t="str">
            <v>X</v>
          </cell>
          <cell r="L643" t="str">
            <v>X</v>
          </cell>
          <cell r="M643" t="str">
            <v>X</v>
          </cell>
          <cell r="N643" t="str">
            <v>X</v>
          </cell>
          <cell r="O643">
            <v>0</v>
          </cell>
          <cell r="P643" t="str">
            <v>Turnaround 404040</v>
          </cell>
          <cell r="Q643">
            <v>29279</v>
          </cell>
          <cell r="R643">
            <v>0</v>
          </cell>
          <cell r="S643">
            <v>46</v>
          </cell>
          <cell r="T643">
            <v>46</v>
          </cell>
          <cell r="U643">
            <v>863</v>
          </cell>
        </row>
        <row r="644">
          <cell r="D644">
            <v>77675</v>
          </cell>
          <cell r="E644">
            <v>172</v>
          </cell>
          <cell r="F644" t="str">
            <v>x</v>
          </cell>
          <cell r="G644">
            <v>108</v>
          </cell>
          <cell r="H644">
            <v>108</v>
          </cell>
          <cell r="I644" t="str">
            <v>x</v>
          </cell>
          <cell r="J644" t="str">
            <v>x</v>
          </cell>
          <cell r="K644" t="str">
            <v>x</v>
          </cell>
          <cell r="L644" t="str">
            <v>x</v>
          </cell>
          <cell r="M644" t="str">
            <v>x</v>
          </cell>
          <cell r="N644" t="str">
            <v>x</v>
          </cell>
          <cell r="O644">
            <v>9</v>
          </cell>
          <cell r="P644" t="str">
            <v>New Bus Xfer Dunf Ag</v>
          </cell>
          <cell r="Q644">
            <v>58613</v>
          </cell>
          <cell r="R644">
            <v>0</v>
          </cell>
          <cell r="S644">
            <v>55</v>
          </cell>
          <cell r="T644">
            <v>0</v>
          </cell>
          <cell r="U644">
            <v>2491</v>
          </cell>
        </row>
        <row r="645">
          <cell r="D645">
            <v>77675</v>
          </cell>
          <cell r="E645">
            <v>56</v>
          </cell>
          <cell r="F645" t="str">
            <v>X</v>
          </cell>
          <cell r="G645">
            <v>55</v>
          </cell>
          <cell r="H645">
            <v>55</v>
          </cell>
          <cell r="I645" t="str">
            <v>X</v>
          </cell>
          <cell r="J645" t="str">
            <v>X</v>
          </cell>
          <cell r="K645" t="str">
            <v>X</v>
          </cell>
          <cell r="L645" t="str">
            <v>X</v>
          </cell>
          <cell r="M645" t="str">
            <v>X</v>
          </cell>
          <cell r="N645" t="str">
            <v>X</v>
          </cell>
          <cell r="O645">
            <v>0</v>
          </cell>
          <cell r="P645" t="str">
            <v>New Bus Xfer Dunf Ag</v>
          </cell>
          <cell r="Q645">
            <v>33042</v>
          </cell>
          <cell r="R645">
            <v>0</v>
          </cell>
          <cell r="S645">
            <v>0</v>
          </cell>
          <cell r="T645">
            <v>0</v>
          </cell>
          <cell r="U645">
            <v>1302</v>
          </cell>
        </row>
        <row r="646">
          <cell r="D646">
            <v>77676</v>
          </cell>
          <cell r="E646">
            <v>29</v>
          </cell>
          <cell r="F646" t="str">
            <v>X</v>
          </cell>
          <cell r="G646">
            <v>28</v>
          </cell>
          <cell r="H646">
            <v>28</v>
          </cell>
          <cell r="I646" t="str">
            <v>X</v>
          </cell>
          <cell r="J646" t="str">
            <v>X</v>
          </cell>
          <cell r="K646" t="str">
            <v>X</v>
          </cell>
          <cell r="L646" t="str">
            <v>X</v>
          </cell>
          <cell r="M646" t="str">
            <v>X</v>
          </cell>
          <cell r="N646" t="str">
            <v>X</v>
          </cell>
          <cell r="O646">
            <v>1</v>
          </cell>
          <cell r="P646" t="str">
            <v>Media Inserts</v>
          </cell>
          <cell r="Q646">
            <v>12122</v>
          </cell>
          <cell r="R646">
            <v>0</v>
          </cell>
          <cell r="S646">
            <v>0</v>
          </cell>
          <cell r="T646">
            <v>0</v>
          </cell>
          <cell r="U646">
            <v>60</v>
          </cell>
        </row>
        <row r="647">
          <cell r="D647">
            <v>77677</v>
          </cell>
          <cell r="E647">
            <v>2</v>
          </cell>
          <cell r="F647" t="str">
            <v>X</v>
          </cell>
          <cell r="G647">
            <v>2</v>
          </cell>
          <cell r="H647">
            <v>2</v>
          </cell>
          <cell r="I647" t="str">
            <v>X</v>
          </cell>
          <cell r="J647" t="str">
            <v>X</v>
          </cell>
          <cell r="K647" t="str">
            <v>X</v>
          </cell>
          <cell r="L647" t="str">
            <v>X</v>
          </cell>
          <cell r="M647" t="str">
            <v>X</v>
          </cell>
          <cell r="N647" t="str">
            <v>X</v>
          </cell>
          <cell r="O647">
            <v>0</v>
          </cell>
          <cell r="P647" t="str">
            <v>Star Database DM</v>
          </cell>
          <cell r="Q647">
            <v>1654</v>
          </cell>
          <cell r="R647">
            <v>0</v>
          </cell>
          <cell r="S647">
            <v>0</v>
          </cell>
          <cell r="T647">
            <v>0</v>
          </cell>
          <cell r="U647">
            <v>5</v>
          </cell>
        </row>
        <row r="648">
          <cell r="D648">
            <v>77678</v>
          </cell>
          <cell r="E648">
            <v>24</v>
          </cell>
          <cell r="F648" t="str">
            <v>X</v>
          </cell>
          <cell r="G648">
            <v>23</v>
          </cell>
          <cell r="H648">
            <v>23</v>
          </cell>
          <cell r="I648" t="str">
            <v>X</v>
          </cell>
          <cell r="J648" t="str">
            <v>X</v>
          </cell>
          <cell r="K648" t="str">
            <v>X</v>
          </cell>
          <cell r="L648" t="str">
            <v>X</v>
          </cell>
          <cell r="M648" t="str">
            <v>X</v>
          </cell>
          <cell r="N648" t="str">
            <v>X</v>
          </cell>
          <cell r="O648">
            <v>1</v>
          </cell>
          <cell r="P648" t="str">
            <v>ROI Cust Mag 719801</v>
          </cell>
          <cell r="Q648">
            <v>9913</v>
          </cell>
          <cell r="R648">
            <v>0</v>
          </cell>
          <cell r="S648">
            <v>0</v>
          </cell>
          <cell r="T648">
            <v>0</v>
          </cell>
          <cell r="U648">
            <v>49</v>
          </cell>
        </row>
        <row r="649">
          <cell r="D649">
            <v>77679</v>
          </cell>
          <cell r="E649">
            <v>10</v>
          </cell>
          <cell r="F649" t="str">
            <v>X</v>
          </cell>
          <cell r="G649">
            <v>10</v>
          </cell>
          <cell r="H649">
            <v>10</v>
          </cell>
          <cell r="I649" t="str">
            <v>X</v>
          </cell>
          <cell r="J649" t="str">
            <v>X</v>
          </cell>
          <cell r="K649" t="str">
            <v>X</v>
          </cell>
          <cell r="L649" t="str">
            <v>X</v>
          </cell>
          <cell r="M649" t="str">
            <v>X</v>
          </cell>
          <cell r="N649" t="str">
            <v>X</v>
          </cell>
          <cell r="O649">
            <v>0</v>
          </cell>
          <cell r="P649" t="str">
            <v>Mature Metrop. DM</v>
          </cell>
          <cell r="Q649">
            <v>3248</v>
          </cell>
          <cell r="R649">
            <v>0</v>
          </cell>
          <cell r="S649">
            <v>0</v>
          </cell>
          <cell r="T649">
            <v>0</v>
          </cell>
          <cell r="U649">
            <v>23</v>
          </cell>
        </row>
        <row r="650">
          <cell r="D650">
            <v>77681</v>
          </cell>
          <cell r="E650">
            <v>123</v>
          </cell>
          <cell r="F650" t="str">
            <v>X</v>
          </cell>
          <cell r="G650">
            <v>22</v>
          </cell>
          <cell r="H650">
            <v>22</v>
          </cell>
          <cell r="I650" t="str">
            <v>X</v>
          </cell>
          <cell r="J650" t="str">
            <v>X</v>
          </cell>
          <cell r="K650" t="str">
            <v>X</v>
          </cell>
          <cell r="L650" t="str">
            <v>X</v>
          </cell>
          <cell r="M650" t="str">
            <v>X</v>
          </cell>
          <cell r="N650" t="str">
            <v>X</v>
          </cell>
          <cell r="O650">
            <v>0</v>
          </cell>
          <cell r="P650" t="str">
            <v>RHL/India New Bus</v>
          </cell>
          <cell r="Q650">
            <v>12413</v>
          </cell>
          <cell r="R650">
            <v>0</v>
          </cell>
          <cell r="S650">
            <v>101</v>
          </cell>
          <cell r="T650">
            <v>101</v>
          </cell>
          <cell r="U650">
            <v>527</v>
          </cell>
        </row>
        <row r="651">
          <cell r="D651">
            <v>77682</v>
          </cell>
          <cell r="E651">
            <v>23</v>
          </cell>
          <cell r="F651" t="str">
            <v>X</v>
          </cell>
          <cell r="G651">
            <v>21</v>
          </cell>
          <cell r="H651">
            <v>21</v>
          </cell>
          <cell r="I651" t="str">
            <v>X</v>
          </cell>
          <cell r="J651" t="str">
            <v>X</v>
          </cell>
          <cell r="K651" t="str">
            <v>X</v>
          </cell>
          <cell r="L651" t="str">
            <v>X</v>
          </cell>
          <cell r="M651" t="str">
            <v>X</v>
          </cell>
          <cell r="N651" t="str">
            <v>X</v>
          </cell>
          <cell r="O651">
            <v>2</v>
          </cell>
          <cell r="P651" t="str">
            <v>ROI New Bus Xfer</v>
          </cell>
          <cell r="Q651">
            <v>11144</v>
          </cell>
          <cell r="R651">
            <v>0</v>
          </cell>
          <cell r="S651">
            <v>0</v>
          </cell>
          <cell r="T651">
            <v>0</v>
          </cell>
          <cell r="U651">
            <v>47</v>
          </cell>
        </row>
        <row r="652">
          <cell r="D652">
            <v>77684</v>
          </cell>
          <cell r="E652">
            <v>71</v>
          </cell>
          <cell r="F652" t="str">
            <v>X</v>
          </cell>
          <cell r="G652">
            <v>68</v>
          </cell>
          <cell r="H652">
            <v>58</v>
          </cell>
          <cell r="I652" t="str">
            <v>X</v>
          </cell>
          <cell r="J652" t="str">
            <v>X</v>
          </cell>
          <cell r="K652" t="str">
            <v>X</v>
          </cell>
          <cell r="L652" t="str">
            <v>X</v>
          </cell>
          <cell r="M652" t="str">
            <v>X</v>
          </cell>
          <cell r="N652" t="str">
            <v>X</v>
          </cell>
          <cell r="O652">
            <v>3</v>
          </cell>
          <cell r="P652" t="str">
            <v>Sky Bus Install Xfer</v>
          </cell>
          <cell r="Q652">
            <v>12823</v>
          </cell>
          <cell r="R652">
            <v>0</v>
          </cell>
          <cell r="S652">
            <v>0</v>
          </cell>
          <cell r="T652">
            <v>0</v>
          </cell>
          <cell r="U652">
            <v>857</v>
          </cell>
        </row>
        <row r="653">
          <cell r="D653">
            <v>77685</v>
          </cell>
          <cell r="E653">
            <v>4</v>
          </cell>
          <cell r="F653" t="str">
            <v>X</v>
          </cell>
          <cell r="G653">
            <v>4</v>
          </cell>
          <cell r="H653">
            <v>4</v>
          </cell>
          <cell r="I653" t="str">
            <v>X</v>
          </cell>
          <cell r="J653" t="str">
            <v>X</v>
          </cell>
          <cell r="K653" t="str">
            <v>X</v>
          </cell>
          <cell r="L653" t="str">
            <v>X</v>
          </cell>
          <cell r="M653" t="str">
            <v>X</v>
          </cell>
          <cell r="N653" t="str">
            <v>X</v>
          </cell>
          <cell r="O653">
            <v>0</v>
          </cell>
          <cell r="P653" t="str">
            <v>Sky+ New 800800</v>
          </cell>
          <cell r="Q653">
            <v>1001</v>
          </cell>
          <cell r="R653">
            <v>0</v>
          </cell>
          <cell r="S653">
            <v>0</v>
          </cell>
          <cell r="T653">
            <v>0</v>
          </cell>
          <cell r="U653">
            <v>8</v>
          </cell>
        </row>
        <row r="654">
          <cell r="D654">
            <v>77686</v>
          </cell>
          <cell r="E654">
            <v>70</v>
          </cell>
          <cell r="F654" t="str">
            <v>X</v>
          </cell>
          <cell r="G654">
            <v>70</v>
          </cell>
          <cell r="H654">
            <v>70</v>
          </cell>
          <cell r="I654" t="str">
            <v>X</v>
          </cell>
          <cell r="J654" t="str">
            <v>X</v>
          </cell>
          <cell r="K654" t="str">
            <v>X</v>
          </cell>
          <cell r="L654" t="str">
            <v>X</v>
          </cell>
          <cell r="M654" t="str">
            <v>X</v>
          </cell>
          <cell r="N654" t="str">
            <v>X</v>
          </cell>
          <cell r="O654">
            <v>0</v>
          </cell>
          <cell r="P654" t="str">
            <v>Sky+ Exist 800800</v>
          </cell>
          <cell r="Q654">
            <v>24226</v>
          </cell>
          <cell r="R654">
            <v>0</v>
          </cell>
          <cell r="S654">
            <v>0</v>
          </cell>
          <cell r="T654">
            <v>0</v>
          </cell>
          <cell r="U654">
            <v>155</v>
          </cell>
        </row>
        <row r="655">
          <cell r="D655">
            <v>77687</v>
          </cell>
          <cell r="E655">
            <v>1</v>
          </cell>
          <cell r="F655" t="str">
            <v>X</v>
          </cell>
          <cell r="G655">
            <v>0</v>
          </cell>
          <cell r="H655">
            <v>0</v>
          </cell>
          <cell r="I655" t="str">
            <v>X</v>
          </cell>
          <cell r="J655" t="str">
            <v>X</v>
          </cell>
          <cell r="K655" t="str">
            <v>X</v>
          </cell>
          <cell r="L655" t="str">
            <v>X</v>
          </cell>
          <cell r="M655" t="str">
            <v>X</v>
          </cell>
          <cell r="N655" t="str">
            <v>X</v>
          </cell>
          <cell r="O655">
            <v>1</v>
          </cell>
          <cell r="P655" t="str">
            <v>Reinstate Future Mai</v>
          </cell>
          <cell r="Q655">
            <v>0</v>
          </cell>
          <cell r="R655">
            <v>0</v>
          </cell>
          <cell r="S655">
            <v>0</v>
          </cell>
          <cell r="T655">
            <v>0</v>
          </cell>
          <cell r="U655">
            <v>0</v>
          </cell>
        </row>
        <row r="656">
          <cell r="D656">
            <v>77689</v>
          </cell>
          <cell r="E656">
            <v>272</v>
          </cell>
          <cell r="F656" t="str">
            <v>x</v>
          </cell>
          <cell r="G656">
            <v>218</v>
          </cell>
          <cell r="H656">
            <v>211</v>
          </cell>
          <cell r="I656" t="str">
            <v>x</v>
          </cell>
          <cell r="J656" t="str">
            <v>x</v>
          </cell>
          <cell r="K656" t="str">
            <v>x</v>
          </cell>
          <cell r="L656" t="str">
            <v>x</v>
          </cell>
          <cell r="M656" t="str">
            <v>x</v>
          </cell>
          <cell r="N656" t="str">
            <v>x</v>
          </cell>
          <cell r="O656">
            <v>9</v>
          </cell>
          <cell r="P656" t="str">
            <v>New Bus xfer frm Liv</v>
          </cell>
          <cell r="Q656">
            <v>137225</v>
          </cell>
          <cell r="R656">
            <v>0</v>
          </cell>
          <cell r="S656">
            <v>0</v>
          </cell>
          <cell r="T656">
            <v>0</v>
          </cell>
          <cell r="U656">
            <v>5462</v>
          </cell>
        </row>
        <row r="657">
          <cell r="D657">
            <v>77689</v>
          </cell>
          <cell r="E657">
            <v>148</v>
          </cell>
          <cell r="F657" t="str">
            <v>X</v>
          </cell>
          <cell r="G657">
            <v>21</v>
          </cell>
          <cell r="H657">
            <v>21</v>
          </cell>
          <cell r="I657" t="str">
            <v>X</v>
          </cell>
          <cell r="J657" t="str">
            <v>X</v>
          </cell>
          <cell r="K657" t="str">
            <v>X</v>
          </cell>
          <cell r="L657" t="str">
            <v>X</v>
          </cell>
          <cell r="M657" t="str">
            <v>X</v>
          </cell>
          <cell r="N657" t="str">
            <v>X</v>
          </cell>
          <cell r="O657">
            <v>1</v>
          </cell>
          <cell r="P657" t="str">
            <v>New Business Xfer</v>
          </cell>
          <cell r="Q657">
            <v>14868</v>
          </cell>
          <cell r="R657">
            <v>16</v>
          </cell>
          <cell r="S657">
            <v>125</v>
          </cell>
          <cell r="T657">
            <v>125</v>
          </cell>
          <cell r="U657">
            <v>503</v>
          </cell>
        </row>
        <row r="658">
          <cell r="D658">
            <v>77690</v>
          </cell>
          <cell r="E658">
            <v>15</v>
          </cell>
          <cell r="F658" t="str">
            <v>X</v>
          </cell>
          <cell r="G658">
            <v>14</v>
          </cell>
          <cell r="H658">
            <v>13</v>
          </cell>
          <cell r="I658" t="str">
            <v>X</v>
          </cell>
          <cell r="J658" t="str">
            <v>X</v>
          </cell>
          <cell r="K658" t="str">
            <v>X</v>
          </cell>
          <cell r="L658" t="str">
            <v>X</v>
          </cell>
          <cell r="M658" t="str">
            <v>X</v>
          </cell>
          <cell r="N658" t="str">
            <v>X</v>
          </cell>
          <cell r="O658">
            <v>1</v>
          </cell>
          <cell r="P658" t="str">
            <v>Executive Xfer</v>
          </cell>
          <cell r="Q658">
            <v>709</v>
          </cell>
          <cell r="R658">
            <v>0</v>
          </cell>
          <cell r="S658">
            <v>0</v>
          </cell>
          <cell r="T658">
            <v>0</v>
          </cell>
          <cell r="U658">
            <v>139</v>
          </cell>
        </row>
        <row r="659">
          <cell r="D659">
            <v>77691</v>
          </cell>
          <cell r="E659">
            <v>68</v>
          </cell>
          <cell r="F659" t="str">
            <v>X</v>
          </cell>
          <cell r="G659">
            <v>67</v>
          </cell>
          <cell r="H659">
            <v>64</v>
          </cell>
          <cell r="I659" t="str">
            <v>X</v>
          </cell>
          <cell r="J659" t="str">
            <v>X</v>
          </cell>
          <cell r="K659" t="str">
            <v>X</v>
          </cell>
          <cell r="L659" t="str">
            <v>X</v>
          </cell>
          <cell r="M659" t="str">
            <v>X</v>
          </cell>
          <cell r="N659" t="str">
            <v>X</v>
          </cell>
          <cell r="O659">
            <v>1</v>
          </cell>
          <cell r="P659" t="str">
            <v>Field Escalation</v>
          </cell>
          <cell r="Q659">
            <v>16868</v>
          </cell>
          <cell r="R659">
            <v>0</v>
          </cell>
          <cell r="S659">
            <v>0</v>
          </cell>
          <cell r="T659">
            <v>0</v>
          </cell>
          <cell r="U659">
            <v>449</v>
          </cell>
        </row>
        <row r="660">
          <cell r="D660">
            <v>77692</v>
          </cell>
          <cell r="E660">
            <v>104</v>
          </cell>
          <cell r="F660" t="str">
            <v>X</v>
          </cell>
          <cell r="G660">
            <v>100</v>
          </cell>
          <cell r="H660">
            <v>97</v>
          </cell>
          <cell r="I660" t="str">
            <v>X</v>
          </cell>
          <cell r="J660" t="str">
            <v>X</v>
          </cell>
          <cell r="K660" t="str">
            <v>X</v>
          </cell>
          <cell r="L660" t="str">
            <v>X</v>
          </cell>
          <cell r="M660" t="str">
            <v>X</v>
          </cell>
          <cell r="N660" t="str">
            <v>X</v>
          </cell>
          <cell r="O660">
            <v>4</v>
          </cell>
          <cell r="P660" t="str">
            <v>Moving Home Reject</v>
          </cell>
          <cell r="Q660">
            <v>35901</v>
          </cell>
          <cell r="R660">
            <v>0</v>
          </cell>
          <cell r="S660">
            <v>0</v>
          </cell>
          <cell r="T660">
            <v>0</v>
          </cell>
          <cell r="U660">
            <v>512</v>
          </cell>
        </row>
        <row r="661">
          <cell r="D661">
            <v>77693</v>
          </cell>
          <cell r="E661">
            <v>2</v>
          </cell>
          <cell r="F661" t="str">
            <v>X</v>
          </cell>
          <cell r="G661">
            <v>0</v>
          </cell>
          <cell r="H661">
            <v>0</v>
          </cell>
          <cell r="I661" t="str">
            <v>X</v>
          </cell>
          <cell r="J661" t="str">
            <v>X</v>
          </cell>
          <cell r="K661" t="str">
            <v>X</v>
          </cell>
          <cell r="L661" t="str">
            <v>X</v>
          </cell>
          <cell r="M661" t="str">
            <v>X</v>
          </cell>
          <cell r="N661" t="str">
            <v>X</v>
          </cell>
          <cell r="O661">
            <v>1</v>
          </cell>
          <cell r="P661" t="str">
            <v>Sky Bus Install Pro</v>
          </cell>
          <cell r="Q661">
            <v>0</v>
          </cell>
          <cell r="R661">
            <v>22</v>
          </cell>
          <cell r="S661">
            <v>0</v>
          </cell>
          <cell r="T661">
            <v>0</v>
          </cell>
          <cell r="U661">
            <v>0</v>
          </cell>
        </row>
        <row r="662">
          <cell r="D662">
            <v>77694</v>
          </cell>
          <cell r="E662">
            <v>266</v>
          </cell>
          <cell r="F662" t="str">
            <v>X</v>
          </cell>
          <cell r="G662">
            <v>263</v>
          </cell>
          <cell r="H662">
            <v>262</v>
          </cell>
          <cell r="I662" t="str">
            <v>X</v>
          </cell>
          <cell r="J662" t="str">
            <v>X</v>
          </cell>
          <cell r="K662" t="str">
            <v>X</v>
          </cell>
          <cell r="L662" t="str">
            <v>X</v>
          </cell>
          <cell r="M662" t="str">
            <v>X</v>
          </cell>
          <cell r="N662" t="str">
            <v>X</v>
          </cell>
          <cell r="O662">
            <v>1</v>
          </cell>
          <cell r="P662" t="str">
            <v>Executive T/fer Numb</v>
          </cell>
          <cell r="Q662">
            <v>77712</v>
          </cell>
          <cell r="R662">
            <v>27</v>
          </cell>
          <cell r="S662">
            <v>0</v>
          </cell>
          <cell r="T662">
            <v>0</v>
          </cell>
          <cell r="U662">
            <v>600</v>
          </cell>
        </row>
        <row r="663">
          <cell r="D663">
            <v>77695</v>
          </cell>
          <cell r="E663">
            <v>3765</v>
          </cell>
          <cell r="F663" t="str">
            <v>X</v>
          </cell>
          <cell r="G663">
            <v>3709</v>
          </cell>
          <cell r="H663">
            <v>3435</v>
          </cell>
          <cell r="I663" t="str">
            <v>X</v>
          </cell>
          <cell r="J663" t="str">
            <v>X</v>
          </cell>
          <cell r="K663" t="str">
            <v>X</v>
          </cell>
          <cell r="L663" t="str">
            <v>X</v>
          </cell>
          <cell r="M663" t="str">
            <v>X</v>
          </cell>
          <cell r="N663" t="str">
            <v>X</v>
          </cell>
          <cell r="O663">
            <v>24</v>
          </cell>
          <cell r="P663" t="str">
            <v>Turnaround Xfer</v>
          </cell>
          <cell r="Q663">
            <v>1412189</v>
          </cell>
          <cell r="R663">
            <v>351</v>
          </cell>
          <cell r="S663">
            <v>0</v>
          </cell>
          <cell r="T663">
            <v>0</v>
          </cell>
          <cell r="U663">
            <v>22975</v>
          </cell>
        </row>
        <row r="664">
          <cell r="D664">
            <v>77696</v>
          </cell>
          <cell r="E664">
            <v>75</v>
          </cell>
          <cell r="F664" t="str">
            <v>X</v>
          </cell>
          <cell r="G664">
            <v>35</v>
          </cell>
          <cell r="H664">
            <v>32</v>
          </cell>
          <cell r="I664" t="str">
            <v>X</v>
          </cell>
          <cell r="J664" t="str">
            <v>X</v>
          </cell>
          <cell r="K664" t="str">
            <v>X</v>
          </cell>
          <cell r="L664" t="str">
            <v>X</v>
          </cell>
          <cell r="M664" t="str">
            <v>X</v>
          </cell>
          <cell r="N664" t="str">
            <v>X</v>
          </cell>
          <cell r="O664">
            <v>12</v>
          </cell>
          <cell r="P664" t="str">
            <v>Cancell Install XFER</v>
          </cell>
          <cell r="Q664">
            <v>12668</v>
          </cell>
          <cell r="R664">
            <v>267</v>
          </cell>
          <cell r="S664">
            <v>0</v>
          </cell>
          <cell r="T664">
            <v>0</v>
          </cell>
          <cell r="U664">
            <v>779</v>
          </cell>
        </row>
        <row r="665">
          <cell r="D665">
            <v>77697</v>
          </cell>
          <cell r="E665">
            <v>2</v>
          </cell>
          <cell r="F665" t="str">
            <v>X</v>
          </cell>
          <cell r="G665">
            <v>2</v>
          </cell>
          <cell r="H665">
            <v>1</v>
          </cell>
          <cell r="I665" t="str">
            <v>X</v>
          </cell>
          <cell r="J665" t="str">
            <v>X</v>
          </cell>
          <cell r="K665" t="str">
            <v>X</v>
          </cell>
          <cell r="L665" t="str">
            <v>X</v>
          </cell>
          <cell r="M665" t="str">
            <v>X</v>
          </cell>
          <cell r="N665" t="str">
            <v>X</v>
          </cell>
          <cell r="O665">
            <v>0</v>
          </cell>
          <cell r="P665" t="str">
            <v>Refusals Mailer</v>
          </cell>
          <cell r="Q665">
            <v>40</v>
          </cell>
          <cell r="R665">
            <v>0</v>
          </cell>
          <cell r="S665">
            <v>0</v>
          </cell>
          <cell r="T665">
            <v>0</v>
          </cell>
          <cell r="U665">
            <v>72</v>
          </cell>
        </row>
        <row r="666">
          <cell r="D666">
            <v>77698</v>
          </cell>
          <cell r="E666">
            <v>10</v>
          </cell>
          <cell r="F666" t="str">
            <v>X</v>
          </cell>
          <cell r="G666">
            <v>6</v>
          </cell>
          <cell r="H666">
            <v>6</v>
          </cell>
          <cell r="I666" t="str">
            <v>X</v>
          </cell>
          <cell r="J666" t="str">
            <v>X</v>
          </cell>
          <cell r="K666" t="str">
            <v>X</v>
          </cell>
          <cell r="L666" t="str">
            <v>X</v>
          </cell>
          <cell r="M666" t="str">
            <v>X</v>
          </cell>
          <cell r="N666" t="str">
            <v>X</v>
          </cell>
          <cell r="O666">
            <v>4</v>
          </cell>
          <cell r="P666" t="str">
            <v>Reins Mailer Xfer</v>
          </cell>
          <cell r="Q666">
            <v>184</v>
          </cell>
          <cell r="R666">
            <v>0</v>
          </cell>
          <cell r="S666">
            <v>0</v>
          </cell>
          <cell r="T666">
            <v>0</v>
          </cell>
          <cell r="U666">
            <v>14</v>
          </cell>
        </row>
        <row r="667">
          <cell r="D667">
            <v>77699</v>
          </cell>
          <cell r="E667">
            <v>109</v>
          </cell>
          <cell r="F667" t="str">
            <v>X</v>
          </cell>
          <cell r="G667">
            <v>103</v>
          </cell>
          <cell r="H667">
            <v>103</v>
          </cell>
          <cell r="I667" t="str">
            <v>X</v>
          </cell>
          <cell r="J667" t="str">
            <v>X</v>
          </cell>
          <cell r="K667" t="str">
            <v>X</v>
          </cell>
          <cell r="L667" t="str">
            <v>X</v>
          </cell>
          <cell r="M667" t="str">
            <v>X</v>
          </cell>
          <cell r="N667" t="str">
            <v>X</v>
          </cell>
          <cell r="O667">
            <v>1</v>
          </cell>
          <cell r="P667" t="str">
            <v>Transfer to V/Rela</v>
          </cell>
          <cell r="Q667">
            <v>7795</v>
          </cell>
          <cell r="R667">
            <v>58</v>
          </cell>
          <cell r="S667">
            <v>0</v>
          </cell>
          <cell r="T667">
            <v>0</v>
          </cell>
          <cell r="U667">
            <v>226</v>
          </cell>
        </row>
        <row r="668">
          <cell r="D668">
            <v>77701</v>
          </cell>
          <cell r="E668">
            <v>61</v>
          </cell>
          <cell r="F668" t="str">
            <v>X</v>
          </cell>
          <cell r="G668">
            <v>60</v>
          </cell>
          <cell r="H668">
            <v>57</v>
          </cell>
          <cell r="I668" t="str">
            <v>X</v>
          </cell>
          <cell r="J668" t="str">
            <v>X</v>
          </cell>
          <cell r="K668" t="str">
            <v>X</v>
          </cell>
          <cell r="L668" t="str">
            <v>X</v>
          </cell>
          <cell r="M668" t="str">
            <v>X</v>
          </cell>
          <cell r="N668" t="str">
            <v>X</v>
          </cell>
          <cell r="O668">
            <v>1</v>
          </cell>
          <cell r="P668" t="str">
            <v>IVR T/O 77701</v>
          </cell>
          <cell r="Q668">
            <v>6974</v>
          </cell>
          <cell r="R668">
            <v>0</v>
          </cell>
          <cell r="S668">
            <v>0</v>
          </cell>
          <cell r="T668">
            <v>0</v>
          </cell>
          <cell r="U668">
            <v>302</v>
          </cell>
        </row>
        <row r="669">
          <cell r="D669">
            <v>77704</v>
          </cell>
          <cell r="E669">
            <v>221</v>
          </cell>
          <cell r="F669" t="str">
            <v>x</v>
          </cell>
          <cell r="G669">
            <v>205</v>
          </cell>
          <cell r="H669">
            <v>182</v>
          </cell>
          <cell r="I669" t="str">
            <v>x</v>
          </cell>
          <cell r="J669" t="str">
            <v>x</v>
          </cell>
          <cell r="K669" t="str">
            <v>x</v>
          </cell>
          <cell r="L669" t="str">
            <v>x</v>
          </cell>
          <cell r="M669" t="str">
            <v>x</v>
          </cell>
          <cell r="N669" t="str">
            <v>x</v>
          </cell>
          <cell r="O669">
            <v>16</v>
          </cell>
          <cell r="P669" t="str">
            <v>Spare.</v>
          </cell>
          <cell r="Q669">
            <v>58369</v>
          </cell>
          <cell r="R669">
            <v>0</v>
          </cell>
          <cell r="S669">
            <v>0</v>
          </cell>
          <cell r="T669">
            <v>0</v>
          </cell>
          <cell r="U669">
            <v>4434</v>
          </cell>
        </row>
        <row r="670">
          <cell r="D670">
            <v>77705</v>
          </cell>
          <cell r="E670">
            <v>78</v>
          </cell>
          <cell r="F670" t="str">
            <v>x</v>
          </cell>
          <cell r="G670">
            <v>77</v>
          </cell>
          <cell r="H670">
            <v>62</v>
          </cell>
          <cell r="I670" t="str">
            <v>x</v>
          </cell>
          <cell r="J670" t="str">
            <v>x</v>
          </cell>
          <cell r="K670" t="str">
            <v>x</v>
          </cell>
          <cell r="L670" t="str">
            <v>x</v>
          </cell>
          <cell r="M670" t="str">
            <v>x</v>
          </cell>
          <cell r="N670" t="str">
            <v>x</v>
          </cell>
          <cell r="O670">
            <v>1</v>
          </cell>
          <cell r="P670" t="str">
            <v>IVR T/O 77705</v>
          </cell>
          <cell r="Q670">
            <v>16718</v>
          </cell>
          <cell r="R670">
            <v>0</v>
          </cell>
          <cell r="S670">
            <v>0</v>
          </cell>
          <cell r="T670">
            <v>0</v>
          </cell>
          <cell r="U670">
            <v>2590</v>
          </cell>
        </row>
        <row r="671">
          <cell r="D671">
            <v>77707</v>
          </cell>
          <cell r="E671">
            <v>4</v>
          </cell>
          <cell r="F671" t="str">
            <v>x</v>
          </cell>
          <cell r="G671">
            <v>4</v>
          </cell>
          <cell r="H671">
            <v>4</v>
          </cell>
          <cell r="I671" t="str">
            <v>x</v>
          </cell>
          <cell r="J671" t="str">
            <v>x</v>
          </cell>
          <cell r="K671" t="str">
            <v>x</v>
          </cell>
          <cell r="L671" t="str">
            <v>x</v>
          </cell>
          <cell r="M671" t="str">
            <v>x</v>
          </cell>
          <cell r="N671" t="str">
            <v>x</v>
          </cell>
          <cell r="O671">
            <v>0</v>
          </cell>
          <cell r="P671">
            <v>77707</v>
          </cell>
          <cell r="Q671">
            <v>982</v>
          </cell>
          <cell r="R671">
            <v>0</v>
          </cell>
          <cell r="S671">
            <v>0</v>
          </cell>
          <cell r="T671">
            <v>0</v>
          </cell>
          <cell r="U671">
            <v>8</v>
          </cell>
        </row>
        <row r="672">
          <cell r="D672">
            <v>77708</v>
          </cell>
          <cell r="E672">
            <v>6</v>
          </cell>
          <cell r="F672" t="str">
            <v>X</v>
          </cell>
          <cell r="G672">
            <v>6</v>
          </cell>
          <cell r="H672">
            <v>6</v>
          </cell>
          <cell r="I672" t="str">
            <v>X</v>
          </cell>
          <cell r="J672" t="str">
            <v>X</v>
          </cell>
          <cell r="K672" t="str">
            <v>X</v>
          </cell>
          <cell r="L672" t="str">
            <v>X</v>
          </cell>
          <cell r="M672" t="str">
            <v>X</v>
          </cell>
          <cell r="N672" t="str">
            <v>X</v>
          </cell>
          <cell r="O672">
            <v>0</v>
          </cell>
          <cell r="P672" t="str">
            <v>MI 08705800822</v>
          </cell>
          <cell r="Q672">
            <v>1325</v>
          </cell>
          <cell r="R672">
            <v>0</v>
          </cell>
          <cell r="S672">
            <v>0</v>
          </cell>
          <cell r="T672">
            <v>0</v>
          </cell>
          <cell r="U672">
            <v>12</v>
          </cell>
        </row>
        <row r="673">
          <cell r="D673">
            <v>77709</v>
          </cell>
          <cell r="E673">
            <v>3317</v>
          </cell>
          <cell r="F673" t="str">
            <v>X</v>
          </cell>
          <cell r="G673">
            <v>0</v>
          </cell>
          <cell r="H673">
            <v>2894</v>
          </cell>
          <cell r="I673" t="str">
            <v>X</v>
          </cell>
          <cell r="J673" t="str">
            <v>X</v>
          </cell>
          <cell r="K673" t="str">
            <v>X</v>
          </cell>
          <cell r="L673" t="str">
            <v>X</v>
          </cell>
          <cell r="M673" t="str">
            <v>X</v>
          </cell>
          <cell r="N673" t="str">
            <v>X</v>
          </cell>
          <cell r="O673">
            <v>423</v>
          </cell>
          <cell r="P673" t="str">
            <v>Davox</v>
          </cell>
          <cell r="Q673">
            <v>0</v>
          </cell>
          <cell r="R673">
            <v>0</v>
          </cell>
          <cell r="S673">
            <v>0</v>
          </cell>
          <cell r="T673">
            <v>0</v>
          </cell>
          <cell r="U673">
            <v>0</v>
          </cell>
        </row>
        <row r="674">
          <cell r="D674">
            <v>77756</v>
          </cell>
          <cell r="E674">
            <v>28431</v>
          </cell>
          <cell r="F674" t="str">
            <v>x</v>
          </cell>
          <cell r="G674">
            <v>28317</v>
          </cell>
          <cell r="H674">
            <v>28317</v>
          </cell>
          <cell r="I674" t="str">
            <v>x</v>
          </cell>
          <cell r="J674" t="str">
            <v>x</v>
          </cell>
          <cell r="K674" t="str">
            <v>x</v>
          </cell>
          <cell r="L674" t="str">
            <v>x</v>
          </cell>
          <cell r="M674" t="str">
            <v>x</v>
          </cell>
          <cell r="N674" t="str">
            <v>x</v>
          </cell>
          <cell r="O674">
            <v>114</v>
          </cell>
          <cell r="P674" t="str">
            <v>ASAI IVR</v>
          </cell>
          <cell r="Q674">
            <v>1016551</v>
          </cell>
          <cell r="R674">
            <v>0</v>
          </cell>
          <cell r="S674">
            <v>0</v>
          </cell>
          <cell r="T674">
            <v>28431</v>
          </cell>
          <cell r="U674">
            <v>68785</v>
          </cell>
        </row>
        <row r="675">
          <cell r="D675">
            <v>77756</v>
          </cell>
          <cell r="E675">
            <v>45523</v>
          </cell>
          <cell r="F675" t="str">
            <v>X</v>
          </cell>
          <cell r="G675">
            <v>45473</v>
          </cell>
          <cell r="H675">
            <v>45473</v>
          </cell>
          <cell r="I675" t="str">
            <v>X</v>
          </cell>
          <cell r="J675" t="str">
            <v>X</v>
          </cell>
          <cell r="K675" t="str">
            <v>X</v>
          </cell>
          <cell r="L675" t="str">
            <v>X</v>
          </cell>
          <cell r="M675" t="str">
            <v>X</v>
          </cell>
          <cell r="N675" t="str">
            <v>X</v>
          </cell>
          <cell r="O675">
            <v>50</v>
          </cell>
          <cell r="P675">
            <v>77756</v>
          </cell>
          <cell r="Q675">
            <v>2046148</v>
          </cell>
          <cell r="R675">
            <v>0</v>
          </cell>
          <cell r="S675">
            <v>0</v>
          </cell>
          <cell r="T675">
            <v>0</v>
          </cell>
          <cell r="U675">
            <v>30327</v>
          </cell>
        </row>
        <row r="676">
          <cell r="D676">
            <v>77757</v>
          </cell>
          <cell r="E676">
            <v>5184</v>
          </cell>
          <cell r="F676" t="str">
            <v>X</v>
          </cell>
          <cell r="G676">
            <v>5184</v>
          </cell>
          <cell r="H676">
            <v>5184</v>
          </cell>
          <cell r="I676" t="str">
            <v>X</v>
          </cell>
          <cell r="J676" t="str">
            <v>X</v>
          </cell>
          <cell r="K676" t="str">
            <v>X</v>
          </cell>
          <cell r="L676" t="str">
            <v>X</v>
          </cell>
          <cell r="M676" t="str">
            <v>X</v>
          </cell>
          <cell r="N676" t="str">
            <v>X</v>
          </cell>
          <cell r="O676">
            <v>0</v>
          </cell>
          <cell r="P676" t="str">
            <v>Test Liv IVR Sky 1</v>
          </cell>
          <cell r="Q676">
            <v>376199</v>
          </cell>
          <cell r="R676">
            <v>0</v>
          </cell>
          <cell r="S676">
            <v>0</v>
          </cell>
          <cell r="T676">
            <v>0</v>
          </cell>
          <cell r="U676">
            <v>1140</v>
          </cell>
        </row>
        <row r="677">
          <cell r="D677">
            <v>77998</v>
          </cell>
          <cell r="E677">
            <v>1</v>
          </cell>
          <cell r="F677" t="str">
            <v>x</v>
          </cell>
          <cell r="G677">
            <v>1</v>
          </cell>
          <cell r="H677">
            <v>1</v>
          </cell>
          <cell r="I677" t="str">
            <v>x</v>
          </cell>
          <cell r="J677" t="str">
            <v>x</v>
          </cell>
          <cell r="K677" t="str">
            <v>x</v>
          </cell>
          <cell r="L677" t="str">
            <v>x</v>
          </cell>
          <cell r="M677" t="str">
            <v>x</v>
          </cell>
          <cell r="N677" t="str">
            <v>x</v>
          </cell>
          <cell r="O677">
            <v>0</v>
          </cell>
          <cell r="P677" t="str">
            <v>IVR Failsave   77998</v>
          </cell>
          <cell r="Q677">
            <v>102</v>
          </cell>
          <cell r="R677">
            <v>0</v>
          </cell>
          <cell r="S677">
            <v>0</v>
          </cell>
          <cell r="T677">
            <v>1</v>
          </cell>
          <cell r="U677">
            <v>5</v>
          </cell>
        </row>
      </sheetData>
      <sheetData sheetId="8" refreshError="1">
        <row r="2">
          <cell r="D2">
            <v>4015</v>
          </cell>
          <cell r="E2">
            <v>4</v>
          </cell>
          <cell r="F2" t="str">
            <v>X</v>
          </cell>
          <cell r="G2">
            <v>0</v>
          </cell>
          <cell r="H2">
            <v>0</v>
          </cell>
          <cell r="I2" t="str">
            <v>X</v>
          </cell>
          <cell r="J2" t="str">
            <v>X</v>
          </cell>
          <cell r="K2" t="str">
            <v>X</v>
          </cell>
          <cell r="L2" t="str">
            <v>X</v>
          </cell>
          <cell r="M2" t="str">
            <v>X</v>
          </cell>
          <cell r="N2" t="str">
            <v>X</v>
          </cell>
          <cell r="O2">
            <v>2</v>
          </cell>
          <cell r="P2">
            <v>4015</v>
          </cell>
          <cell r="Q2">
            <v>0</v>
          </cell>
          <cell r="R2">
            <v>8</v>
          </cell>
          <cell r="S2">
            <v>1</v>
          </cell>
          <cell r="T2">
            <v>0</v>
          </cell>
          <cell r="U2">
            <v>0</v>
          </cell>
        </row>
        <row r="3">
          <cell r="D3">
            <v>4099</v>
          </cell>
          <cell r="E3">
            <v>1</v>
          </cell>
          <cell r="F3" t="str">
            <v>X</v>
          </cell>
          <cell r="G3">
            <v>0</v>
          </cell>
          <cell r="H3">
            <v>0</v>
          </cell>
          <cell r="I3" t="str">
            <v>X</v>
          </cell>
          <cell r="J3" t="str">
            <v>X</v>
          </cell>
          <cell r="K3" t="str">
            <v>X</v>
          </cell>
          <cell r="L3" t="str">
            <v>X</v>
          </cell>
          <cell r="M3" t="str">
            <v>X</v>
          </cell>
          <cell r="N3" t="str">
            <v>X</v>
          </cell>
          <cell r="O3">
            <v>0</v>
          </cell>
          <cell r="P3" t="str">
            <v>Policing Transfer</v>
          </cell>
          <cell r="Q3">
            <v>0</v>
          </cell>
          <cell r="R3">
            <v>0</v>
          </cell>
          <cell r="S3">
            <v>1</v>
          </cell>
          <cell r="T3">
            <v>1</v>
          </cell>
          <cell r="U3">
            <v>0</v>
          </cell>
        </row>
        <row r="4">
          <cell r="D4">
            <v>34012</v>
          </cell>
        </row>
        <row r="5">
          <cell r="D5">
            <v>34020</v>
          </cell>
        </row>
        <row r="6">
          <cell r="D6">
            <v>34053</v>
          </cell>
        </row>
        <row r="7">
          <cell r="D7">
            <v>36000</v>
          </cell>
        </row>
        <row r="8">
          <cell r="D8">
            <v>46000</v>
          </cell>
        </row>
        <row r="9">
          <cell r="D9">
            <v>46500</v>
          </cell>
        </row>
        <row r="10">
          <cell r="D10">
            <v>4108</v>
          </cell>
          <cell r="E10">
            <v>158</v>
          </cell>
          <cell r="F10" t="str">
            <v>X</v>
          </cell>
          <cell r="G10">
            <v>147</v>
          </cell>
          <cell r="H10">
            <v>101</v>
          </cell>
          <cell r="I10" t="str">
            <v>X</v>
          </cell>
          <cell r="J10" t="str">
            <v>X</v>
          </cell>
          <cell r="K10" t="str">
            <v>X</v>
          </cell>
          <cell r="L10" t="str">
            <v>X</v>
          </cell>
          <cell r="M10" t="str">
            <v>X</v>
          </cell>
          <cell r="N10" t="str">
            <v>X</v>
          </cell>
          <cell r="O10">
            <v>11</v>
          </cell>
          <cell r="P10" t="str">
            <v>DTH Coll 800805</v>
          </cell>
          <cell r="Q10">
            <v>30411</v>
          </cell>
          <cell r="R10">
            <v>0</v>
          </cell>
          <cell r="S10">
            <v>0</v>
          </cell>
          <cell r="T10">
            <v>0</v>
          </cell>
          <cell r="U10">
            <v>3910</v>
          </cell>
        </row>
        <row r="11">
          <cell r="D11">
            <v>4209</v>
          </cell>
          <cell r="E11">
            <v>39</v>
          </cell>
          <cell r="F11" t="str">
            <v>X</v>
          </cell>
          <cell r="G11">
            <v>33</v>
          </cell>
          <cell r="H11">
            <v>34</v>
          </cell>
          <cell r="I11" t="str">
            <v>X</v>
          </cell>
          <cell r="J11" t="str">
            <v>X</v>
          </cell>
          <cell r="K11" t="str">
            <v>X</v>
          </cell>
          <cell r="L11" t="str">
            <v>X</v>
          </cell>
          <cell r="M11" t="str">
            <v>X</v>
          </cell>
          <cell r="N11" t="str">
            <v>X</v>
          </cell>
          <cell r="O11">
            <v>2</v>
          </cell>
          <cell r="P11" t="str">
            <v>Cable Head Ends</v>
          </cell>
          <cell r="Q11">
            <v>3095</v>
          </cell>
          <cell r="R11">
            <v>0</v>
          </cell>
          <cell r="S11">
            <v>2</v>
          </cell>
          <cell r="T11">
            <v>2</v>
          </cell>
          <cell r="U11">
            <v>281</v>
          </cell>
        </row>
        <row r="12">
          <cell r="D12">
            <v>4235</v>
          </cell>
          <cell r="E12">
            <v>356</v>
          </cell>
          <cell r="F12" t="str">
            <v>X</v>
          </cell>
          <cell r="G12">
            <v>345</v>
          </cell>
          <cell r="H12">
            <v>319</v>
          </cell>
          <cell r="I12" t="str">
            <v>X</v>
          </cell>
          <cell r="J12" t="str">
            <v>X</v>
          </cell>
          <cell r="K12" t="str">
            <v>X</v>
          </cell>
          <cell r="L12" t="str">
            <v>X</v>
          </cell>
          <cell r="M12" t="str">
            <v>X</v>
          </cell>
          <cell r="N12" t="str">
            <v>X</v>
          </cell>
          <cell r="O12">
            <v>11</v>
          </cell>
          <cell r="P12" t="str">
            <v>IT Helpdesk</v>
          </cell>
          <cell r="Q12">
            <v>53570</v>
          </cell>
          <cell r="R12">
            <v>0</v>
          </cell>
          <cell r="S12">
            <v>0</v>
          </cell>
          <cell r="T12">
            <v>0</v>
          </cell>
          <cell r="U12">
            <v>4119</v>
          </cell>
        </row>
        <row r="13">
          <cell r="D13">
            <v>4873</v>
          </cell>
          <cell r="E13">
            <v>37</v>
          </cell>
          <cell r="F13" t="str">
            <v>X</v>
          </cell>
          <cell r="G13">
            <v>0</v>
          </cell>
          <cell r="H13">
            <v>0</v>
          </cell>
          <cell r="I13" t="str">
            <v>X</v>
          </cell>
          <cell r="J13" t="str">
            <v>X</v>
          </cell>
          <cell r="K13" t="str">
            <v>X</v>
          </cell>
          <cell r="L13" t="str">
            <v>X</v>
          </cell>
          <cell r="M13" t="str">
            <v>X</v>
          </cell>
          <cell r="N13" t="str">
            <v>X</v>
          </cell>
          <cell r="O13">
            <v>3</v>
          </cell>
          <cell r="P13" t="str">
            <v>Sky Bus Install Ext</v>
          </cell>
          <cell r="Q13">
            <v>0</v>
          </cell>
          <cell r="R13">
            <v>0</v>
          </cell>
          <cell r="S13">
            <v>34</v>
          </cell>
          <cell r="T13">
            <v>34</v>
          </cell>
          <cell r="U13">
            <v>0</v>
          </cell>
        </row>
        <row r="14">
          <cell r="D14">
            <v>5318</v>
          </cell>
          <cell r="E14">
            <v>1</v>
          </cell>
          <cell r="F14" t="str">
            <v>X</v>
          </cell>
          <cell r="G14">
            <v>0</v>
          </cell>
          <cell r="H14">
            <v>0</v>
          </cell>
          <cell r="I14" t="str">
            <v>X</v>
          </cell>
          <cell r="J14" t="str">
            <v>X</v>
          </cell>
          <cell r="K14" t="str">
            <v>X</v>
          </cell>
          <cell r="L14" t="str">
            <v>X</v>
          </cell>
          <cell r="M14" t="str">
            <v>X</v>
          </cell>
          <cell r="N14" t="str">
            <v>X</v>
          </cell>
          <cell r="O14">
            <v>1</v>
          </cell>
          <cell r="P14">
            <v>5318</v>
          </cell>
          <cell r="Q14">
            <v>0</v>
          </cell>
          <cell r="R14">
            <v>0</v>
          </cell>
          <cell r="S14">
            <v>0</v>
          </cell>
          <cell r="T14">
            <v>0</v>
          </cell>
          <cell r="U14">
            <v>0</v>
          </cell>
        </row>
        <row r="15">
          <cell r="D15">
            <v>5544</v>
          </cell>
          <cell r="E15">
            <v>119</v>
          </cell>
          <cell r="F15" t="str">
            <v>X</v>
          </cell>
          <cell r="G15">
            <v>78</v>
          </cell>
          <cell r="H15">
            <v>81</v>
          </cell>
          <cell r="I15" t="str">
            <v>X</v>
          </cell>
          <cell r="J15" t="str">
            <v>X</v>
          </cell>
          <cell r="K15" t="str">
            <v>X</v>
          </cell>
          <cell r="L15" t="str">
            <v>X</v>
          </cell>
          <cell r="M15" t="str">
            <v>X</v>
          </cell>
          <cell r="N15" t="str">
            <v>X</v>
          </cell>
          <cell r="O15">
            <v>8</v>
          </cell>
          <cell r="P15" t="str">
            <v>Response Management</v>
          </cell>
          <cell r="Q15">
            <v>4772</v>
          </cell>
          <cell r="R15">
            <v>16</v>
          </cell>
          <cell r="S15">
            <v>20</v>
          </cell>
          <cell r="T15">
            <v>20</v>
          </cell>
          <cell r="U15">
            <v>984</v>
          </cell>
        </row>
        <row r="16">
          <cell r="D16">
            <v>5544</v>
          </cell>
          <cell r="E16">
            <v>32</v>
          </cell>
          <cell r="F16" t="str">
            <v>x</v>
          </cell>
          <cell r="G16">
            <v>14</v>
          </cell>
          <cell r="H16">
            <v>14</v>
          </cell>
          <cell r="I16" t="str">
            <v>x</v>
          </cell>
          <cell r="J16" t="str">
            <v>x</v>
          </cell>
          <cell r="K16" t="str">
            <v>x</v>
          </cell>
          <cell r="L16" t="str">
            <v>x</v>
          </cell>
          <cell r="M16" t="str">
            <v>x</v>
          </cell>
          <cell r="N16" t="str">
            <v>x</v>
          </cell>
          <cell r="O16">
            <v>3</v>
          </cell>
          <cell r="P16" t="str">
            <v>Response Management</v>
          </cell>
          <cell r="Q16">
            <v>675</v>
          </cell>
          <cell r="R16">
            <v>0</v>
          </cell>
          <cell r="S16">
            <v>14</v>
          </cell>
          <cell r="T16">
            <v>0</v>
          </cell>
          <cell r="U16">
            <v>168</v>
          </cell>
        </row>
        <row r="17">
          <cell r="D17">
            <v>5552</v>
          </cell>
          <cell r="E17">
            <v>151</v>
          </cell>
          <cell r="F17" t="str">
            <v>X</v>
          </cell>
          <cell r="G17">
            <v>132</v>
          </cell>
          <cell r="H17">
            <v>0</v>
          </cell>
          <cell r="I17" t="str">
            <v>X</v>
          </cell>
          <cell r="J17" t="str">
            <v>X</v>
          </cell>
          <cell r="K17" t="str">
            <v>X</v>
          </cell>
          <cell r="L17" t="str">
            <v>X</v>
          </cell>
          <cell r="M17" t="str">
            <v>X</v>
          </cell>
          <cell r="N17" t="str">
            <v>X</v>
          </cell>
          <cell r="O17">
            <v>9</v>
          </cell>
          <cell r="P17" t="str">
            <v>VIP Transfer</v>
          </cell>
          <cell r="Q17">
            <v>19419</v>
          </cell>
          <cell r="R17">
            <v>0</v>
          </cell>
          <cell r="S17">
            <v>2</v>
          </cell>
          <cell r="T17">
            <v>2</v>
          </cell>
          <cell r="U17">
            <v>1276</v>
          </cell>
        </row>
        <row r="18">
          <cell r="D18">
            <v>5562</v>
          </cell>
          <cell r="E18">
            <v>17</v>
          </cell>
          <cell r="F18" t="str">
            <v>X</v>
          </cell>
          <cell r="G18">
            <v>12</v>
          </cell>
          <cell r="H18">
            <v>0</v>
          </cell>
          <cell r="I18" t="str">
            <v>X</v>
          </cell>
          <cell r="J18" t="str">
            <v>X</v>
          </cell>
          <cell r="K18" t="str">
            <v>X</v>
          </cell>
          <cell r="L18" t="str">
            <v>X</v>
          </cell>
          <cell r="M18" t="str">
            <v>X</v>
          </cell>
          <cell r="N18" t="str">
            <v>X</v>
          </cell>
          <cell r="O18">
            <v>0</v>
          </cell>
          <cell r="P18">
            <v>5562</v>
          </cell>
          <cell r="Q18">
            <v>1999</v>
          </cell>
          <cell r="R18">
            <v>0</v>
          </cell>
          <cell r="S18">
            <v>0</v>
          </cell>
          <cell r="T18">
            <v>0</v>
          </cell>
          <cell r="U18">
            <v>130</v>
          </cell>
        </row>
        <row r="19">
          <cell r="D19">
            <v>21000</v>
          </cell>
          <cell r="E19">
            <v>2</v>
          </cell>
          <cell r="F19" t="str">
            <v>X</v>
          </cell>
          <cell r="G19">
            <v>0</v>
          </cell>
          <cell r="H19">
            <v>0</v>
          </cell>
          <cell r="I19" t="str">
            <v>X</v>
          </cell>
          <cell r="J19" t="str">
            <v>X</v>
          </cell>
          <cell r="K19" t="str">
            <v>X</v>
          </cell>
          <cell r="L19" t="str">
            <v>X</v>
          </cell>
          <cell r="M19" t="str">
            <v>X</v>
          </cell>
          <cell r="N19" t="str">
            <v>X</v>
          </cell>
          <cell r="O19">
            <v>0</v>
          </cell>
          <cell r="P19" t="str">
            <v>Livs4 402000</v>
          </cell>
          <cell r="Q19">
            <v>0</v>
          </cell>
          <cell r="R19">
            <v>0</v>
          </cell>
          <cell r="S19">
            <v>2</v>
          </cell>
          <cell r="T19">
            <v>0</v>
          </cell>
          <cell r="U19">
            <v>0</v>
          </cell>
        </row>
        <row r="20">
          <cell r="D20">
            <v>21001</v>
          </cell>
          <cell r="E20">
            <v>12</v>
          </cell>
          <cell r="F20" t="str">
            <v>X</v>
          </cell>
          <cell r="G20">
            <v>0</v>
          </cell>
          <cell r="H20">
            <v>0</v>
          </cell>
          <cell r="I20" t="str">
            <v>X</v>
          </cell>
          <cell r="J20" t="str">
            <v>X</v>
          </cell>
          <cell r="K20" t="str">
            <v>X</v>
          </cell>
          <cell r="L20" t="str">
            <v>X</v>
          </cell>
          <cell r="M20" t="str">
            <v>X</v>
          </cell>
          <cell r="N20" t="str">
            <v>X</v>
          </cell>
          <cell r="O20">
            <v>1</v>
          </cell>
          <cell r="P20" t="str">
            <v>Livs4 404004</v>
          </cell>
          <cell r="Q20">
            <v>0</v>
          </cell>
          <cell r="R20">
            <v>0</v>
          </cell>
          <cell r="S20">
            <v>11</v>
          </cell>
          <cell r="T20">
            <v>0</v>
          </cell>
          <cell r="U20">
            <v>0</v>
          </cell>
        </row>
        <row r="21">
          <cell r="D21">
            <v>21004</v>
          </cell>
          <cell r="E21">
            <v>32</v>
          </cell>
          <cell r="F21" t="str">
            <v>X</v>
          </cell>
          <cell r="G21">
            <v>0</v>
          </cell>
          <cell r="H21">
            <v>0</v>
          </cell>
          <cell r="I21" t="str">
            <v>X</v>
          </cell>
          <cell r="J21" t="str">
            <v>X</v>
          </cell>
          <cell r="K21" t="str">
            <v>X</v>
          </cell>
          <cell r="L21" t="str">
            <v>X</v>
          </cell>
          <cell r="M21" t="str">
            <v>X</v>
          </cell>
          <cell r="N21" t="str">
            <v>X</v>
          </cell>
          <cell r="O21">
            <v>3</v>
          </cell>
          <cell r="P21" t="str">
            <v>Livs4 404070</v>
          </cell>
          <cell r="Q21">
            <v>0</v>
          </cell>
          <cell r="R21">
            <v>29</v>
          </cell>
          <cell r="S21">
            <v>27</v>
          </cell>
          <cell r="T21">
            <v>0</v>
          </cell>
          <cell r="U21">
            <v>0</v>
          </cell>
        </row>
        <row r="22">
          <cell r="D22">
            <v>21006</v>
          </cell>
          <cell r="E22">
            <v>18</v>
          </cell>
          <cell r="F22" t="str">
            <v>X</v>
          </cell>
          <cell r="G22">
            <v>0</v>
          </cell>
          <cell r="H22">
            <v>0</v>
          </cell>
          <cell r="I22" t="str">
            <v>X</v>
          </cell>
          <cell r="J22" t="str">
            <v>X</v>
          </cell>
          <cell r="K22" t="str">
            <v>X</v>
          </cell>
          <cell r="L22" t="str">
            <v>X</v>
          </cell>
          <cell r="M22" t="str">
            <v>X</v>
          </cell>
          <cell r="N22" t="str">
            <v>X</v>
          </cell>
          <cell r="O22">
            <v>0</v>
          </cell>
          <cell r="P22" t="str">
            <v>Livs4 404048</v>
          </cell>
          <cell r="Q22">
            <v>0</v>
          </cell>
          <cell r="R22">
            <v>23</v>
          </cell>
          <cell r="S22">
            <v>13</v>
          </cell>
          <cell r="T22">
            <v>0</v>
          </cell>
          <cell r="U22">
            <v>0</v>
          </cell>
        </row>
        <row r="23">
          <cell r="D23">
            <v>21008</v>
          </cell>
          <cell r="E23">
            <v>14</v>
          </cell>
          <cell r="F23" t="str">
            <v>X</v>
          </cell>
          <cell r="G23">
            <v>0</v>
          </cell>
          <cell r="H23">
            <v>0</v>
          </cell>
          <cell r="I23" t="str">
            <v>X</v>
          </cell>
          <cell r="J23" t="str">
            <v>X</v>
          </cell>
          <cell r="K23" t="str">
            <v>X</v>
          </cell>
          <cell r="L23" t="str">
            <v>X</v>
          </cell>
          <cell r="M23" t="str">
            <v>X</v>
          </cell>
          <cell r="N23" t="str">
            <v>X</v>
          </cell>
          <cell r="O23">
            <v>0</v>
          </cell>
          <cell r="P23" t="str">
            <v>Livs4 424200</v>
          </cell>
          <cell r="Q23">
            <v>0</v>
          </cell>
          <cell r="R23">
            <v>8</v>
          </cell>
          <cell r="S23">
            <v>13</v>
          </cell>
          <cell r="T23">
            <v>0</v>
          </cell>
          <cell r="U23">
            <v>0</v>
          </cell>
        </row>
        <row r="24">
          <cell r="D24">
            <v>21009</v>
          </cell>
          <cell r="E24">
            <v>419</v>
          </cell>
          <cell r="F24" t="str">
            <v>X</v>
          </cell>
          <cell r="G24">
            <v>0</v>
          </cell>
          <cell r="H24">
            <v>0</v>
          </cell>
          <cell r="I24" t="str">
            <v>X</v>
          </cell>
          <cell r="J24" t="str">
            <v>X</v>
          </cell>
          <cell r="K24" t="str">
            <v>X</v>
          </cell>
          <cell r="L24" t="str">
            <v>X</v>
          </cell>
          <cell r="M24" t="str">
            <v>X</v>
          </cell>
          <cell r="N24" t="str">
            <v>X</v>
          </cell>
          <cell r="O24">
            <v>8</v>
          </cell>
          <cell r="P24" t="str">
            <v>Livs4 424242</v>
          </cell>
          <cell r="Q24">
            <v>0</v>
          </cell>
          <cell r="R24">
            <v>142</v>
          </cell>
          <cell r="S24">
            <v>401</v>
          </cell>
          <cell r="T24">
            <v>0</v>
          </cell>
          <cell r="U24">
            <v>0</v>
          </cell>
        </row>
        <row r="25">
          <cell r="D25">
            <v>21010</v>
          </cell>
          <cell r="E25">
            <v>3</v>
          </cell>
          <cell r="F25" t="str">
            <v>X</v>
          </cell>
          <cell r="G25">
            <v>0</v>
          </cell>
          <cell r="H25">
            <v>0</v>
          </cell>
          <cell r="I25" t="str">
            <v>X</v>
          </cell>
          <cell r="J25" t="str">
            <v>X</v>
          </cell>
          <cell r="K25" t="str">
            <v>X</v>
          </cell>
          <cell r="L25" t="str">
            <v>X</v>
          </cell>
          <cell r="M25" t="str">
            <v>X</v>
          </cell>
          <cell r="N25" t="str">
            <v>X</v>
          </cell>
          <cell r="O25">
            <v>0</v>
          </cell>
          <cell r="P25" t="str">
            <v>Livs4 6060808</v>
          </cell>
          <cell r="Q25">
            <v>0</v>
          </cell>
          <cell r="R25">
            <v>0</v>
          </cell>
          <cell r="S25">
            <v>3</v>
          </cell>
          <cell r="T25">
            <v>0</v>
          </cell>
          <cell r="U25">
            <v>0</v>
          </cell>
        </row>
        <row r="26">
          <cell r="D26">
            <v>21012</v>
          </cell>
          <cell r="E26">
            <v>15</v>
          </cell>
          <cell r="F26" t="str">
            <v>X</v>
          </cell>
          <cell r="G26">
            <v>0</v>
          </cell>
          <cell r="H26">
            <v>0</v>
          </cell>
          <cell r="I26" t="str">
            <v>X</v>
          </cell>
          <cell r="J26" t="str">
            <v>X</v>
          </cell>
          <cell r="K26" t="str">
            <v>X</v>
          </cell>
          <cell r="L26" t="str">
            <v>X</v>
          </cell>
          <cell r="M26" t="str">
            <v>X</v>
          </cell>
          <cell r="N26" t="str">
            <v>X</v>
          </cell>
          <cell r="O26">
            <v>0</v>
          </cell>
          <cell r="P26" t="str">
            <v>Livs4 064499</v>
          </cell>
          <cell r="Q26">
            <v>0</v>
          </cell>
          <cell r="R26">
            <v>0</v>
          </cell>
          <cell r="S26">
            <v>15</v>
          </cell>
          <cell r="T26">
            <v>0</v>
          </cell>
          <cell r="U26">
            <v>0</v>
          </cell>
        </row>
        <row r="27">
          <cell r="D27">
            <v>21013</v>
          </cell>
          <cell r="E27">
            <v>1</v>
          </cell>
          <cell r="F27" t="str">
            <v>X</v>
          </cell>
          <cell r="G27">
            <v>0</v>
          </cell>
          <cell r="H27">
            <v>0</v>
          </cell>
          <cell r="I27" t="str">
            <v>X</v>
          </cell>
          <cell r="J27" t="str">
            <v>X</v>
          </cell>
          <cell r="K27" t="str">
            <v>X</v>
          </cell>
          <cell r="L27" t="str">
            <v>X</v>
          </cell>
          <cell r="M27" t="str">
            <v>X</v>
          </cell>
          <cell r="N27" t="str">
            <v>X</v>
          </cell>
          <cell r="O27">
            <v>0</v>
          </cell>
          <cell r="P27" t="str">
            <v>Livs4 067575</v>
          </cell>
          <cell r="Q27">
            <v>0</v>
          </cell>
          <cell r="R27">
            <v>0</v>
          </cell>
          <cell r="S27">
            <v>1</v>
          </cell>
          <cell r="T27">
            <v>0</v>
          </cell>
          <cell r="U27">
            <v>0</v>
          </cell>
        </row>
        <row r="28">
          <cell r="D28">
            <v>21019</v>
          </cell>
          <cell r="E28">
            <v>7</v>
          </cell>
          <cell r="F28" t="str">
            <v>X</v>
          </cell>
          <cell r="G28">
            <v>0</v>
          </cell>
          <cell r="H28">
            <v>0</v>
          </cell>
          <cell r="I28" t="str">
            <v>X</v>
          </cell>
          <cell r="J28" t="str">
            <v>X</v>
          </cell>
          <cell r="K28" t="str">
            <v>X</v>
          </cell>
          <cell r="L28" t="str">
            <v>X</v>
          </cell>
          <cell r="M28" t="str">
            <v>X</v>
          </cell>
          <cell r="N28" t="str">
            <v>X</v>
          </cell>
          <cell r="O28">
            <v>0</v>
          </cell>
          <cell r="P28" t="str">
            <v>Livs4 663360</v>
          </cell>
          <cell r="Q28">
            <v>0</v>
          </cell>
          <cell r="R28">
            <v>0</v>
          </cell>
          <cell r="S28">
            <v>7</v>
          </cell>
          <cell r="T28">
            <v>0</v>
          </cell>
          <cell r="U28">
            <v>0</v>
          </cell>
        </row>
        <row r="29">
          <cell r="D29">
            <v>21022</v>
          </cell>
          <cell r="E29">
            <v>3</v>
          </cell>
          <cell r="F29" t="str">
            <v>X</v>
          </cell>
          <cell r="G29">
            <v>0</v>
          </cell>
          <cell r="H29">
            <v>0</v>
          </cell>
          <cell r="I29" t="str">
            <v>X</v>
          </cell>
          <cell r="J29" t="str">
            <v>X</v>
          </cell>
          <cell r="K29" t="str">
            <v>X</v>
          </cell>
          <cell r="L29" t="str">
            <v>X</v>
          </cell>
          <cell r="M29" t="str">
            <v>X</v>
          </cell>
          <cell r="N29" t="str">
            <v>X</v>
          </cell>
          <cell r="O29">
            <v>0</v>
          </cell>
          <cell r="P29" t="str">
            <v>Livs4 430785</v>
          </cell>
          <cell r="Q29">
            <v>0</v>
          </cell>
          <cell r="R29">
            <v>0</v>
          </cell>
          <cell r="S29">
            <v>3</v>
          </cell>
          <cell r="T29">
            <v>0</v>
          </cell>
          <cell r="U29">
            <v>0</v>
          </cell>
        </row>
        <row r="30">
          <cell r="D30">
            <v>21024</v>
          </cell>
          <cell r="E30">
            <v>7</v>
          </cell>
          <cell r="F30" t="str">
            <v>X</v>
          </cell>
          <cell r="G30">
            <v>0</v>
          </cell>
          <cell r="H30">
            <v>0</v>
          </cell>
          <cell r="I30" t="str">
            <v>X</v>
          </cell>
          <cell r="J30" t="str">
            <v>X</v>
          </cell>
          <cell r="K30" t="str">
            <v>X</v>
          </cell>
          <cell r="L30" t="str">
            <v>X</v>
          </cell>
          <cell r="M30" t="str">
            <v>X</v>
          </cell>
          <cell r="N30" t="str">
            <v>X</v>
          </cell>
          <cell r="O30">
            <v>2</v>
          </cell>
          <cell r="P30" t="str">
            <v>Livs4 800875</v>
          </cell>
          <cell r="Q30">
            <v>0</v>
          </cell>
          <cell r="R30">
            <v>0</v>
          </cell>
          <cell r="S30">
            <v>5</v>
          </cell>
          <cell r="T30">
            <v>0</v>
          </cell>
          <cell r="U30">
            <v>0</v>
          </cell>
        </row>
        <row r="31">
          <cell r="D31">
            <v>21027</v>
          </cell>
          <cell r="E31">
            <v>7</v>
          </cell>
          <cell r="F31" t="str">
            <v>X</v>
          </cell>
          <cell r="G31">
            <v>0</v>
          </cell>
          <cell r="H31">
            <v>0</v>
          </cell>
          <cell r="I31" t="str">
            <v>X</v>
          </cell>
          <cell r="J31" t="str">
            <v>X</v>
          </cell>
          <cell r="K31" t="str">
            <v>X</v>
          </cell>
          <cell r="L31" t="str">
            <v>X</v>
          </cell>
          <cell r="M31" t="str">
            <v>X</v>
          </cell>
          <cell r="N31" t="str">
            <v>X</v>
          </cell>
          <cell r="O31">
            <v>0</v>
          </cell>
          <cell r="P31" t="str">
            <v>Livs4 719803</v>
          </cell>
          <cell r="Q31">
            <v>0</v>
          </cell>
          <cell r="R31">
            <v>0</v>
          </cell>
          <cell r="S31">
            <v>7</v>
          </cell>
          <cell r="T31">
            <v>0</v>
          </cell>
          <cell r="U31">
            <v>0</v>
          </cell>
        </row>
        <row r="32">
          <cell r="D32">
            <v>21028</v>
          </cell>
          <cell r="E32">
            <v>1</v>
          </cell>
          <cell r="F32" t="str">
            <v>X</v>
          </cell>
          <cell r="G32">
            <v>0</v>
          </cell>
          <cell r="H32">
            <v>0</v>
          </cell>
          <cell r="I32" t="str">
            <v>X</v>
          </cell>
          <cell r="J32" t="str">
            <v>X</v>
          </cell>
          <cell r="K32" t="str">
            <v>X</v>
          </cell>
          <cell r="L32" t="str">
            <v>X</v>
          </cell>
          <cell r="M32" t="str">
            <v>X</v>
          </cell>
          <cell r="N32" t="str">
            <v>X</v>
          </cell>
          <cell r="O32">
            <v>0</v>
          </cell>
          <cell r="P32" t="str">
            <v>Livs4 979797</v>
          </cell>
          <cell r="Q32">
            <v>0</v>
          </cell>
          <cell r="R32">
            <v>0</v>
          </cell>
          <cell r="S32">
            <v>1</v>
          </cell>
          <cell r="T32">
            <v>0</v>
          </cell>
          <cell r="U32">
            <v>0</v>
          </cell>
        </row>
        <row r="33">
          <cell r="D33">
            <v>21036</v>
          </cell>
          <cell r="E33">
            <v>5923</v>
          </cell>
          <cell r="F33" t="str">
            <v>X</v>
          </cell>
          <cell r="G33">
            <v>0</v>
          </cell>
          <cell r="H33">
            <v>0</v>
          </cell>
          <cell r="I33" t="str">
            <v>X</v>
          </cell>
          <cell r="J33" t="str">
            <v>X</v>
          </cell>
          <cell r="K33" t="str">
            <v>X</v>
          </cell>
          <cell r="L33" t="str">
            <v>X</v>
          </cell>
          <cell r="M33" t="str">
            <v>X</v>
          </cell>
          <cell r="N33" t="str">
            <v>X</v>
          </cell>
          <cell r="O33">
            <v>0</v>
          </cell>
          <cell r="P33" t="str">
            <v>c Cus LIVS4 404040</v>
          </cell>
          <cell r="Q33">
            <v>0</v>
          </cell>
          <cell r="R33">
            <v>0</v>
          </cell>
          <cell r="S33">
            <v>5395</v>
          </cell>
          <cell r="T33">
            <v>0</v>
          </cell>
          <cell r="U33">
            <v>0</v>
          </cell>
        </row>
        <row r="34">
          <cell r="D34">
            <v>21038</v>
          </cell>
          <cell r="E34">
            <v>25</v>
          </cell>
          <cell r="F34" t="str">
            <v>X</v>
          </cell>
          <cell r="G34">
            <v>0</v>
          </cell>
          <cell r="H34">
            <v>0</v>
          </cell>
          <cell r="I34" t="str">
            <v>X</v>
          </cell>
          <cell r="J34" t="str">
            <v>X</v>
          </cell>
          <cell r="K34" t="str">
            <v>X</v>
          </cell>
          <cell r="L34" t="str">
            <v>X</v>
          </cell>
          <cell r="M34" t="str">
            <v>X</v>
          </cell>
          <cell r="N34" t="str">
            <v>X</v>
          </cell>
          <cell r="O34">
            <v>0</v>
          </cell>
          <cell r="P34" t="str">
            <v>Livs4 800876</v>
          </cell>
          <cell r="Q34">
            <v>0</v>
          </cell>
          <cell r="R34">
            <v>18</v>
          </cell>
          <cell r="S34">
            <v>24</v>
          </cell>
          <cell r="T34">
            <v>0</v>
          </cell>
          <cell r="U34">
            <v>0</v>
          </cell>
        </row>
        <row r="35">
          <cell r="D35">
            <v>21051</v>
          </cell>
          <cell r="E35">
            <v>280</v>
          </cell>
          <cell r="F35" t="str">
            <v>X</v>
          </cell>
          <cell r="G35">
            <v>0</v>
          </cell>
          <cell r="H35">
            <v>0</v>
          </cell>
          <cell r="I35" t="str">
            <v>X</v>
          </cell>
          <cell r="J35" t="str">
            <v>X</v>
          </cell>
          <cell r="K35" t="str">
            <v>X</v>
          </cell>
          <cell r="L35" t="str">
            <v>X</v>
          </cell>
          <cell r="M35" t="str">
            <v>X</v>
          </cell>
          <cell r="N35" t="str">
            <v>X</v>
          </cell>
          <cell r="O35">
            <v>1</v>
          </cell>
          <cell r="P35" t="str">
            <v>g Livs4 160160</v>
          </cell>
          <cell r="Q35">
            <v>0</v>
          </cell>
          <cell r="R35">
            <v>0</v>
          </cell>
          <cell r="S35">
            <v>279</v>
          </cell>
          <cell r="T35">
            <v>0</v>
          </cell>
          <cell r="U35">
            <v>0</v>
          </cell>
        </row>
        <row r="36">
          <cell r="D36">
            <v>21062</v>
          </cell>
          <cell r="E36">
            <v>1</v>
          </cell>
          <cell r="F36" t="str">
            <v>X</v>
          </cell>
          <cell r="G36">
            <v>0</v>
          </cell>
          <cell r="H36">
            <v>0</v>
          </cell>
          <cell r="I36" t="str">
            <v>X</v>
          </cell>
          <cell r="J36" t="str">
            <v>X</v>
          </cell>
          <cell r="K36" t="str">
            <v>X</v>
          </cell>
          <cell r="L36" t="str">
            <v>X</v>
          </cell>
          <cell r="M36" t="str">
            <v>X</v>
          </cell>
          <cell r="N36" t="str">
            <v>X</v>
          </cell>
          <cell r="O36">
            <v>0</v>
          </cell>
          <cell r="P36" t="str">
            <v>Livs4 800860</v>
          </cell>
          <cell r="Q36">
            <v>0</v>
          </cell>
          <cell r="R36">
            <v>0</v>
          </cell>
          <cell r="S36">
            <v>1</v>
          </cell>
          <cell r="T36">
            <v>0</v>
          </cell>
          <cell r="U36">
            <v>0</v>
          </cell>
        </row>
        <row r="37">
          <cell r="D37">
            <v>21063</v>
          </cell>
          <cell r="E37">
            <v>35</v>
          </cell>
          <cell r="F37" t="str">
            <v>X</v>
          </cell>
          <cell r="G37">
            <v>0</v>
          </cell>
          <cell r="H37">
            <v>0</v>
          </cell>
          <cell r="I37" t="str">
            <v>X</v>
          </cell>
          <cell r="J37" t="str">
            <v>X</v>
          </cell>
          <cell r="K37" t="str">
            <v>X</v>
          </cell>
          <cell r="L37" t="str">
            <v>X</v>
          </cell>
          <cell r="M37" t="str">
            <v>X</v>
          </cell>
          <cell r="N37" t="str">
            <v>X</v>
          </cell>
          <cell r="O37">
            <v>1</v>
          </cell>
          <cell r="P37" t="str">
            <v>Livs4 800777</v>
          </cell>
          <cell r="Q37">
            <v>0</v>
          </cell>
          <cell r="R37">
            <v>0</v>
          </cell>
          <cell r="S37">
            <v>34</v>
          </cell>
          <cell r="T37">
            <v>0</v>
          </cell>
          <cell r="U37">
            <v>0</v>
          </cell>
        </row>
        <row r="38">
          <cell r="D38">
            <v>21065</v>
          </cell>
          <cell r="E38">
            <v>34</v>
          </cell>
          <cell r="F38" t="str">
            <v>X</v>
          </cell>
          <cell r="G38">
            <v>0</v>
          </cell>
          <cell r="H38">
            <v>0</v>
          </cell>
          <cell r="I38" t="str">
            <v>X</v>
          </cell>
          <cell r="J38" t="str">
            <v>X</v>
          </cell>
          <cell r="K38" t="str">
            <v>X</v>
          </cell>
          <cell r="L38" t="str">
            <v>X</v>
          </cell>
          <cell r="M38" t="str">
            <v>X</v>
          </cell>
          <cell r="N38" t="str">
            <v>X</v>
          </cell>
          <cell r="O38">
            <v>0</v>
          </cell>
          <cell r="P38" t="str">
            <v>Livs4 719801</v>
          </cell>
          <cell r="Q38">
            <v>0</v>
          </cell>
          <cell r="R38">
            <v>0</v>
          </cell>
          <cell r="S38">
            <v>34</v>
          </cell>
          <cell r="T38">
            <v>0</v>
          </cell>
          <cell r="U38">
            <v>0</v>
          </cell>
        </row>
        <row r="39">
          <cell r="D39">
            <v>21073</v>
          </cell>
          <cell r="E39">
            <v>7</v>
          </cell>
          <cell r="F39" t="str">
            <v>X</v>
          </cell>
          <cell r="G39">
            <v>0</v>
          </cell>
          <cell r="H39">
            <v>0</v>
          </cell>
          <cell r="I39" t="str">
            <v>X</v>
          </cell>
          <cell r="J39" t="str">
            <v>X</v>
          </cell>
          <cell r="K39" t="str">
            <v>X</v>
          </cell>
          <cell r="L39" t="str">
            <v>X</v>
          </cell>
          <cell r="M39" t="str">
            <v>X</v>
          </cell>
          <cell r="N39" t="str">
            <v>X</v>
          </cell>
          <cell r="O39">
            <v>0</v>
          </cell>
          <cell r="P39" t="str">
            <v>Livs4 432494</v>
          </cell>
          <cell r="Q39">
            <v>0</v>
          </cell>
          <cell r="R39">
            <v>0</v>
          </cell>
          <cell r="S39">
            <v>7</v>
          </cell>
          <cell r="T39">
            <v>0</v>
          </cell>
          <cell r="U39">
            <v>0</v>
          </cell>
        </row>
        <row r="40">
          <cell r="D40">
            <v>21081</v>
          </cell>
          <cell r="E40">
            <v>1</v>
          </cell>
          <cell r="F40" t="str">
            <v>X</v>
          </cell>
          <cell r="G40">
            <v>0</v>
          </cell>
          <cell r="H40">
            <v>0</v>
          </cell>
          <cell r="I40" t="str">
            <v>X</v>
          </cell>
          <cell r="J40" t="str">
            <v>X</v>
          </cell>
          <cell r="K40" t="str">
            <v>X</v>
          </cell>
          <cell r="L40" t="str">
            <v>X</v>
          </cell>
          <cell r="M40" t="str">
            <v>X</v>
          </cell>
          <cell r="N40" t="str">
            <v>X</v>
          </cell>
          <cell r="O40">
            <v>1</v>
          </cell>
          <cell r="P40" t="str">
            <v>ROI 1800 Referral</v>
          </cell>
          <cell r="Q40">
            <v>0</v>
          </cell>
          <cell r="R40">
            <v>0</v>
          </cell>
          <cell r="S40">
            <v>0</v>
          </cell>
          <cell r="T40">
            <v>0</v>
          </cell>
          <cell r="U40">
            <v>0</v>
          </cell>
        </row>
        <row r="41">
          <cell r="D41">
            <v>21085</v>
          </cell>
          <cell r="E41">
            <v>1</v>
          </cell>
          <cell r="F41" t="str">
            <v>X</v>
          </cell>
          <cell r="G41">
            <v>0</v>
          </cell>
          <cell r="H41">
            <v>0</v>
          </cell>
          <cell r="I41" t="str">
            <v>X</v>
          </cell>
          <cell r="J41" t="str">
            <v>X</v>
          </cell>
          <cell r="K41" t="str">
            <v>X</v>
          </cell>
          <cell r="L41" t="str">
            <v>X</v>
          </cell>
          <cell r="M41" t="str">
            <v>X</v>
          </cell>
          <cell r="N41" t="str">
            <v>X</v>
          </cell>
          <cell r="O41">
            <v>0</v>
          </cell>
          <cell r="P41" t="str">
            <v>Livs4 501603</v>
          </cell>
          <cell r="Q41">
            <v>0</v>
          </cell>
          <cell r="R41">
            <v>0</v>
          </cell>
          <cell r="S41">
            <v>1</v>
          </cell>
          <cell r="T41">
            <v>0</v>
          </cell>
          <cell r="U41">
            <v>0</v>
          </cell>
        </row>
        <row r="42">
          <cell r="D42">
            <v>21091</v>
          </cell>
          <cell r="E42">
            <v>5</v>
          </cell>
          <cell r="F42" t="str">
            <v>X</v>
          </cell>
          <cell r="G42">
            <v>0</v>
          </cell>
          <cell r="H42">
            <v>0</v>
          </cell>
          <cell r="I42" t="str">
            <v>X</v>
          </cell>
          <cell r="J42" t="str">
            <v>X</v>
          </cell>
          <cell r="K42" t="str">
            <v>X</v>
          </cell>
          <cell r="L42" t="str">
            <v>X</v>
          </cell>
          <cell r="M42" t="str">
            <v>X</v>
          </cell>
          <cell r="N42" t="str">
            <v>X</v>
          </cell>
          <cell r="O42">
            <v>0</v>
          </cell>
          <cell r="P42" t="str">
            <v>Livs4 005641</v>
          </cell>
          <cell r="Q42">
            <v>0</v>
          </cell>
          <cell r="R42">
            <v>0</v>
          </cell>
          <cell r="S42">
            <v>5</v>
          </cell>
          <cell r="T42">
            <v>0</v>
          </cell>
          <cell r="U42">
            <v>0</v>
          </cell>
        </row>
        <row r="43">
          <cell r="D43">
            <v>21099</v>
          </cell>
          <cell r="E43">
            <v>4</v>
          </cell>
          <cell r="F43" t="str">
            <v>X</v>
          </cell>
          <cell r="G43">
            <v>0</v>
          </cell>
          <cell r="H43">
            <v>0</v>
          </cell>
          <cell r="I43" t="str">
            <v>X</v>
          </cell>
          <cell r="J43" t="str">
            <v>X</v>
          </cell>
          <cell r="K43" t="str">
            <v>X</v>
          </cell>
          <cell r="L43" t="str">
            <v>X</v>
          </cell>
          <cell r="M43" t="str">
            <v>X</v>
          </cell>
          <cell r="N43" t="str">
            <v>X</v>
          </cell>
          <cell r="O43">
            <v>0</v>
          </cell>
          <cell r="P43" t="str">
            <v>Livs4 400881</v>
          </cell>
          <cell r="Q43">
            <v>0</v>
          </cell>
          <cell r="R43">
            <v>0</v>
          </cell>
          <cell r="S43">
            <v>4</v>
          </cell>
          <cell r="T43">
            <v>0</v>
          </cell>
          <cell r="U43">
            <v>0</v>
          </cell>
        </row>
        <row r="44">
          <cell r="D44">
            <v>21100</v>
          </cell>
          <cell r="E44">
            <v>11</v>
          </cell>
          <cell r="F44" t="str">
            <v>X</v>
          </cell>
          <cell r="G44">
            <v>0</v>
          </cell>
          <cell r="H44">
            <v>0</v>
          </cell>
          <cell r="I44" t="str">
            <v>X</v>
          </cell>
          <cell r="J44" t="str">
            <v>X</v>
          </cell>
          <cell r="K44" t="str">
            <v>X</v>
          </cell>
          <cell r="L44" t="str">
            <v>X</v>
          </cell>
          <cell r="M44" t="str">
            <v>X</v>
          </cell>
          <cell r="N44" t="str">
            <v>X</v>
          </cell>
          <cell r="O44">
            <v>1</v>
          </cell>
          <cell r="P44" t="str">
            <v>Livs4 400878</v>
          </cell>
          <cell r="Q44">
            <v>0</v>
          </cell>
          <cell r="R44">
            <v>0</v>
          </cell>
          <cell r="S44">
            <v>10</v>
          </cell>
          <cell r="T44">
            <v>0</v>
          </cell>
          <cell r="U44">
            <v>0</v>
          </cell>
        </row>
        <row r="45">
          <cell r="D45">
            <v>21101</v>
          </cell>
          <cell r="E45">
            <v>66</v>
          </cell>
          <cell r="F45" t="str">
            <v>X</v>
          </cell>
          <cell r="G45">
            <v>0</v>
          </cell>
          <cell r="H45">
            <v>0</v>
          </cell>
          <cell r="I45" t="str">
            <v>X</v>
          </cell>
          <cell r="J45" t="str">
            <v>X</v>
          </cell>
          <cell r="K45" t="str">
            <v>X</v>
          </cell>
          <cell r="L45" t="str">
            <v>X</v>
          </cell>
          <cell r="M45" t="str">
            <v>X</v>
          </cell>
          <cell r="N45" t="str">
            <v>X</v>
          </cell>
          <cell r="O45">
            <v>0</v>
          </cell>
          <cell r="P45" t="str">
            <v>Livs4 400879</v>
          </cell>
          <cell r="Q45">
            <v>0</v>
          </cell>
          <cell r="R45">
            <v>35</v>
          </cell>
          <cell r="S45">
            <v>63</v>
          </cell>
          <cell r="T45">
            <v>0</v>
          </cell>
          <cell r="U45">
            <v>0</v>
          </cell>
        </row>
        <row r="46">
          <cell r="D46">
            <v>21103</v>
          </cell>
          <cell r="E46">
            <v>1</v>
          </cell>
          <cell r="F46" t="str">
            <v>X</v>
          </cell>
          <cell r="G46">
            <v>0</v>
          </cell>
          <cell r="H46">
            <v>0</v>
          </cell>
          <cell r="I46" t="str">
            <v>X</v>
          </cell>
          <cell r="J46" t="str">
            <v>X</v>
          </cell>
          <cell r="K46" t="str">
            <v>X</v>
          </cell>
          <cell r="L46" t="str">
            <v>X</v>
          </cell>
          <cell r="M46" t="str">
            <v>X</v>
          </cell>
          <cell r="N46" t="str">
            <v>X</v>
          </cell>
          <cell r="O46">
            <v>0</v>
          </cell>
          <cell r="P46" t="str">
            <v>Livs4 400876</v>
          </cell>
          <cell r="Q46">
            <v>0</v>
          </cell>
          <cell r="R46">
            <v>0</v>
          </cell>
          <cell r="S46">
            <v>1</v>
          </cell>
          <cell r="T46">
            <v>0</v>
          </cell>
          <cell r="U46">
            <v>0</v>
          </cell>
        </row>
        <row r="47">
          <cell r="D47">
            <v>21105</v>
          </cell>
          <cell r="E47">
            <v>18</v>
          </cell>
          <cell r="F47" t="str">
            <v>X</v>
          </cell>
          <cell r="G47">
            <v>0</v>
          </cell>
          <cell r="H47">
            <v>0</v>
          </cell>
          <cell r="I47" t="str">
            <v>X</v>
          </cell>
          <cell r="J47" t="str">
            <v>X</v>
          </cell>
          <cell r="K47" t="str">
            <v>X</v>
          </cell>
          <cell r="L47" t="str">
            <v>X</v>
          </cell>
          <cell r="M47" t="str">
            <v>X</v>
          </cell>
          <cell r="N47" t="str">
            <v>X</v>
          </cell>
          <cell r="O47">
            <v>0</v>
          </cell>
          <cell r="P47" t="str">
            <v>Livs4 430784</v>
          </cell>
          <cell r="Q47">
            <v>0</v>
          </cell>
          <cell r="R47">
            <v>282</v>
          </cell>
          <cell r="S47">
            <v>0</v>
          </cell>
          <cell r="T47">
            <v>0</v>
          </cell>
          <cell r="U47">
            <v>0</v>
          </cell>
        </row>
        <row r="48">
          <cell r="D48">
            <v>21111</v>
          </cell>
          <cell r="E48">
            <v>43</v>
          </cell>
          <cell r="F48" t="str">
            <v>X</v>
          </cell>
          <cell r="G48">
            <v>0</v>
          </cell>
          <cell r="H48">
            <v>0</v>
          </cell>
          <cell r="I48" t="str">
            <v>X</v>
          </cell>
          <cell r="J48" t="str">
            <v>X</v>
          </cell>
          <cell r="K48" t="str">
            <v>X</v>
          </cell>
          <cell r="L48" t="str">
            <v>X</v>
          </cell>
          <cell r="M48" t="str">
            <v>X</v>
          </cell>
          <cell r="N48" t="str">
            <v>X</v>
          </cell>
          <cell r="O48">
            <v>0</v>
          </cell>
          <cell r="P48" t="str">
            <v>Livs4 719823</v>
          </cell>
          <cell r="Q48">
            <v>0</v>
          </cell>
          <cell r="R48">
            <v>0</v>
          </cell>
          <cell r="S48">
            <v>43</v>
          </cell>
          <cell r="T48">
            <v>0</v>
          </cell>
          <cell r="U48">
            <v>0</v>
          </cell>
        </row>
        <row r="49">
          <cell r="D49">
            <v>21112</v>
          </cell>
          <cell r="E49">
            <v>12</v>
          </cell>
          <cell r="F49" t="str">
            <v>X</v>
          </cell>
          <cell r="G49">
            <v>0</v>
          </cell>
          <cell r="H49">
            <v>0</v>
          </cell>
          <cell r="I49" t="str">
            <v>X</v>
          </cell>
          <cell r="J49" t="str">
            <v>X</v>
          </cell>
          <cell r="K49" t="str">
            <v>X</v>
          </cell>
          <cell r="L49" t="str">
            <v>X</v>
          </cell>
          <cell r="M49" t="str">
            <v>X</v>
          </cell>
          <cell r="N49" t="str">
            <v>X</v>
          </cell>
          <cell r="O49">
            <v>0</v>
          </cell>
          <cell r="P49" t="str">
            <v>Livs4 719824</v>
          </cell>
          <cell r="Q49">
            <v>0</v>
          </cell>
          <cell r="R49">
            <v>0</v>
          </cell>
          <cell r="S49">
            <v>12</v>
          </cell>
          <cell r="T49">
            <v>0</v>
          </cell>
          <cell r="U49">
            <v>0</v>
          </cell>
        </row>
        <row r="50">
          <cell r="D50">
            <v>21114</v>
          </cell>
          <cell r="E50">
            <v>27</v>
          </cell>
          <cell r="F50" t="str">
            <v>X</v>
          </cell>
          <cell r="G50">
            <v>0</v>
          </cell>
          <cell r="H50">
            <v>0</v>
          </cell>
          <cell r="I50" t="str">
            <v>X</v>
          </cell>
          <cell r="J50" t="str">
            <v>X</v>
          </cell>
          <cell r="K50" t="str">
            <v>X</v>
          </cell>
          <cell r="L50" t="str">
            <v>X</v>
          </cell>
          <cell r="M50" t="str">
            <v>X</v>
          </cell>
          <cell r="N50" t="str">
            <v>X</v>
          </cell>
          <cell r="O50">
            <v>0</v>
          </cell>
          <cell r="P50" t="str">
            <v>Livs4 719826</v>
          </cell>
          <cell r="Q50">
            <v>0</v>
          </cell>
          <cell r="R50">
            <v>0</v>
          </cell>
          <cell r="S50">
            <v>27</v>
          </cell>
          <cell r="T50">
            <v>0</v>
          </cell>
          <cell r="U50">
            <v>0</v>
          </cell>
        </row>
        <row r="51">
          <cell r="D51">
            <v>21123</v>
          </cell>
          <cell r="E51">
            <v>15</v>
          </cell>
          <cell r="F51" t="str">
            <v>X</v>
          </cell>
          <cell r="G51">
            <v>0</v>
          </cell>
          <cell r="H51">
            <v>0</v>
          </cell>
          <cell r="I51" t="str">
            <v>X</v>
          </cell>
          <cell r="J51" t="str">
            <v>X</v>
          </cell>
          <cell r="K51" t="str">
            <v>X</v>
          </cell>
          <cell r="L51" t="str">
            <v>X</v>
          </cell>
          <cell r="M51" t="str">
            <v>X</v>
          </cell>
          <cell r="N51" t="str">
            <v>X</v>
          </cell>
          <cell r="O51">
            <v>0</v>
          </cell>
          <cell r="P51" t="str">
            <v>Livs4 001071</v>
          </cell>
          <cell r="Q51">
            <v>0</v>
          </cell>
          <cell r="R51">
            <v>238</v>
          </cell>
          <cell r="S51">
            <v>0</v>
          </cell>
          <cell r="T51">
            <v>0</v>
          </cell>
          <cell r="U51">
            <v>0</v>
          </cell>
        </row>
        <row r="52">
          <cell r="D52">
            <v>21124</v>
          </cell>
          <cell r="E52">
            <v>8</v>
          </cell>
          <cell r="F52" t="str">
            <v>X</v>
          </cell>
          <cell r="G52">
            <v>0</v>
          </cell>
          <cell r="H52">
            <v>0</v>
          </cell>
          <cell r="I52" t="str">
            <v>X</v>
          </cell>
          <cell r="J52" t="str">
            <v>X</v>
          </cell>
          <cell r="K52" t="str">
            <v>X</v>
          </cell>
          <cell r="L52" t="str">
            <v>X</v>
          </cell>
          <cell r="M52" t="str">
            <v>X</v>
          </cell>
          <cell r="N52" t="str">
            <v>X</v>
          </cell>
          <cell r="O52">
            <v>0</v>
          </cell>
          <cell r="P52" t="str">
            <v>Livs4 500605</v>
          </cell>
          <cell r="Q52">
            <v>0</v>
          </cell>
          <cell r="R52">
            <v>127</v>
          </cell>
          <cell r="S52">
            <v>0</v>
          </cell>
          <cell r="T52">
            <v>0</v>
          </cell>
          <cell r="U52">
            <v>0</v>
          </cell>
        </row>
        <row r="53">
          <cell r="D53">
            <v>21130</v>
          </cell>
          <cell r="E53">
            <v>7</v>
          </cell>
          <cell r="F53" t="str">
            <v>X</v>
          </cell>
          <cell r="G53">
            <v>0</v>
          </cell>
          <cell r="H53">
            <v>0</v>
          </cell>
          <cell r="I53" t="str">
            <v>X</v>
          </cell>
          <cell r="J53" t="str">
            <v>X</v>
          </cell>
          <cell r="K53" t="str">
            <v>X</v>
          </cell>
          <cell r="L53" t="str">
            <v>X</v>
          </cell>
          <cell r="M53" t="str">
            <v>X</v>
          </cell>
          <cell r="N53" t="str">
            <v>X</v>
          </cell>
          <cell r="O53">
            <v>0</v>
          </cell>
          <cell r="P53" t="str">
            <v>Livs4 719876</v>
          </cell>
          <cell r="Q53">
            <v>0</v>
          </cell>
          <cell r="R53">
            <v>0</v>
          </cell>
          <cell r="S53">
            <v>7</v>
          </cell>
          <cell r="T53">
            <v>0</v>
          </cell>
          <cell r="U53">
            <v>0</v>
          </cell>
        </row>
        <row r="54">
          <cell r="D54">
            <v>21132</v>
          </cell>
          <cell r="E54">
            <v>4</v>
          </cell>
          <cell r="F54" t="str">
            <v>X</v>
          </cell>
          <cell r="G54">
            <v>0</v>
          </cell>
          <cell r="H54">
            <v>0</v>
          </cell>
          <cell r="I54" t="str">
            <v>X</v>
          </cell>
          <cell r="J54" t="str">
            <v>X</v>
          </cell>
          <cell r="K54" t="str">
            <v>X</v>
          </cell>
          <cell r="L54" t="str">
            <v>X</v>
          </cell>
          <cell r="M54" t="str">
            <v>X</v>
          </cell>
          <cell r="N54" t="str">
            <v>X</v>
          </cell>
          <cell r="O54">
            <v>0</v>
          </cell>
          <cell r="P54" t="str">
            <v>Livs4 21132</v>
          </cell>
          <cell r="Q54">
            <v>0</v>
          </cell>
          <cell r="R54">
            <v>0</v>
          </cell>
          <cell r="S54">
            <v>4</v>
          </cell>
          <cell r="T54">
            <v>0</v>
          </cell>
          <cell r="U54">
            <v>0</v>
          </cell>
        </row>
        <row r="55">
          <cell r="D55">
            <v>21133</v>
          </cell>
          <cell r="E55">
            <v>1</v>
          </cell>
          <cell r="F55" t="str">
            <v>X</v>
          </cell>
          <cell r="G55">
            <v>0</v>
          </cell>
          <cell r="H55">
            <v>0</v>
          </cell>
          <cell r="I55" t="str">
            <v>X</v>
          </cell>
          <cell r="J55" t="str">
            <v>X</v>
          </cell>
          <cell r="K55" t="str">
            <v>X</v>
          </cell>
          <cell r="L55" t="str">
            <v>X</v>
          </cell>
          <cell r="M55" t="str">
            <v>X</v>
          </cell>
          <cell r="N55" t="str">
            <v>X</v>
          </cell>
          <cell r="O55">
            <v>0</v>
          </cell>
          <cell r="P55" t="str">
            <v>Livs4 719841</v>
          </cell>
          <cell r="Q55">
            <v>0</v>
          </cell>
          <cell r="R55">
            <v>0</v>
          </cell>
          <cell r="S55">
            <v>1</v>
          </cell>
          <cell r="T55">
            <v>0</v>
          </cell>
          <cell r="U55">
            <v>0</v>
          </cell>
        </row>
        <row r="56">
          <cell r="D56">
            <v>21135</v>
          </cell>
          <cell r="E56">
            <v>1</v>
          </cell>
          <cell r="F56" t="str">
            <v>X</v>
          </cell>
          <cell r="G56">
            <v>0</v>
          </cell>
          <cell r="H56">
            <v>0</v>
          </cell>
          <cell r="I56" t="str">
            <v>X</v>
          </cell>
          <cell r="J56" t="str">
            <v>X</v>
          </cell>
          <cell r="K56" t="str">
            <v>X</v>
          </cell>
          <cell r="L56" t="str">
            <v>X</v>
          </cell>
          <cell r="M56" t="str">
            <v>X</v>
          </cell>
          <cell r="N56" t="str">
            <v>X</v>
          </cell>
          <cell r="O56">
            <v>0</v>
          </cell>
          <cell r="P56" t="str">
            <v>Livs4 719843</v>
          </cell>
          <cell r="Q56">
            <v>0</v>
          </cell>
          <cell r="R56">
            <v>0</v>
          </cell>
          <cell r="S56">
            <v>1</v>
          </cell>
          <cell r="T56">
            <v>0</v>
          </cell>
          <cell r="U56">
            <v>0</v>
          </cell>
        </row>
        <row r="57">
          <cell r="D57">
            <v>21136</v>
          </cell>
          <cell r="E57">
            <v>4</v>
          </cell>
          <cell r="F57" t="str">
            <v>X</v>
          </cell>
          <cell r="G57">
            <v>0</v>
          </cell>
          <cell r="H57">
            <v>0</v>
          </cell>
          <cell r="I57" t="str">
            <v>X</v>
          </cell>
          <cell r="J57" t="str">
            <v>X</v>
          </cell>
          <cell r="K57" t="str">
            <v>X</v>
          </cell>
          <cell r="L57" t="str">
            <v>X</v>
          </cell>
          <cell r="M57" t="str">
            <v>X</v>
          </cell>
          <cell r="N57" t="str">
            <v>X</v>
          </cell>
          <cell r="O57">
            <v>1</v>
          </cell>
          <cell r="P57" t="str">
            <v>Livs4 719844</v>
          </cell>
          <cell r="Q57">
            <v>0</v>
          </cell>
          <cell r="R57">
            <v>18</v>
          </cell>
          <cell r="S57">
            <v>2</v>
          </cell>
          <cell r="T57">
            <v>0</v>
          </cell>
          <cell r="U57">
            <v>0</v>
          </cell>
        </row>
        <row r="58">
          <cell r="D58">
            <v>21137</v>
          </cell>
          <cell r="E58">
            <v>7</v>
          </cell>
          <cell r="F58" t="str">
            <v>X</v>
          </cell>
          <cell r="G58">
            <v>0</v>
          </cell>
          <cell r="H58">
            <v>0</v>
          </cell>
          <cell r="I58" t="str">
            <v>X</v>
          </cell>
          <cell r="J58" t="str">
            <v>X</v>
          </cell>
          <cell r="K58" t="str">
            <v>X</v>
          </cell>
          <cell r="L58" t="str">
            <v>X</v>
          </cell>
          <cell r="M58" t="str">
            <v>X</v>
          </cell>
          <cell r="N58" t="str">
            <v>X</v>
          </cell>
          <cell r="O58">
            <v>0</v>
          </cell>
          <cell r="P58" t="str">
            <v>Livs4 719845</v>
          </cell>
          <cell r="Q58">
            <v>0</v>
          </cell>
          <cell r="R58">
            <v>0</v>
          </cell>
          <cell r="S58">
            <v>7</v>
          </cell>
          <cell r="T58">
            <v>0</v>
          </cell>
          <cell r="U58">
            <v>0</v>
          </cell>
        </row>
        <row r="59">
          <cell r="D59">
            <v>21138</v>
          </cell>
          <cell r="E59">
            <v>11</v>
          </cell>
          <cell r="F59" t="str">
            <v>X</v>
          </cell>
          <cell r="G59">
            <v>0</v>
          </cell>
          <cell r="H59">
            <v>0</v>
          </cell>
          <cell r="I59" t="str">
            <v>X</v>
          </cell>
          <cell r="J59" t="str">
            <v>X</v>
          </cell>
          <cell r="K59" t="str">
            <v>X</v>
          </cell>
          <cell r="L59" t="str">
            <v>X</v>
          </cell>
          <cell r="M59" t="str">
            <v>X</v>
          </cell>
          <cell r="N59" t="str">
            <v>X</v>
          </cell>
          <cell r="O59">
            <v>0</v>
          </cell>
          <cell r="P59" t="str">
            <v>Livs4 719846</v>
          </cell>
          <cell r="Q59">
            <v>0</v>
          </cell>
          <cell r="R59">
            <v>0</v>
          </cell>
          <cell r="S59">
            <v>11</v>
          </cell>
          <cell r="T59">
            <v>0</v>
          </cell>
          <cell r="U59">
            <v>0</v>
          </cell>
        </row>
        <row r="60">
          <cell r="D60">
            <v>21170</v>
          </cell>
          <cell r="E60">
            <v>3</v>
          </cell>
          <cell r="F60" t="str">
            <v>X</v>
          </cell>
          <cell r="G60">
            <v>0</v>
          </cell>
          <cell r="H60">
            <v>0</v>
          </cell>
          <cell r="I60" t="str">
            <v>X</v>
          </cell>
          <cell r="J60" t="str">
            <v>X</v>
          </cell>
          <cell r="K60" t="str">
            <v>X</v>
          </cell>
          <cell r="L60" t="str">
            <v>X</v>
          </cell>
          <cell r="M60" t="str">
            <v>X</v>
          </cell>
          <cell r="N60" t="str">
            <v>X</v>
          </cell>
          <cell r="O60">
            <v>0</v>
          </cell>
          <cell r="P60" t="str">
            <v>Livs4 405020</v>
          </cell>
          <cell r="Q60">
            <v>0</v>
          </cell>
          <cell r="R60">
            <v>0</v>
          </cell>
          <cell r="S60">
            <v>3</v>
          </cell>
          <cell r="T60">
            <v>0</v>
          </cell>
          <cell r="U60">
            <v>0</v>
          </cell>
        </row>
        <row r="61">
          <cell r="D61">
            <v>21171</v>
          </cell>
          <cell r="E61">
            <v>252</v>
          </cell>
          <cell r="F61" t="str">
            <v>X</v>
          </cell>
          <cell r="G61">
            <v>0</v>
          </cell>
          <cell r="H61">
            <v>0</v>
          </cell>
          <cell r="I61" t="str">
            <v>X</v>
          </cell>
          <cell r="J61" t="str">
            <v>X</v>
          </cell>
          <cell r="K61" t="str">
            <v>X</v>
          </cell>
          <cell r="L61" t="str">
            <v>X</v>
          </cell>
          <cell r="M61" t="str">
            <v>X</v>
          </cell>
          <cell r="N61" t="str">
            <v>X</v>
          </cell>
          <cell r="O61">
            <v>0</v>
          </cell>
          <cell r="P61" t="str">
            <v>Livs4 420520</v>
          </cell>
          <cell r="Q61">
            <v>0</v>
          </cell>
          <cell r="R61">
            <v>20</v>
          </cell>
          <cell r="S61">
            <v>250</v>
          </cell>
          <cell r="T61">
            <v>0</v>
          </cell>
          <cell r="U61">
            <v>0</v>
          </cell>
        </row>
        <row r="62">
          <cell r="D62">
            <v>21177</v>
          </cell>
          <cell r="E62">
            <v>1</v>
          </cell>
          <cell r="F62" t="str">
            <v>X</v>
          </cell>
          <cell r="G62">
            <v>0</v>
          </cell>
          <cell r="H62">
            <v>0</v>
          </cell>
          <cell r="I62" t="str">
            <v>X</v>
          </cell>
          <cell r="J62" t="str">
            <v>X</v>
          </cell>
          <cell r="K62" t="str">
            <v>X</v>
          </cell>
          <cell r="L62" t="str">
            <v>X</v>
          </cell>
          <cell r="M62" t="str">
            <v>X</v>
          </cell>
          <cell r="N62" t="str">
            <v>X</v>
          </cell>
          <cell r="O62">
            <v>0</v>
          </cell>
          <cell r="P62" t="str">
            <v>Livs4 407346</v>
          </cell>
          <cell r="Q62">
            <v>0</v>
          </cell>
          <cell r="R62">
            <v>0</v>
          </cell>
          <cell r="S62">
            <v>1</v>
          </cell>
          <cell r="T62">
            <v>0</v>
          </cell>
          <cell r="U62">
            <v>0</v>
          </cell>
        </row>
        <row r="63">
          <cell r="D63">
            <v>21183</v>
          </cell>
          <cell r="E63">
            <v>1</v>
          </cell>
          <cell r="F63" t="str">
            <v>X</v>
          </cell>
          <cell r="G63">
            <v>0</v>
          </cell>
          <cell r="H63">
            <v>0</v>
          </cell>
          <cell r="I63" t="str">
            <v>X</v>
          </cell>
          <cell r="J63" t="str">
            <v>X</v>
          </cell>
          <cell r="K63" t="str">
            <v>X</v>
          </cell>
          <cell r="L63" t="str">
            <v>X</v>
          </cell>
          <cell r="M63" t="str">
            <v>X</v>
          </cell>
          <cell r="N63" t="str">
            <v>X</v>
          </cell>
          <cell r="O63">
            <v>0</v>
          </cell>
          <cell r="P63">
            <v>21183</v>
          </cell>
          <cell r="Q63">
            <v>0</v>
          </cell>
          <cell r="R63">
            <v>0</v>
          </cell>
          <cell r="S63">
            <v>1</v>
          </cell>
          <cell r="T63">
            <v>0</v>
          </cell>
          <cell r="U63">
            <v>0</v>
          </cell>
        </row>
        <row r="64">
          <cell r="D64">
            <v>21189</v>
          </cell>
          <cell r="E64">
            <v>1</v>
          </cell>
          <cell r="F64" t="str">
            <v>X</v>
          </cell>
          <cell r="G64">
            <v>0</v>
          </cell>
          <cell r="H64">
            <v>0</v>
          </cell>
          <cell r="I64" t="str">
            <v>X</v>
          </cell>
          <cell r="J64" t="str">
            <v>X</v>
          </cell>
          <cell r="K64" t="str">
            <v>X</v>
          </cell>
          <cell r="L64" t="str">
            <v>X</v>
          </cell>
          <cell r="M64" t="str">
            <v>X</v>
          </cell>
          <cell r="N64" t="str">
            <v>X</v>
          </cell>
          <cell r="O64">
            <v>0</v>
          </cell>
          <cell r="P64" t="str">
            <v>Livs4 405438</v>
          </cell>
          <cell r="Q64">
            <v>0</v>
          </cell>
          <cell r="R64">
            <v>0</v>
          </cell>
          <cell r="S64">
            <v>1</v>
          </cell>
          <cell r="T64">
            <v>0</v>
          </cell>
          <cell r="U64">
            <v>0</v>
          </cell>
        </row>
        <row r="65">
          <cell r="D65">
            <v>21193</v>
          </cell>
          <cell r="E65">
            <v>1</v>
          </cell>
          <cell r="F65" t="str">
            <v>X</v>
          </cell>
          <cell r="G65">
            <v>0</v>
          </cell>
          <cell r="H65">
            <v>0</v>
          </cell>
          <cell r="I65" t="str">
            <v>X</v>
          </cell>
          <cell r="J65" t="str">
            <v>X</v>
          </cell>
          <cell r="K65" t="str">
            <v>X</v>
          </cell>
          <cell r="L65" t="str">
            <v>X</v>
          </cell>
          <cell r="M65" t="str">
            <v>X</v>
          </cell>
          <cell r="N65" t="str">
            <v>X</v>
          </cell>
          <cell r="O65">
            <v>0</v>
          </cell>
          <cell r="P65" t="str">
            <v>Livs4 434550</v>
          </cell>
          <cell r="Q65">
            <v>0</v>
          </cell>
          <cell r="R65">
            <v>0</v>
          </cell>
          <cell r="S65">
            <v>1</v>
          </cell>
          <cell r="T65">
            <v>0</v>
          </cell>
          <cell r="U65">
            <v>0</v>
          </cell>
        </row>
        <row r="66">
          <cell r="D66">
            <v>21194</v>
          </cell>
          <cell r="E66">
            <v>2</v>
          </cell>
          <cell r="F66" t="str">
            <v>X</v>
          </cell>
          <cell r="G66">
            <v>0</v>
          </cell>
          <cell r="H66">
            <v>0</v>
          </cell>
          <cell r="I66" t="str">
            <v>X</v>
          </cell>
          <cell r="J66" t="str">
            <v>X</v>
          </cell>
          <cell r="K66" t="str">
            <v>X</v>
          </cell>
          <cell r="L66" t="str">
            <v>X</v>
          </cell>
          <cell r="M66" t="str">
            <v>X</v>
          </cell>
          <cell r="N66" t="str">
            <v>X</v>
          </cell>
          <cell r="O66">
            <v>0</v>
          </cell>
          <cell r="P66" t="str">
            <v>Livs4 500245</v>
          </cell>
          <cell r="Q66">
            <v>0</v>
          </cell>
          <cell r="R66">
            <v>0</v>
          </cell>
          <cell r="S66">
            <v>2</v>
          </cell>
          <cell r="T66">
            <v>0</v>
          </cell>
          <cell r="U66">
            <v>0</v>
          </cell>
        </row>
        <row r="67">
          <cell r="D67">
            <v>21196</v>
          </cell>
          <cell r="E67">
            <v>1</v>
          </cell>
          <cell r="F67" t="str">
            <v>X</v>
          </cell>
          <cell r="G67">
            <v>0</v>
          </cell>
          <cell r="H67">
            <v>0</v>
          </cell>
          <cell r="I67" t="str">
            <v>X</v>
          </cell>
          <cell r="J67" t="str">
            <v>X</v>
          </cell>
          <cell r="K67" t="str">
            <v>X</v>
          </cell>
          <cell r="L67" t="str">
            <v>X</v>
          </cell>
          <cell r="M67" t="str">
            <v>X</v>
          </cell>
          <cell r="N67" t="str">
            <v>X</v>
          </cell>
          <cell r="O67">
            <v>0</v>
          </cell>
          <cell r="P67" t="str">
            <v>Livs4 404007</v>
          </cell>
          <cell r="Q67">
            <v>0</v>
          </cell>
          <cell r="R67">
            <v>0</v>
          </cell>
          <cell r="S67">
            <v>1</v>
          </cell>
          <cell r="T67">
            <v>0</v>
          </cell>
          <cell r="U67">
            <v>0</v>
          </cell>
        </row>
        <row r="68">
          <cell r="D68">
            <v>21197</v>
          </cell>
          <cell r="E68">
            <v>31</v>
          </cell>
          <cell r="F68" t="str">
            <v>X</v>
          </cell>
          <cell r="G68">
            <v>0</v>
          </cell>
          <cell r="H68">
            <v>0</v>
          </cell>
          <cell r="I68" t="str">
            <v>X</v>
          </cell>
          <cell r="J68" t="str">
            <v>X</v>
          </cell>
          <cell r="K68" t="str">
            <v>X</v>
          </cell>
          <cell r="L68" t="str">
            <v>X</v>
          </cell>
          <cell r="M68" t="str">
            <v>X</v>
          </cell>
          <cell r="N68" t="str">
            <v>X</v>
          </cell>
          <cell r="O68">
            <v>0</v>
          </cell>
          <cell r="P68" t="str">
            <v>Livs4 434548</v>
          </cell>
          <cell r="Q68">
            <v>0</v>
          </cell>
          <cell r="R68">
            <v>0</v>
          </cell>
          <cell r="S68">
            <v>31</v>
          </cell>
          <cell r="T68">
            <v>0</v>
          </cell>
          <cell r="U68">
            <v>0</v>
          </cell>
        </row>
        <row r="69">
          <cell r="D69">
            <v>21200</v>
          </cell>
          <cell r="E69">
            <v>23</v>
          </cell>
          <cell r="F69" t="str">
            <v>X</v>
          </cell>
          <cell r="G69">
            <v>0</v>
          </cell>
          <cell r="H69">
            <v>0</v>
          </cell>
          <cell r="I69" t="str">
            <v>X</v>
          </cell>
          <cell r="J69" t="str">
            <v>X</v>
          </cell>
          <cell r="K69" t="str">
            <v>X</v>
          </cell>
          <cell r="L69" t="str">
            <v>X</v>
          </cell>
          <cell r="M69" t="str">
            <v>X</v>
          </cell>
          <cell r="N69" t="str">
            <v>X</v>
          </cell>
          <cell r="O69">
            <v>0</v>
          </cell>
          <cell r="P69" t="str">
            <v>Livs4 434540</v>
          </cell>
          <cell r="Q69">
            <v>0</v>
          </cell>
          <cell r="R69">
            <v>39</v>
          </cell>
          <cell r="S69">
            <v>20</v>
          </cell>
          <cell r="T69">
            <v>0</v>
          </cell>
          <cell r="U69">
            <v>0</v>
          </cell>
        </row>
        <row r="70">
          <cell r="D70">
            <v>21201</v>
          </cell>
          <cell r="E70">
            <v>4</v>
          </cell>
          <cell r="F70" t="str">
            <v>X</v>
          </cell>
          <cell r="G70">
            <v>0</v>
          </cell>
          <cell r="H70">
            <v>0</v>
          </cell>
          <cell r="I70" t="str">
            <v>X</v>
          </cell>
          <cell r="J70" t="str">
            <v>X</v>
          </cell>
          <cell r="K70" t="str">
            <v>X</v>
          </cell>
          <cell r="L70" t="str">
            <v>X</v>
          </cell>
          <cell r="M70" t="str">
            <v>X</v>
          </cell>
          <cell r="N70" t="str">
            <v>X</v>
          </cell>
          <cell r="O70">
            <v>0</v>
          </cell>
          <cell r="P70" t="str">
            <v>Livs4 424030</v>
          </cell>
          <cell r="Q70">
            <v>0</v>
          </cell>
          <cell r="R70">
            <v>0</v>
          </cell>
          <cell r="S70">
            <v>4</v>
          </cell>
          <cell r="T70">
            <v>0</v>
          </cell>
          <cell r="U70">
            <v>0</v>
          </cell>
        </row>
        <row r="71">
          <cell r="D71">
            <v>21202</v>
          </cell>
          <cell r="E71">
            <v>2</v>
          </cell>
          <cell r="F71" t="str">
            <v>X</v>
          </cell>
          <cell r="G71">
            <v>0</v>
          </cell>
          <cell r="H71">
            <v>0</v>
          </cell>
          <cell r="I71" t="str">
            <v>X</v>
          </cell>
          <cell r="J71" t="str">
            <v>X</v>
          </cell>
          <cell r="K71" t="str">
            <v>X</v>
          </cell>
          <cell r="L71" t="str">
            <v>X</v>
          </cell>
          <cell r="M71" t="str">
            <v>X</v>
          </cell>
          <cell r="N71" t="str">
            <v>X</v>
          </cell>
          <cell r="O71">
            <v>0</v>
          </cell>
          <cell r="P71" t="str">
            <v>Livs4 001530</v>
          </cell>
          <cell r="Q71">
            <v>0</v>
          </cell>
          <cell r="R71">
            <v>0</v>
          </cell>
          <cell r="S71">
            <v>2</v>
          </cell>
          <cell r="T71">
            <v>0</v>
          </cell>
          <cell r="U71">
            <v>0</v>
          </cell>
        </row>
        <row r="72">
          <cell r="D72">
            <v>21203</v>
          </cell>
          <cell r="E72">
            <v>1</v>
          </cell>
          <cell r="F72" t="str">
            <v>X</v>
          </cell>
          <cell r="G72">
            <v>0</v>
          </cell>
          <cell r="H72">
            <v>0</v>
          </cell>
          <cell r="I72" t="str">
            <v>X</v>
          </cell>
          <cell r="J72" t="str">
            <v>X</v>
          </cell>
          <cell r="K72" t="str">
            <v>X</v>
          </cell>
          <cell r="L72" t="str">
            <v>X</v>
          </cell>
          <cell r="M72" t="str">
            <v>X</v>
          </cell>
          <cell r="N72" t="str">
            <v>X</v>
          </cell>
          <cell r="O72">
            <v>0</v>
          </cell>
          <cell r="P72" t="str">
            <v>Livs4 500308</v>
          </cell>
          <cell r="Q72">
            <v>0</v>
          </cell>
          <cell r="R72">
            <v>0</v>
          </cell>
          <cell r="S72">
            <v>1</v>
          </cell>
          <cell r="T72">
            <v>0</v>
          </cell>
          <cell r="U72">
            <v>0</v>
          </cell>
        </row>
        <row r="73">
          <cell r="D73">
            <v>21204</v>
          </cell>
          <cell r="E73">
            <v>11</v>
          </cell>
          <cell r="F73" t="str">
            <v>X</v>
          </cell>
          <cell r="G73">
            <v>0</v>
          </cell>
          <cell r="H73">
            <v>0</v>
          </cell>
          <cell r="I73" t="str">
            <v>X</v>
          </cell>
          <cell r="J73" t="str">
            <v>X</v>
          </cell>
          <cell r="K73" t="str">
            <v>X</v>
          </cell>
          <cell r="L73" t="str">
            <v>X</v>
          </cell>
          <cell r="M73" t="str">
            <v>X</v>
          </cell>
          <cell r="N73" t="str">
            <v>X</v>
          </cell>
          <cell r="O73">
            <v>0</v>
          </cell>
          <cell r="P73" t="str">
            <v>Livs4 403481</v>
          </cell>
          <cell r="Q73">
            <v>0</v>
          </cell>
          <cell r="R73">
            <v>0</v>
          </cell>
          <cell r="S73">
            <v>11</v>
          </cell>
          <cell r="T73">
            <v>0</v>
          </cell>
          <cell r="U73">
            <v>0</v>
          </cell>
        </row>
        <row r="74">
          <cell r="D74">
            <v>21207</v>
          </cell>
          <cell r="E74">
            <v>2</v>
          </cell>
          <cell r="F74" t="str">
            <v>X</v>
          </cell>
          <cell r="G74">
            <v>0</v>
          </cell>
          <cell r="H74">
            <v>0</v>
          </cell>
          <cell r="I74" t="str">
            <v>X</v>
          </cell>
          <cell r="J74" t="str">
            <v>X</v>
          </cell>
          <cell r="K74" t="str">
            <v>X</v>
          </cell>
          <cell r="L74" t="str">
            <v>X</v>
          </cell>
          <cell r="M74" t="str">
            <v>X</v>
          </cell>
          <cell r="N74" t="str">
            <v>X</v>
          </cell>
          <cell r="O74">
            <v>0</v>
          </cell>
          <cell r="P74" t="str">
            <v>Livs4 405038</v>
          </cell>
          <cell r="Q74">
            <v>0</v>
          </cell>
          <cell r="R74">
            <v>18</v>
          </cell>
          <cell r="S74">
            <v>1</v>
          </cell>
          <cell r="T74">
            <v>0</v>
          </cell>
          <cell r="U74">
            <v>0</v>
          </cell>
        </row>
        <row r="75">
          <cell r="D75">
            <v>21209</v>
          </cell>
          <cell r="E75">
            <v>2</v>
          </cell>
          <cell r="F75" t="str">
            <v>X</v>
          </cell>
          <cell r="G75">
            <v>0</v>
          </cell>
          <cell r="H75">
            <v>0</v>
          </cell>
          <cell r="I75" t="str">
            <v>X</v>
          </cell>
          <cell r="J75" t="str">
            <v>X</v>
          </cell>
          <cell r="K75" t="str">
            <v>X</v>
          </cell>
          <cell r="L75" t="str">
            <v>X</v>
          </cell>
          <cell r="M75" t="str">
            <v>X</v>
          </cell>
          <cell r="N75" t="str">
            <v>X</v>
          </cell>
          <cell r="O75">
            <v>0</v>
          </cell>
          <cell r="P75" t="str">
            <v>Livs4 405041</v>
          </cell>
          <cell r="Q75">
            <v>0</v>
          </cell>
          <cell r="R75">
            <v>0</v>
          </cell>
          <cell r="S75">
            <v>2</v>
          </cell>
          <cell r="T75">
            <v>0</v>
          </cell>
          <cell r="U75">
            <v>0</v>
          </cell>
        </row>
        <row r="76">
          <cell r="D76">
            <v>21210</v>
          </cell>
          <cell r="E76">
            <v>3</v>
          </cell>
          <cell r="F76" t="str">
            <v>X</v>
          </cell>
          <cell r="G76">
            <v>0</v>
          </cell>
          <cell r="H76">
            <v>0</v>
          </cell>
          <cell r="I76" t="str">
            <v>X</v>
          </cell>
          <cell r="J76" t="str">
            <v>X</v>
          </cell>
          <cell r="K76" t="str">
            <v>X</v>
          </cell>
          <cell r="L76" t="str">
            <v>X</v>
          </cell>
          <cell r="M76" t="str">
            <v>X</v>
          </cell>
          <cell r="N76" t="str">
            <v>X</v>
          </cell>
          <cell r="O76">
            <v>0</v>
          </cell>
          <cell r="P76" t="str">
            <v>Livs4 405042</v>
          </cell>
          <cell r="Q76">
            <v>0</v>
          </cell>
          <cell r="R76">
            <v>0</v>
          </cell>
          <cell r="S76">
            <v>3</v>
          </cell>
          <cell r="T76">
            <v>0</v>
          </cell>
          <cell r="U76">
            <v>0</v>
          </cell>
        </row>
        <row r="77">
          <cell r="D77">
            <v>21211</v>
          </cell>
          <cell r="E77">
            <v>1</v>
          </cell>
          <cell r="F77" t="str">
            <v>X</v>
          </cell>
          <cell r="G77">
            <v>0</v>
          </cell>
          <cell r="H77">
            <v>0</v>
          </cell>
          <cell r="I77" t="str">
            <v>X</v>
          </cell>
          <cell r="J77" t="str">
            <v>X</v>
          </cell>
          <cell r="K77" t="str">
            <v>X</v>
          </cell>
          <cell r="L77" t="str">
            <v>X</v>
          </cell>
          <cell r="M77" t="str">
            <v>X</v>
          </cell>
          <cell r="N77" t="str">
            <v>X</v>
          </cell>
          <cell r="O77">
            <v>0</v>
          </cell>
          <cell r="P77" t="str">
            <v>Livs4 405043</v>
          </cell>
          <cell r="Q77">
            <v>0</v>
          </cell>
          <cell r="R77">
            <v>0</v>
          </cell>
          <cell r="S77">
            <v>1</v>
          </cell>
          <cell r="T77">
            <v>0</v>
          </cell>
          <cell r="U77">
            <v>0</v>
          </cell>
        </row>
        <row r="78">
          <cell r="D78">
            <v>21212</v>
          </cell>
          <cell r="E78">
            <v>12</v>
          </cell>
          <cell r="F78" t="str">
            <v>X</v>
          </cell>
          <cell r="G78">
            <v>0</v>
          </cell>
          <cell r="H78">
            <v>0</v>
          </cell>
          <cell r="I78" t="str">
            <v>X</v>
          </cell>
          <cell r="J78" t="str">
            <v>X</v>
          </cell>
          <cell r="K78" t="str">
            <v>X</v>
          </cell>
          <cell r="L78" t="str">
            <v>X</v>
          </cell>
          <cell r="M78" t="str">
            <v>X</v>
          </cell>
          <cell r="N78" t="str">
            <v>X</v>
          </cell>
          <cell r="O78">
            <v>0</v>
          </cell>
          <cell r="P78" t="str">
            <v>Livs4 405045</v>
          </cell>
          <cell r="Q78">
            <v>0</v>
          </cell>
          <cell r="R78">
            <v>0</v>
          </cell>
          <cell r="S78">
            <v>12</v>
          </cell>
          <cell r="T78">
            <v>0</v>
          </cell>
          <cell r="U78">
            <v>0</v>
          </cell>
        </row>
        <row r="79">
          <cell r="D79">
            <v>21213</v>
          </cell>
          <cell r="E79">
            <v>3</v>
          </cell>
          <cell r="F79" t="str">
            <v>X</v>
          </cell>
          <cell r="G79">
            <v>0</v>
          </cell>
          <cell r="H79">
            <v>0</v>
          </cell>
          <cell r="I79" t="str">
            <v>X</v>
          </cell>
          <cell r="J79" t="str">
            <v>X</v>
          </cell>
          <cell r="K79" t="str">
            <v>X</v>
          </cell>
          <cell r="L79" t="str">
            <v>X</v>
          </cell>
          <cell r="M79" t="str">
            <v>X</v>
          </cell>
          <cell r="N79" t="str">
            <v>X</v>
          </cell>
          <cell r="O79">
            <v>0</v>
          </cell>
          <cell r="P79" t="str">
            <v>Livs4 405046</v>
          </cell>
          <cell r="Q79">
            <v>0</v>
          </cell>
          <cell r="R79">
            <v>0</v>
          </cell>
          <cell r="S79">
            <v>3</v>
          </cell>
          <cell r="T79">
            <v>0</v>
          </cell>
          <cell r="U79">
            <v>0</v>
          </cell>
        </row>
        <row r="80">
          <cell r="D80">
            <v>21215</v>
          </cell>
          <cell r="E80">
            <v>4</v>
          </cell>
          <cell r="F80" t="str">
            <v>X</v>
          </cell>
          <cell r="G80">
            <v>0</v>
          </cell>
          <cell r="H80">
            <v>0</v>
          </cell>
          <cell r="I80" t="str">
            <v>X</v>
          </cell>
          <cell r="J80" t="str">
            <v>X</v>
          </cell>
          <cell r="K80" t="str">
            <v>X</v>
          </cell>
          <cell r="L80" t="str">
            <v>X</v>
          </cell>
          <cell r="M80" t="str">
            <v>X</v>
          </cell>
          <cell r="N80" t="str">
            <v>X</v>
          </cell>
          <cell r="O80">
            <v>0</v>
          </cell>
          <cell r="P80" t="str">
            <v>Livs4 405048</v>
          </cell>
          <cell r="Q80">
            <v>0</v>
          </cell>
          <cell r="R80">
            <v>0</v>
          </cell>
          <cell r="S80">
            <v>4</v>
          </cell>
          <cell r="T80">
            <v>0</v>
          </cell>
          <cell r="U80">
            <v>0</v>
          </cell>
        </row>
        <row r="81">
          <cell r="D81">
            <v>21216</v>
          </cell>
          <cell r="E81">
            <v>1</v>
          </cell>
          <cell r="F81" t="str">
            <v>X</v>
          </cell>
          <cell r="G81">
            <v>0</v>
          </cell>
          <cell r="H81">
            <v>0</v>
          </cell>
          <cell r="I81" t="str">
            <v>X</v>
          </cell>
          <cell r="J81" t="str">
            <v>X</v>
          </cell>
          <cell r="K81" t="str">
            <v>X</v>
          </cell>
          <cell r="L81" t="str">
            <v>X</v>
          </cell>
          <cell r="M81" t="str">
            <v>X</v>
          </cell>
          <cell r="N81" t="str">
            <v>X</v>
          </cell>
          <cell r="O81">
            <v>0</v>
          </cell>
          <cell r="P81" t="str">
            <v>Livs4 405049</v>
          </cell>
          <cell r="Q81">
            <v>0</v>
          </cell>
          <cell r="R81">
            <v>0</v>
          </cell>
          <cell r="S81">
            <v>1</v>
          </cell>
          <cell r="T81">
            <v>0</v>
          </cell>
          <cell r="U81">
            <v>0</v>
          </cell>
        </row>
        <row r="82">
          <cell r="D82">
            <v>21217</v>
          </cell>
          <cell r="E82">
            <v>1</v>
          </cell>
          <cell r="F82" t="str">
            <v>X</v>
          </cell>
          <cell r="G82">
            <v>0</v>
          </cell>
          <cell r="H82">
            <v>0</v>
          </cell>
          <cell r="I82" t="str">
            <v>X</v>
          </cell>
          <cell r="J82" t="str">
            <v>X</v>
          </cell>
          <cell r="K82" t="str">
            <v>X</v>
          </cell>
          <cell r="L82" t="str">
            <v>X</v>
          </cell>
          <cell r="M82" t="str">
            <v>X</v>
          </cell>
          <cell r="N82" t="str">
            <v>X</v>
          </cell>
          <cell r="O82">
            <v>0</v>
          </cell>
          <cell r="P82" t="str">
            <v>Livs4 405052</v>
          </cell>
          <cell r="Q82">
            <v>0</v>
          </cell>
          <cell r="R82">
            <v>0</v>
          </cell>
          <cell r="S82">
            <v>1</v>
          </cell>
          <cell r="T82">
            <v>0</v>
          </cell>
          <cell r="U82">
            <v>0</v>
          </cell>
        </row>
        <row r="83">
          <cell r="D83">
            <v>21226</v>
          </cell>
          <cell r="E83">
            <v>816</v>
          </cell>
          <cell r="F83" t="str">
            <v>X</v>
          </cell>
          <cell r="G83">
            <v>0</v>
          </cell>
          <cell r="H83">
            <v>0</v>
          </cell>
          <cell r="I83" t="str">
            <v>X</v>
          </cell>
          <cell r="J83" t="str">
            <v>X</v>
          </cell>
          <cell r="K83" t="str">
            <v>X</v>
          </cell>
          <cell r="L83" t="str">
            <v>X</v>
          </cell>
          <cell r="M83" t="str">
            <v>X</v>
          </cell>
          <cell r="N83" t="str">
            <v>X</v>
          </cell>
          <cell r="O83">
            <v>0</v>
          </cell>
          <cell r="P83" t="str">
            <v>Livs4 404030 PPV</v>
          </cell>
          <cell r="Q83">
            <v>0</v>
          </cell>
          <cell r="R83">
            <v>342</v>
          </cell>
          <cell r="S83">
            <v>794</v>
          </cell>
          <cell r="T83">
            <v>0</v>
          </cell>
          <cell r="U83">
            <v>0</v>
          </cell>
        </row>
        <row r="84">
          <cell r="D84">
            <v>21231</v>
          </cell>
          <cell r="E84">
            <v>32</v>
          </cell>
          <cell r="F84" t="str">
            <v>X</v>
          </cell>
          <cell r="G84">
            <v>0</v>
          </cell>
          <cell r="H84">
            <v>0</v>
          </cell>
          <cell r="I84" t="str">
            <v>X</v>
          </cell>
          <cell r="J84" t="str">
            <v>X</v>
          </cell>
          <cell r="K84" t="str">
            <v>X</v>
          </cell>
          <cell r="L84" t="str">
            <v>X</v>
          </cell>
          <cell r="M84" t="str">
            <v>X</v>
          </cell>
          <cell r="N84" t="str">
            <v>X</v>
          </cell>
          <cell r="O84">
            <v>1</v>
          </cell>
          <cell r="P84" t="str">
            <v>Station4 719871</v>
          </cell>
          <cell r="Q84">
            <v>0</v>
          </cell>
          <cell r="R84">
            <v>0</v>
          </cell>
          <cell r="S84">
            <v>31</v>
          </cell>
          <cell r="T84">
            <v>0</v>
          </cell>
          <cell r="U84">
            <v>0</v>
          </cell>
        </row>
        <row r="85">
          <cell r="D85">
            <v>21233</v>
          </cell>
          <cell r="E85">
            <v>12</v>
          </cell>
          <cell r="F85" t="str">
            <v>X</v>
          </cell>
          <cell r="G85">
            <v>0</v>
          </cell>
          <cell r="H85">
            <v>0</v>
          </cell>
          <cell r="I85" t="str">
            <v>X</v>
          </cell>
          <cell r="J85" t="str">
            <v>X</v>
          </cell>
          <cell r="K85" t="str">
            <v>X</v>
          </cell>
          <cell r="L85" t="str">
            <v>X</v>
          </cell>
          <cell r="M85" t="str">
            <v>X</v>
          </cell>
          <cell r="N85" t="str">
            <v>X</v>
          </cell>
          <cell r="O85">
            <v>0</v>
          </cell>
          <cell r="P85" t="str">
            <v>Station4 719873</v>
          </cell>
          <cell r="Q85">
            <v>0</v>
          </cell>
          <cell r="R85">
            <v>0</v>
          </cell>
          <cell r="S85">
            <v>12</v>
          </cell>
          <cell r="T85">
            <v>0</v>
          </cell>
          <cell r="U85">
            <v>0</v>
          </cell>
        </row>
        <row r="86">
          <cell r="D86">
            <v>21234</v>
          </cell>
          <cell r="E86">
            <v>34</v>
          </cell>
          <cell r="F86" t="str">
            <v>X</v>
          </cell>
          <cell r="G86">
            <v>0</v>
          </cell>
          <cell r="H86">
            <v>0</v>
          </cell>
          <cell r="I86" t="str">
            <v>X</v>
          </cell>
          <cell r="J86" t="str">
            <v>X</v>
          </cell>
          <cell r="K86" t="str">
            <v>X</v>
          </cell>
          <cell r="L86" t="str">
            <v>X</v>
          </cell>
          <cell r="M86" t="str">
            <v>X</v>
          </cell>
          <cell r="N86" t="str">
            <v>X</v>
          </cell>
          <cell r="O86">
            <v>0</v>
          </cell>
          <cell r="P86" t="str">
            <v>Station4 719874</v>
          </cell>
          <cell r="Q86">
            <v>0</v>
          </cell>
          <cell r="R86">
            <v>0</v>
          </cell>
          <cell r="S86">
            <v>34</v>
          </cell>
          <cell r="T86">
            <v>0</v>
          </cell>
          <cell r="U86">
            <v>0</v>
          </cell>
        </row>
        <row r="87">
          <cell r="D87">
            <v>21235</v>
          </cell>
          <cell r="E87">
            <v>9</v>
          </cell>
          <cell r="F87" t="str">
            <v>X</v>
          </cell>
          <cell r="G87">
            <v>0</v>
          </cell>
          <cell r="H87">
            <v>0</v>
          </cell>
          <cell r="I87" t="str">
            <v>X</v>
          </cell>
          <cell r="J87" t="str">
            <v>X</v>
          </cell>
          <cell r="K87" t="str">
            <v>X</v>
          </cell>
          <cell r="L87" t="str">
            <v>X</v>
          </cell>
          <cell r="M87" t="str">
            <v>X</v>
          </cell>
          <cell r="N87" t="str">
            <v>X</v>
          </cell>
          <cell r="O87">
            <v>0</v>
          </cell>
          <cell r="P87" t="str">
            <v>Station4 719875</v>
          </cell>
          <cell r="Q87">
            <v>0</v>
          </cell>
          <cell r="R87">
            <v>0</v>
          </cell>
          <cell r="S87">
            <v>9</v>
          </cell>
          <cell r="T87">
            <v>0</v>
          </cell>
          <cell r="U87">
            <v>0</v>
          </cell>
        </row>
        <row r="88">
          <cell r="D88">
            <v>21297</v>
          </cell>
          <cell r="E88">
            <v>34</v>
          </cell>
          <cell r="F88" t="str">
            <v>X</v>
          </cell>
          <cell r="G88">
            <v>0</v>
          </cell>
          <cell r="H88">
            <v>0</v>
          </cell>
          <cell r="I88" t="str">
            <v>X</v>
          </cell>
          <cell r="J88" t="str">
            <v>X</v>
          </cell>
          <cell r="K88" t="str">
            <v>X</v>
          </cell>
          <cell r="L88" t="str">
            <v>X</v>
          </cell>
          <cell r="M88" t="str">
            <v>X</v>
          </cell>
          <cell r="N88" t="str">
            <v>X</v>
          </cell>
          <cell r="O88">
            <v>0</v>
          </cell>
          <cell r="P88" t="str">
            <v>Livs4 422112</v>
          </cell>
          <cell r="Q88">
            <v>0</v>
          </cell>
          <cell r="R88">
            <v>0</v>
          </cell>
          <cell r="S88">
            <v>34</v>
          </cell>
          <cell r="T88">
            <v>0</v>
          </cell>
          <cell r="U88">
            <v>0</v>
          </cell>
        </row>
        <row r="89">
          <cell r="D89">
            <v>21301</v>
          </cell>
          <cell r="E89">
            <v>4</v>
          </cell>
          <cell r="F89" t="str">
            <v>X</v>
          </cell>
          <cell r="G89">
            <v>0</v>
          </cell>
          <cell r="H89">
            <v>0</v>
          </cell>
          <cell r="I89" t="str">
            <v>X</v>
          </cell>
          <cell r="J89" t="str">
            <v>X</v>
          </cell>
          <cell r="K89" t="str">
            <v>X</v>
          </cell>
          <cell r="L89" t="str">
            <v>X</v>
          </cell>
          <cell r="M89" t="str">
            <v>X</v>
          </cell>
          <cell r="N89" t="str">
            <v>X</v>
          </cell>
          <cell r="O89">
            <v>0</v>
          </cell>
          <cell r="P89" t="str">
            <v>Livs1741147</v>
          </cell>
          <cell r="Q89">
            <v>0</v>
          </cell>
          <cell r="R89">
            <v>0</v>
          </cell>
          <cell r="S89">
            <v>4</v>
          </cell>
          <cell r="T89">
            <v>0</v>
          </cell>
          <cell r="U89">
            <v>0</v>
          </cell>
        </row>
        <row r="90">
          <cell r="D90">
            <v>21302</v>
          </cell>
          <cell r="E90">
            <v>21</v>
          </cell>
          <cell r="F90" t="str">
            <v>X</v>
          </cell>
          <cell r="G90">
            <v>0</v>
          </cell>
          <cell r="H90">
            <v>0</v>
          </cell>
          <cell r="I90" t="str">
            <v>X</v>
          </cell>
          <cell r="J90" t="str">
            <v>X</v>
          </cell>
          <cell r="K90" t="str">
            <v>X</v>
          </cell>
          <cell r="L90" t="str">
            <v>X</v>
          </cell>
          <cell r="M90" t="str">
            <v>X</v>
          </cell>
          <cell r="N90" t="str">
            <v>X</v>
          </cell>
          <cell r="O90">
            <v>0</v>
          </cell>
          <cell r="P90" t="str">
            <v>Livs1 404060</v>
          </cell>
          <cell r="Q90">
            <v>0</v>
          </cell>
          <cell r="R90">
            <v>0</v>
          </cell>
          <cell r="S90">
            <v>21</v>
          </cell>
          <cell r="T90">
            <v>0</v>
          </cell>
          <cell r="U90">
            <v>0</v>
          </cell>
        </row>
        <row r="91">
          <cell r="D91">
            <v>21303</v>
          </cell>
          <cell r="E91">
            <v>38</v>
          </cell>
          <cell r="F91" t="str">
            <v>X</v>
          </cell>
          <cell r="G91">
            <v>0</v>
          </cell>
          <cell r="H91">
            <v>0</v>
          </cell>
          <cell r="I91" t="str">
            <v>X</v>
          </cell>
          <cell r="J91" t="str">
            <v>X</v>
          </cell>
          <cell r="K91" t="str">
            <v>X</v>
          </cell>
          <cell r="L91" t="str">
            <v>X</v>
          </cell>
          <cell r="M91" t="str">
            <v>X</v>
          </cell>
          <cell r="N91" t="str">
            <v>X</v>
          </cell>
          <cell r="O91">
            <v>0</v>
          </cell>
          <cell r="P91" t="str">
            <v>Livs1 422112</v>
          </cell>
          <cell r="Q91">
            <v>0</v>
          </cell>
          <cell r="R91">
            <v>0</v>
          </cell>
          <cell r="S91">
            <v>38</v>
          </cell>
          <cell r="T91">
            <v>0</v>
          </cell>
          <cell r="U91">
            <v>0</v>
          </cell>
        </row>
        <row r="92">
          <cell r="D92">
            <v>21306</v>
          </cell>
          <cell r="E92">
            <v>207</v>
          </cell>
          <cell r="F92" t="str">
            <v>X</v>
          </cell>
          <cell r="G92">
            <v>0</v>
          </cell>
          <cell r="H92">
            <v>0</v>
          </cell>
          <cell r="I92" t="str">
            <v>X</v>
          </cell>
          <cell r="J92" t="str">
            <v>X</v>
          </cell>
          <cell r="K92" t="str">
            <v>X</v>
          </cell>
          <cell r="L92" t="str">
            <v>X</v>
          </cell>
          <cell r="M92" t="str">
            <v>X</v>
          </cell>
          <cell r="N92" t="str">
            <v>X</v>
          </cell>
          <cell r="O92">
            <v>2</v>
          </cell>
          <cell r="P92" t="str">
            <v>Livs1 616616</v>
          </cell>
          <cell r="Q92">
            <v>0</v>
          </cell>
          <cell r="R92">
            <v>0</v>
          </cell>
          <cell r="S92">
            <v>205</v>
          </cell>
          <cell r="T92">
            <v>0</v>
          </cell>
          <cell r="U92">
            <v>0</v>
          </cell>
        </row>
        <row r="93">
          <cell r="D93">
            <v>21308</v>
          </cell>
          <cell r="E93">
            <v>752</v>
          </cell>
          <cell r="F93" t="str">
            <v>X</v>
          </cell>
          <cell r="G93">
            <v>0</v>
          </cell>
          <cell r="H93">
            <v>0</v>
          </cell>
          <cell r="I93" t="str">
            <v>X</v>
          </cell>
          <cell r="J93" t="str">
            <v>X</v>
          </cell>
          <cell r="K93" t="str">
            <v>X</v>
          </cell>
          <cell r="L93" t="str">
            <v>X</v>
          </cell>
          <cell r="M93" t="str">
            <v>X</v>
          </cell>
          <cell r="N93" t="str">
            <v>X</v>
          </cell>
          <cell r="O93">
            <v>0</v>
          </cell>
          <cell r="P93" t="str">
            <v>Livs1 800822</v>
          </cell>
          <cell r="Q93">
            <v>0</v>
          </cell>
          <cell r="R93">
            <v>0</v>
          </cell>
          <cell r="S93">
            <v>752</v>
          </cell>
          <cell r="T93">
            <v>0</v>
          </cell>
          <cell r="U93">
            <v>0</v>
          </cell>
        </row>
        <row r="94">
          <cell r="D94">
            <v>21309</v>
          </cell>
          <cell r="E94">
            <v>100</v>
          </cell>
          <cell r="F94" t="str">
            <v>X</v>
          </cell>
          <cell r="G94">
            <v>0</v>
          </cell>
          <cell r="H94">
            <v>0</v>
          </cell>
          <cell r="I94" t="str">
            <v>X</v>
          </cell>
          <cell r="J94" t="str">
            <v>X</v>
          </cell>
          <cell r="K94" t="str">
            <v>X</v>
          </cell>
          <cell r="L94" t="str">
            <v>X</v>
          </cell>
          <cell r="M94" t="str">
            <v>X</v>
          </cell>
          <cell r="N94" t="str">
            <v>X</v>
          </cell>
          <cell r="O94">
            <v>1</v>
          </cell>
          <cell r="P94" t="str">
            <v>Livs1 822922</v>
          </cell>
          <cell r="Q94">
            <v>0</v>
          </cell>
          <cell r="R94">
            <v>0</v>
          </cell>
          <cell r="S94">
            <v>99</v>
          </cell>
          <cell r="T94">
            <v>0</v>
          </cell>
          <cell r="U94">
            <v>0</v>
          </cell>
        </row>
        <row r="95">
          <cell r="D95">
            <v>21313</v>
          </cell>
          <cell r="E95">
            <v>4</v>
          </cell>
          <cell r="F95" t="str">
            <v>X</v>
          </cell>
          <cell r="G95">
            <v>0</v>
          </cell>
          <cell r="H95">
            <v>0</v>
          </cell>
          <cell r="I95" t="str">
            <v>X</v>
          </cell>
          <cell r="J95" t="str">
            <v>X</v>
          </cell>
          <cell r="K95" t="str">
            <v>X</v>
          </cell>
          <cell r="L95" t="str">
            <v>X</v>
          </cell>
          <cell r="M95" t="str">
            <v>X</v>
          </cell>
          <cell r="N95" t="str">
            <v>X</v>
          </cell>
          <cell r="O95">
            <v>0</v>
          </cell>
          <cell r="P95" t="str">
            <v>Livs1 241242</v>
          </cell>
          <cell r="Q95">
            <v>0</v>
          </cell>
          <cell r="R95">
            <v>0</v>
          </cell>
          <cell r="S95">
            <v>4</v>
          </cell>
          <cell r="T95">
            <v>0</v>
          </cell>
          <cell r="U95">
            <v>0</v>
          </cell>
        </row>
        <row r="96">
          <cell r="D96">
            <v>21326</v>
          </cell>
          <cell r="E96">
            <v>163</v>
          </cell>
          <cell r="F96" t="str">
            <v>X</v>
          </cell>
          <cell r="G96">
            <v>0</v>
          </cell>
          <cell r="H96">
            <v>0</v>
          </cell>
          <cell r="I96" t="str">
            <v>X</v>
          </cell>
          <cell r="J96" t="str">
            <v>X</v>
          </cell>
          <cell r="K96" t="str">
            <v>X</v>
          </cell>
          <cell r="L96" t="str">
            <v>X</v>
          </cell>
          <cell r="M96" t="str">
            <v>X</v>
          </cell>
          <cell r="N96" t="str">
            <v>X</v>
          </cell>
          <cell r="O96">
            <v>0</v>
          </cell>
          <cell r="P96" t="str">
            <v>d Tech liv1 404040</v>
          </cell>
          <cell r="Q96">
            <v>0</v>
          </cell>
          <cell r="R96">
            <v>0</v>
          </cell>
          <cell r="S96">
            <v>163</v>
          </cell>
          <cell r="T96">
            <v>0</v>
          </cell>
          <cell r="U96">
            <v>0</v>
          </cell>
        </row>
        <row r="97">
          <cell r="D97">
            <v>21331</v>
          </cell>
          <cell r="E97">
            <v>11</v>
          </cell>
          <cell r="F97" t="str">
            <v>X</v>
          </cell>
          <cell r="G97">
            <v>0</v>
          </cell>
          <cell r="H97">
            <v>0</v>
          </cell>
          <cell r="I97" t="str">
            <v>X</v>
          </cell>
          <cell r="J97" t="str">
            <v>X</v>
          </cell>
          <cell r="K97" t="str">
            <v>X</v>
          </cell>
          <cell r="L97" t="str">
            <v>X</v>
          </cell>
          <cell r="M97" t="str">
            <v>X</v>
          </cell>
          <cell r="N97" t="str">
            <v>X</v>
          </cell>
          <cell r="O97">
            <v>0</v>
          </cell>
          <cell r="P97" t="str">
            <v>Livs1 414444</v>
          </cell>
          <cell r="Q97">
            <v>0</v>
          </cell>
          <cell r="R97">
            <v>151</v>
          </cell>
          <cell r="S97">
            <v>0</v>
          </cell>
          <cell r="T97">
            <v>0</v>
          </cell>
          <cell r="U97">
            <v>0</v>
          </cell>
        </row>
        <row r="98">
          <cell r="D98">
            <v>21347</v>
          </cell>
          <cell r="E98">
            <v>13</v>
          </cell>
          <cell r="F98" t="str">
            <v>X</v>
          </cell>
          <cell r="G98">
            <v>0</v>
          </cell>
          <cell r="H98">
            <v>0</v>
          </cell>
          <cell r="I98" t="str">
            <v>X</v>
          </cell>
          <cell r="J98" t="str">
            <v>X</v>
          </cell>
          <cell r="K98" t="str">
            <v>X</v>
          </cell>
          <cell r="L98" t="str">
            <v>X</v>
          </cell>
          <cell r="M98" t="str">
            <v>X</v>
          </cell>
          <cell r="N98" t="str">
            <v>X</v>
          </cell>
          <cell r="O98">
            <v>0</v>
          </cell>
          <cell r="P98" t="str">
            <v>Livs2 005642</v>
          </cell>
          <cell r="Q98">
            <v>0</v>
          </cell>
          <cell r="R98">
            <v>0</v>
          </cell>
          <cell r="S98">
            <v>13</v>
          </cell>
          <cell r="T98">
            <v>0</v>
          </cell>
          <cell r="U98">
            <v>0</v>
          </cell>
        </row>
        <row r="99">
          <cell r="D99">
            <v>21352</v>
          </cell>
          <cell r="E99">
            <v>53</v>
          </cell>
          <cell r="F99" t="str">
            <v>X</v>
          </cell>
          <cell r="G99">
            <v>0</v>
          </cell>
          <cell r="H99">
            <v>0</v>
          </cell>
          <cell r="I99" t="str">
            <v>X</v>
          </cell>
          <cell r="J99" t="str">
            <v>X</v>
          </cell>
          <cell r="K99" t="str">
            <v>X</v>
          </cell>
          <cell r="L99" t="str">
            <v>X</v>
          </cell>
          <cell r="M99" t="str">
            <v>X</v>
          </cell>
          <cell r="N99" t="str">
            <v>X</v>
          </cell>
          <cell r="O99">
            <v>0</v>
          </cell>
          <cell r="P99" t="str">
            <v>Livs1 005647</v>
          </cell>
          <cell r="Q99">
            <v>0</v>
          </cell>
          <cell r="R99">
            <v>0</v>
          </cell>
          <cell r="S99">
            <v>53</v>
          </cell>
          <cell r="T99">
            <v>0</v>
          </cell>
          <cell r="U99">
            <v>0</v>
          </cell>
        </row>
        <row r="100">
          <cell r="D100">
            <v>21358</v>
          </cell>
          <cell r="E100">
            <v>1</v>
          </cell>
          <cell r="F100" t="str">
            <v>X</v>
          </cell>
          <cell r="G100">
            <v>0</v>
          </cell>
          <cell r="H100">
            <v>0</v>
          </cell>
          <cell r="I100" t="str">
            <v>X</v>
          </cell>
          <cell r="J100" t="str">
            <v>X</v>
          </cell>
          <cell r="K100" t="str">
            <v>X</v>
          </cell>
          <cell r="L100" t="str">
            <v>X</v>
          </cell>
          <cell r="M100" t="str">
            <v>X</v>
          </cell>
          <cell r="N100" t="str">
            <v>X</v>
          </cell>
          <cell r="O100">
            <v>0</v>
          </cell>
          <cell r="P100" t="str">
            <v>Livs1 509058</v>
          </cell>
          <cell r="Q100">
            <v>0</v>
          </cell>
          <cell r="R100">
            <v>0</v>
          </cell>
          <cell r="S100">
            <v>1</v>
          </cell>
          <cell r="T100">
            <v>0</v>
          </cell>
          <cell r="U100">
            <v>0</v>
          </cell>
        </row>
        <row r="101">
          <cell r="D101">
            <v>21359</v>
          </cell>
          <cell r="E101">
            <v>19</v>
          </cell>
          <cell r="F101" t="str">
            <v>X</v>
          </cell>
          <cell r="G101">
            <v>0</v>
          </cell>
          <cell r="H101">
            <v>0</v>
          </cell>
          <cell r="I101" t="str">
            <v>X</v>
          </cell>
          <cell r="J101" t="str">
            <v>X</v>
          </cell>
          <cell r="K101" t="str">
            <v>X</v>
          </cell>
          <cell r="L101" t="str">
            <v>X</v>
          </cell>
          <cell r="M101" t="str">
            <v>X</v>
          </cell>
          <cell r="N101" t="str">
            <v>X</v>
          </cell>
          <cell r="O101">
            <v>0</v>
          </cell>
          <cell r="P101" t="str">
            <v>Livs1001999</v>
          </cell>
          <cell r="Q101">
            <v>0</v>
          </cell>
          <cell r="R101">
            <v>0</v>
          </cell>
          <cell r="S101">
            <v>19</v>
          </cell>
          <cell r="T101">
            <v>0</v>
          </cell>
          <cell r="U101">
            <v>0</v>
          </cell>
        </row>
        <row r="102">
          <cell r="D102">
            <v>21361</v>
          </cell>
          <cell r="E102">
            <v>8</v>
          </cell>
          <cell r="F102" t="str">
            <v>X</v>
          </cell>
          <cell r="G102">
            <v>0</v>
          </cell>
          <cell r="H102">
            <v>0</v>
          </cell>
          <cell r="I102" t="str">
            <v>X</v>
          </cell>
          <cell r="J102" t="str">
            <v>X</v>
          </cell>
          <cell r="K102" t="str">
            <v>X</v>
          </cell>
          <cell r="L102" t="str">
            <v>X</v>
          </cell>
          <cell r="M102" t="str">
            <v>X</v>
          </cell>
          <cell r="N102" t="str">
            <v>X</v>
          </cell>
          <cell r="O102">
            <v>2</v>
          </cell>
          <cell r="P102" t="str">
            <v>Test Liv IVR Box 2</v>
          </cell>
          <cell r="Q102">
            <v>0</v>
          </cell>
          <cell r="R102">
            <v>0</v>
          </cell>
          <cell r="S102">
            <v>6</v>
          </cell>
          <cell r="T102">
            <v>0</v>
          </cell>
          <cell r="U102">
            <v>0</v>
          </cell>
        </row>
        <row r="103">
          <cell r="D103">
            <v>21500</v>
          </cell>
          <cell r="E103">
            <v>57</v>
          </cell>
          <cell r="F103" t="str">
            <v>X</v>
          </cell>
          <cell r="G103">
            <v>0</v>
          </cell>
          <cell r="H103">
            <v>0</v>
          </cell>
          <cell r="I103" t="str">
            <v>X</v>
          </cell>
          <cell r="J103" t="str">
            <v>X</v>
          </cell>
          <cell r="K103" t="str">
            <v>X</v>
          </cell>
          <cell r="L103" t="str">
            <v>X</v>
          </cell>
          <cell r="M103" t="str">
            <v>X</v>
          </cell>
          <cell r="N103" t="str">
            <v>X</v>
          </cell>
          <cell r="O103">
            <v>0</v>
          </cell>
          <cell r="P103" t="str">
            <v>Livs2400000</v>
          </cell>
          <cell r="Q103">
            <v>0</v>
          </cell>
          <cell r="R103">
            <v>0</v>
          </cell>
          <cell r="S103">
            <v>57</v>
          </cell>
          <cell r="T103">
            <v>0</v>
          </cell>
          <cell r="U103">
            <v>0</v>
          </cell>
        </row>
        <row r="104">
          <cell r="D104">
            <v>21510</v>
          </cell>
          <cell r="E104">
            <v>17</v>
          </cell>
          <cell r="F104" t="str">
            <v>X</v>
          </cell>
          <cell r="G104">
            <v>0</v>
          </cell>
          <cell r="H104">
            <v>0</v>
          </cell>
          <cell r="I104" t="str">
            <v>X</v>
          </cell>
          <cell r="J104" t="str">
            <v>X</v>
          </cell>
          <cell r="K104" t="str">
            <v>X</v>
          </cell>
          <cell r="L104" t="str">
            <v>X</v>
          </cell>
          <cell r="M104" t="str">
            <v>X</v>
          </cell>
          <cell r="N104" t="str">
            <v>X</v>
          </cell>
          <cell r="O104">
            <v>0</v>
          </cell>
          <cell r="P104" t="str">
            <v>Livs2356595</v>
          </cell>
          <cell r="Q104">
            <v>0</v>
          </cell>
          <cell r="R104">
            <v>0</v>
          </cell>
          <cell r="S104">
            <v>17</v>
          </cell>
          <cell r="T104">
            <v>0</v>
          </cell>
          <cell r="U104">
            <v>0</v>
          </cell>
        </row>
        <row r="105">
          <cell r="D105">
            <v>21514</v>
          </cell>
          <cell r="E105">
            <v>31</v>
          </cell>
          <cell r="F105" t="str">
            <v>X</v>
          </cell>
          <cell r="G105">
            <v>0</v>
          </cell>
          <cell r="H105">
            <v>0</v>
          </cell>
          <cell r="I105" t="str">
            <v>X</v>
          </cell>
          <cell r="J105" t="str">
            <v>X</v>
          </cell>
          <cell r="K105" t="str">
            <v>X</v>
          </cell>
          <cell r="L105" t="str">
            <v>X</v>
          </cell>
          <cell r="M105" t="str">
            <v>X</v>
          </cell>
          <cell r="N105" t="str">
            <v>X</v>
          </cell>
          <cell r="O105">
            <v>0</v>
          </cell>
          <cell r="P105" t="str">
            <v>Livs2 663311</v>
          </cell>
          <cell r="Q105">
            <v>0</v>
          </cell>
          <cell r="R105">
            <v>0</v>
          </cell>
          <cell r="S105">
            <v>31</v>
          </cell>
          <cell r="T105">
            <v>0</v>
          </cell>
          <cell r="U105">
            <v>0</v>
          </cell>
        </row>
        <row r="106">
          <cell r="D106">
            <v>21518</v>
          </cell>
          <cell r="E106">
            <v>14</v>
          </cell>
          <cell r="F106" t="str">
            <v>X</v>
          </cell>
          <cell r="G106">
            <v>0</v>
          </cell>
          <cell r="H106">
            <v>0</v>
          </cell>
          <cell r="I106" t="str">
            <v>X</v>
          </cell>
          <cell r="J106" t="str">
            <v>X</v>
          </cell>
          <cell r="K106" t="str">
            <v>X</v>
          </cell>
          <cell r="L106" t="str">
            <v>X</v>
          </cell>
          <cell r="M106" t="str">
            <v>X</v>
          </cell>
          <cell r="N106" t="str">
            <v>X</v>
          </cell>
          <cell r="O106">
            <v>0</v>
          </cell>
          <cell r="P106" t="str">
            <v>Livs2 800866</v>
          </cell>
          <cell r="Q106">
            <v>0</v>
          </cell>
          <cell r="R106">
            <v>4</v>
          </cell>
          <cell r="S106">
            <v>13</v>
          </cell>
          <cell r="T106">
            <v>0</v>
          </cell>
          <cell r="U106">
            <v>0</v>
          </cell>
        </row>
        <row r="107">
          <cell r="D107">
            <v>21520</v>
          </cell>
          <cell r="E107">
            <v>320</v>
          </cell>
          <cell r="F107" t="str">
            <v>X</v>
          </cell>
          <cell r="G107">
            <v>0</v>
          </cell>
          <cell r="H107">
            <v>0</v>
          </cell>
          <cell r="I107" t="str">
            <v>X</v>
          </cell>
          <cell r="J107" t="str">
            <v>X</v>
          </cell>
          <cell r="K107" t="str">
            <v>X</v>
          </cell>
          <cell r="L107" t="str">
            <v>X</v>
          </cell>
          <cell r="M107" t="str">
            <v>X</v>
          </cell>
          <cell r="N107" t="str">
            <v>X</v>
          </cell>
          <cell r="O107">
            <v>0</v>
          </cell>
          <cell r="P107" t="str">
            <v>Livs2 400024</v>
          </cell>
          <cell r="Q107">
            <v>0</v>
          </cell>
          <cell r="R107">
            <v>94</v>
          </cell>
          <cell r="S107">
            <v>312</v>
          </cell>
          <cell r="T107">
            <v>0</v>
          </cell>
          <cell r="U107">
            <v>0</v>
          </cell>
        </row>
        <row r="108">
          <cell r="D108">
            <v>21522</v>
          </cell>
          <cell r="E108">
            <v>12</v>
          </cell>
          <cell r="F108" t="str">
            <v>X</v>
          </cell>
          <cell r="G108">
            <v>0</v>
          </cell>
          <cell r="H108">
            <v>0</v>
          </cell>
          <cell r="I108" t="str">
            <v>X</v>
          </cell>
          <cell r="J108" t="str">
            <v>X</v>
          </cell>
          <cell r="K108" t="str">
            <v>X</v>
          </cell>
          <cell r="L108" t="str">
            <v>X</v>
          </cell>
          <cell r="M108" t="str">
            <v>X</v>
          </cell>
          <cell r="N108" t="str">
            <v>X</v>
          </cell>
          <cell r="O108">
            <v>0</v>
          </cell>
          <cell r="P108" t="str">
            <v>Livs2 838689</v>
          </cell>
          <cell r="Q108">
            <v>0</v>
          </cell>
          <cell r="R108">
            <v>103</v>
          </cell>
          <cell r="S108">
            <v>0</v>
          </cell>
          <cell r="T108">
            <v>0</v>
          </cell>
          <cell r="U108">
            <v>0</v>
          </cell>
        </row>
        <row r="109">
          <cell r="D109">
            <v>21527</v>
          </cell>
          <cell r="E109">
            <v>4</v>
          </cell>
          <cell r="F109" t="str">
            <v>X</v>
          </cell>
          <cell r="G109">
            <v>0</v>
          </cell>
          <cell r="H109">
            <v>0</v>
          </cell>
          <cell r="I109" t="str">
            <v>X</v>
          </cell>
          <cell r="J109" t="str">
            <v>X</v>
          </cell>
          <cell r="K109" t="str">
            <v>X</v>
          </cell>
          <cell r="L109" t="str">
            <v>X</v>
          </cell>
          <cell r="M109" t="str">
            <v>X</v>
          </cell>
          <cell r="N109" t="str">
            <v>X</v>
          </cell>
          <cell r="O109">
            <v>0</v>
          </cell>
          <cell r="P109" t="str">
            <v>Livs2434464</v>
          </cell>
          <cell r="Q109">
            <v>0</v>
          </cell>
          <cell r="R109">
            <v>0</v>
          </cell>
          <cell r="S109">
            <v>4</v>
          </cell>
          <cell r="T109">
            <v>0</v>
          </cell>
          <cell r="U109">
            <v>0</v>
          </cell>
        </row>
        <row r="110">
          <cell r="D110">
            <v>21531</v>
          </cell>
          <cell r="E110">
            <v>1374</v>
          </cell>
          <cell r="F110" t="str">
            <v>X</v>
          </cell>
          <cell r="G110">
            <v>0</v>
          </cell>
          <cell r="H110">
            <v>0</v>
          </cell>
          <cell r="I110" t="str">
            <v>X</v>
          </cell>
          <cell r="J110" t="str">
            <v>X</v>
          </cell>
          <cell r="K110" t="str">
            <v>X</v>
          </cell>
          <cell r="L110" t="str">
            <v>X</v>
          </cell>
          <cell r="M110" t="str">
            <v>X</v>
          </cell>
          <cell r="N110" t="str">
            <v>X</v>
          </cell>
          <cell r="O110">
            <v>0</v>
          </cell>
          <cell r="P110" t="str">
            <v>Install livs2</v>
          </cell>
          <cell r="Q110">
            <v>0</v>
          </cell>
          <cell r="R110">
            <v>165</v>
          </cell>
          <cell r="S110">
            <v>1360</v>
          </cell>
          <cell r="T110">
            <v>0</v>
          </cell>
          <cell r="U110">
            <v>0</v>
          </cell>
        </row>
        <row r="111">
          <cell r="D111">
            <v>21537</v>
          </cell>
          <cell r="E111">
            <v>282</v>
          </cell>
          <cell r="F111" t="str">
            <v>X</v>
          </cell>
          <cell r="G111">
            <v>281</v>
          </cell>
          <cell r="H111">
            <v>257</v>
          </cell>
          <cell r="I111" t="str">
            <v>X</v>
          </cell>
          <cell r="J111" t="str">
            <v>X</v>
          </cell>
          <cell r="K111" t="str">
            <v>X</v>
          </cell>
          <cell r="L111" t="str">
            <v>X</v>
          </cell>
          <cell r="M111" t="str">
            <v>X</v>
          </cell>
          <cell r="N111" t="str">
            <v>X</v>
          </cell>
          <cell r="O111">
            <v>0</v>
          </cell>
          <cell r="P111" t="str">
            <v>Livs2 7312079</v>
          </cell>
          <cell r="Q111">
            <v>87445</v>
          </cell>
          <cell r="R111">
            <v>17</v>
          </cell>
          <cell r="S111">
            <v>0</v>
          </cell>
          <cell r="T111">
            <v>0</v>
          </cell>
          <cell r="U111">
            <v>1964</v>
          </cell>
        </row>
        <row r="112">
          <cell r="D112">
            <v>21542</v>
          </cell>
          <cell r="E112">
            <v>136</v>
          </cell>
          <cell r="F112" t="str">
            <v>X</v>
          </cell>
          <cell r="G112">
            <v>0</v>
          </cell>
          <cell r="H112">
            <v>0</v>
          </cell>
          <cell r="I112" t="str">
            <v>X</v>
          </cell>
          <cell r="J112" t="str">
            <v>X</v>
          </cell>
          <cell r="K112" t="str">
            <v>X</v>
          </cell>
          <cell r="L112" t="str">
            <v>X</v>
          </cell>
          <cell r="M112" t="str">
            <v>X</v>
          </cell>
          <cell r="N112" t="str">
            <v>X</v>
          </cell>
          <cell r="O112">
            <v>2</v>
          </cell>
          <cell r="P112" t="str">
            <v>Livs2 800805 New</v>
          </cell>
          <cell r="Q112">
            <v>0</v>
          </cell>
          <cell r="R112">
            <v>141</v>
          </cell>
          <cell r="S112">
            <v>125</v>
          </cell>
          <cell r="T112">
            <v>0</v>
          </cell>
          <cell r="U112">
            <v>0</v>
          </cell>
        </row>
        <row r="113">
          <cell r="D113">
            <v>21642</v>
          </cell>
          <cell r="E113">
            <v>7193</v>
          </cell>
          <cell r="F113" t="str">
            <v>X</v>
          </cell>
          <cell r="G113">
            <v>0</v>
          </cell>
          <cell r="H113">
            <v>0</v>
          </cell>
          <cell r="I113" t="str">
            <v>X</v>
          </cell>
          <cell r="J113" t="str">
            <v>X</v>
          </cell>
          <cell r="K113" t="str">
            <v>X</v>
          </cell>
          <cell r="L113" t="str">
            <v>X</v>
          </cell>
          <cell r="M113" t="str">
            <v>X</v>
          </cell>
          <cell r="N113" t="str">
            <v>X</v>
          </cell>
          <cell r="O113">
            <v>17</v>
          </cell>
          <cell r="P113" t="str">
            <v>a Tech liv2 404040</v>
          </cell>
          <cell r="Q113">
            <v>0</v>
          </cell>
          <cell r="R113">
            <v>1405</v>
          </cell>
          <cell r="S113">
            <v>7090</v>
          </cell>
          <cell r="T113">
            <v>0</v>
          </cell>
          <cell r="U113">
            <v>0</v>
          </cell>
        </row>
        <row r="114">
          <cell r="D114">
            <v>21704</v>
          </cell>
          <cell r="E114">
            <v>175</v>
          </cell>
          <cell r="F114" t="str">
            <v>X</v>
          </cell>
          <cell r="G114">
            <v>0</v>
          </cell>
          <cell r="H114">
            <v>0</v>
          </cell>
          <cell r="I114" t="str">
            <v>X</v>
          </cell>
          <cell r="J114" t="str">
            <v>X</v>
          </cell>
          <cell r="K114" t="str">
            <v>X</v>
          </cell>
          <cell r="L114" t="str">
            <v>X</v>
          </cell>
          <cell r="M114" t="str">
            <v>X</v>
          </cell>
          <cell r="N114" t="str">
            <v>X</v>
          </cell>
          <cell r="O114">
            <v>0</v>
          </cell>
          <cell r="P114" t="str">
            <v>b Livs3 435000</v>
          </cell>
          <cell r="Q114">
            <v>0</v>
          </cell>
          <cell r="R114">
            <v>0</v>
          </cell>
          <cell r="S114">
            <v>175</v>
          </cell>
          <cell r="T114">
            <v>0</v>
          </cell>
          <cell r="U114">
            <v>0</v>
          </cell>
        </row>
        <row r="115">
          <cell r="D115">
            <v>21705</v>
          </cell>
          <cell r="E115">
            <v>1253</v>
          </cell>
          <cell r="F115" t="str">
            <v>X</v>
          </cell>
          <cell r="G115">
            <v>0</v>
          </cell>
          <cell r="H115">
            <v>0</v>
          </cell>
          <cell r="I115" t="str">
            <v>X</v>
          </cell>
          <cell r="J115" t="str">
            <v>X</v>
          </cell>
          <cell r="K115" t="str">
            <v>X</v>
          </cell>
          <cell r="L115" t="str">
            <v>X</v>
          </cell>
          <cell r="M115" t="str">
            <v>X</v>
          </cell>
          <cell r="N115" t="str">
            <v>X</v>
          </cell>
          <cell r="O115">
            <v>0</v>
          </cell>
          <cell r="P115" t="str">
            <v>Livs3959595</v>
          </cell>
          <cell r="Q115">
            <v>0</v>
          </cell>
          <cell r="R115">
            <v>208</v>
          </cell>
          <cell r="S115">
            <v>1237</v>
          </cell>
          <cell r="T115">
            <v>0</v>
          </cell>
          <cell r="U115">
            <v>0</v>
          </cell>
        </row>
        <row r="116">
          <cell r="D116">
            <v>21710</v>
          </cell>
          <cell r="E116">
            <v>53</v>
          </cell>
          <cell r="F116" t="str">
            <v>X</v>
          </cell>
          <cell r="G116">
            <v>0</v>
          </cell>
          <cell r="H116">
            <v>0</v>
          </cell>
          <cell r="I116" t="str">
            <v>X</v>
          </cell>
          <cell r="J116" t="str">
            <v>X</v>
          </cell>
          <cell r="K116" t="str">
            <v>X</v>
          </cell>
          <cell r="L116" t="str">
            <v>X</v>
          </cell>
          <cell r="M116" t="str">
            <v>X</v>
          </cell>
          <cell r="N116" t="str">
            <v>X</v>
          </cell>
          <cell r="O116">
            <v>1</v>
          </cell>
          <cell r="P116" t="str">
            <v>Livs3 418486</v>
          </cell>
          <cell r="Q116">
            <v>0</v>
          </cell>
          <cell r="R116">
            <v>18</v>
          </cell>
          <cell r="S116">
            <v>51</v>
          </cell>
          <cell r="T116">
            <v>0</v>
          </cell>
          <cell r="U116">
            <v>0</v>
          </cell>
        </row>
        <row r="117">
          <cell r="D117">
            <v>21719</v>
          </cell>
          <cell r="E117">
            <v>7</v>
          </cell>
          <cell r="F117" t="str">
            <v>X</v>
          </cell>
          <cell r="G117">
            <v>0</v>
          </cell>
          <cell r="H117">
            <v>0</v>
          </cell>
          <cell r="I117" t="str">
            <v>X</v>
          </cell>
          <cell r="J117" t="str">
            <v>X</v>
          </cell>
          <cell r="K117" t="str">
            <v>X</v>
          </cell>
          <cell r="L117" t="str">
            <v>X</v>
          </cell>
          <cell r="M117" t="str">
            <v>X</v>
          </cell>
          <cell r="N117" t="str">
            <v>X</v>
          </cell>
          <cell r="O117">
            <v>0</v>
          </cell>
          <cell r="P117" t="str">
            <v>Livs3 800811</v>
          </cell>
          <cell r="Q117">
            <v>0</v>
          </cell>
          <cell r="R117">
            <v>0</v>
          </cell>
          <cell r="S117">
            <v>7</v>
          </cell>
          <cell r="T117">
            <v>0</v>
          </cell>
          <cell r="U117">
            <v>0</v>
          </cell>
        </row>
        <row r="118">
          <cell r="D118">
            <v>21727</v>
          </cell>
          <cell r="E118">
            <v>30</v>
          </cell>
          <cell r="F118" t="str">
            <v>X</v>
          </cell>
          <cell r="G118">
            <v>0</v>
          </cell>
          <cell r="H118">
            <v>0</v>
          </cell>
          <cell r="I118" t="str">
            <v>X</v>
          </cell>
          <cell r="J118" t="str">
            <v>X</v>
          </cell>
          <cell r="K118" t="str">
            <v>X</v>
          </cell>
          <cell r="L118" t="str">
            <v>X</v>
          </cell>
          <cell r="M118" t="str">
            <v>X</v>
          </cell>
          <cell r="N118" t="str">
            <v>X</v>
          </cell>
          <cell r="O118">
            <v>0</v>
          </cell>
          <cell r="P118" t="str">
            <v>Livs3 420958</v>
          </cell>
          <cell r="Q118">
            <v>0</v>
          </cell>
          <cell r="R118">
            <v>0</v>
          </cell>
          <cell r="S118">
            <v>30</v>
          </cell>
          <cell r="T118">
            <v>0</v>
          </cell>
          <cell r="U118">
            <v>0</v>
          </cell>
        </row>
        <row r="119">
          <cell r="D119">
            <v>21842</v>
          </cell>
          <cell r="E119">
            <v>2217</v>
          </cell>
          <cell r="F119" t="str">
            <v>X</v>
          </cell>
          <cell r="G119">
            <v>0</v>
          </cell>
          <cell r="H119">
            <v>0</v>
          </cell>
          <cell r="I119" t="str">
            <v>X</v>
          </cell>
          <cell r="J119" t="str">
            <v>X</v>
          </cell>
          <cell r="K119" t="str">
            <v>X</v>
          </cell>
          <cell r="L119" t="str">
            <v>X</v>
          </cell>
          <cell r="M119" t="str">
            <v>X</v>
          </cell>
          <cell r="N119" t="str">
            <v>X</v>
          </cell>
          <cell r="O119">
            <v>0</v>
          </cell>
          <cell r="P119" t="str">
            <v>b Tech Liv3 404040</v>
          </cell>
          <cell r="Q119">
            <v>0</v>
          </cell>
          <cell r="R119">
            <v>0</v>
          </cell>
          <cell r="S119">
            <v>2217</v>
          </cell>
          <cell r="T119">
            <v>0</v>
          </cell>
          <cell r="U119">
            <v>0</v>
          </cell>
        </row>
        <row r="120">
          <cell r="D120">
            <v>28696</v>
          </cell>
          <cell r="E120">
            <v>3</v>
          </cell>
          <cell r="F120" t="str">
            <v>X</v>
          </cell>
          <cell r="G120">
            <v>2</v>
          </cell>
          <cell r="H120">
            <v>2</v>
          </cell>
          <cell r="I120" t="str">
            <v>X</v>
          </cell>
          <cell r="J120" t="str">
            <v>X</v>
          </cell>
          <cell r="K120" t="str">
            <v>X</v>
          </cell>
          <cell r="L120" t="str">
            <v>X</v>
          </cell>
          <cell r="M120" t="str">
            <v>X</v>
          </cell>
          <cell r="N120" t="str">
            <v>X</v>
          </cell>
          <cell r="O120">
            <v>0</v>
          </cell>
          <cell r="P120" t="str">
            <v>RM Tech from Dunf</v>
          </cell>
          <cell r="Q120">
            <v>480</v>
          </cell>
          <cell r="R120">
            <v>0</v>
          </cell>
          <cell r="S120">
            <v>1</v>
          </cell>
          <cell r="T120">
            <v>1</v>
          </cell>
          <cell r="U120">
            <v>15</v>
          </cell>
        </row>
        <row r="121">
          <cell r="D121">
            <v>28698</v>
          </cell>
          <cell r="E121">
            <v>12</v>
          </cell>
          <cell r="F121" t="str">
            <v>X</v>
          </cell>
          <cell r="G121">
            <v>10</v>
          </cell>
          <cell r="H121">
            <v>11</v>
          </cell>
          <cell r="I121" t="str">
            <v>X</v>
          </cell>
          <cell r="J121" t="str">
            <v>X</v>
          </cell>
          <cell r="K121" t="str">
            <v>X</v>
          </cell>
          <cell r="L121" t="str">
            <v>X</v>
          </cell>
          <cell r="M121" t="str">
            <v>X</v>
          </cell>
          <cell r="N121" t="str">
            <v>X</v>
          </cell>
          <cell r="O121">
            <v>1</v>
          </cell>
          <cell r="P121" t="str">
            <v>RM Cust from Dunf</v>
          </cell>
          <cell r="Q121">
            <v>448</v>
          </cell>
          <cell r="R121">
            <v>0</v>
          </cell>
          <cell r="S121">
            <v>0</v>
          </cell>
          <cell r="T121">
            <v>0</v>
          </cell>
          <cell r="U121">
            <v>74</v>
          </cell>
        </row>
        <row r="122">
          <cell r="D122">
            <v>28699</v>
          </cell>
          <cell r="E122">
            <v>1</v>
          </cell>
          <cell r="F122" t="str">
            <v>X</v>
          </cell>
          <cell r="G122">
            <v>1</v>
          </cell>
          <cell r="H122">
            <v>1</v>
          </cell>
          <cell r="I122" t="str">
            <v>X</v>
          </cell>
          <cell r="J122" t="str">
            <v>X</v>
          </cell>
          <cell r="K122" t="str">
            <v>X</v>
          </cell>
          <cell r="L122" t="str">
            <v>X</v>
          </cell>
          <cell r="M122" t="str">
            <v>X</v>
          </cell>
          <cell r="N122" t="str">
            <v>X</v>
          </cell>
          <cell r="O122">
            <v>0</v>
          </cell>
          <cell r="P122" t="str">
            <v>RM Dunf No Staff</v>
          </cell>
          <cell r="Q122">
            <v>27</v>
          </cell>
          <cell r="R122">
            <v>0</v>
          </cell>
          <cell r="S122">
            <v>0</v>
          </cell>
          <cell r="T122">
            <v>0</v>
          </cell>
          <cell r="U122">
            <v>20</v>
          </cell>
        </row>
        <row r="123">
          <cell r="D123">
            <v>31000</v>
          </cell>
          <cell r="E123">
            <v>20</v>
          </cell>
          <cell r="F123" t="str">
            <v>X</v>
          </cell>
          <cell r="G123">
            <v>0</v>
          </cell>
          <cell r="H123">
            <v>0</v>
          </cell>
          <cell r="I123" t="str">
            <v>X</v>
          </cell>
          <cell r="J123" t="str">
            <v>X</v>
          </cell>
          <cell r="K123" t="str">
            <v>X</v>
          </cell>
          <cell r="L123" t="str">
            <v>X</v>
          </cell>
          <cell r="M123" t="str">
            <v>X</v>
          </cell>
          <cell r="N123" t="str">
            <v>X</v>
          </cell>
          <cell r="O123">
            <v>1</v>
          </cell>
          <cell r="P123" t="str">
            <v>Brdg4 402000</v>
          </cell>
          <cell r="Q123">
            <v>0</v>
          </cell>
          <cell r="R123">
            <v>0</v>
          </cell>
          <cell r="S123">
            <v>19</v>
          </cell>
          <cell r="T123">
            <v>0</v>
          </cell>
          <cell r="U123">
            <v>0</v>
          </cell>
        </row>
        <row r="124">
          <cell r="D124">
            <v>31001</v>
          </cell>
          <cell r="E124">
            <v>675</v>
          </cell>
          <cell r="F124" t="str">
            <v>X</v>
          </cell>
          <cell r="G124">
            <v>0</v>
          </cell>
          <cell r="H124">
            <v>0</v>
          </cell>
          <cell r="I124" t="str">
            <v>X</v>
          </cell>
          <cell r="J124" t="str">
            <v>X</v>
          </cell>
          <cell r="K124" t="str">
            <v>X</v>
          </cell>
          <cell r="L124" t="str">
            <v>X</v>
          </cell>
          <cell r="M124" t="str">
            <v>X</v>
          </cell>
          <cell r="N124" t="str">
            <v>X</v>
          </cell>
          <cell r="O124">
            <v>6</v>
          </cell>
          <cell r="P124" t="str">
            <v>Brdg4 404004</v>
          </cell>
          <cell r="Q124">
            <v>0</v>
          </cell>
          <cell r="R124">
            <v>180</v>
          </cell>
          <cell r="S124">
            <v>657</v>
          </cell>
          <cell r="T124">
            <v>0</v>
          </cell>
          <cell r="U124">
            <v>0</v>
          </cell>
        </row>
        <row r="125">
          <cell r="D125">
            <v>31003</v>
          </cell>
          <cell r="E125">
            <v>5</v>
          </cell>
          <cell r="F125" t="str">
            <v>X</v>
          </cell>
          <cell r="G125">
            <v>0</v>
          </cell>
          <cell r="H125">
            <v>0</v>
          </cell>
          <cell r="I125" t="str">
            <v>X</v>
          </cell>
          <cell r="J125" t="str">
            <v>X</v>
          </cell>
          <cell r="K125" t="str">
            <v>X</v>
          </cell>
          <cell r="L125" t="str">
            <v>X</v>
          </cell>
          <cell r="M125" t="str">
            <v>X</v>
          </cell>
          <cell r="N125" t="str">
            <v>X</v>
          </cell>
          <cell r="O125">
            <v>0</v>
          </cell>
          <cell r="P125" t="str">
            <v>Brdg4 404022</v>
          </cell>
          <cell r="Q125">
            <v>0</v>
          </cell>
          <cell r="R125">
            <v>18</v>
          </cell>
          <cell r="S125">
            <v>4</v>
          </cell>
          <cell r="T125">
            <v>0</v>
          </cell>
          <cell r="U125">
            <v>0</v>
          </cell>
        </row>
        <row r="126">
          <cell r="D126">
            <v>31004</v>
          </cell>
          <cell r="E126">
            <v>68</v>
          </cell>
          <cell r="F126" t="str">
            <v>X</v>
          </cell>
          <cell r="G126">
            <v>0</v>
          </cell>
          <cell r="H126">
            <v>0</v>
          </cell>
          <cell r="I126" t="str">
            <v>X</v>
          </cell>
          <cell r="J126" t="str">
            <v>X</v>
          </cell>
          <cell r="K126" t="str">
            <v>X</v>
          </cell>
          <cell r="L126" t="str">
            <v>X</v>
          </cell>
          <cell r="M126" t="str">
            <v>X</v>
          </cell>
          <cell r="N126" t="str">
            <v>X</v>
          </cell>
          <cell r="O126">
            <v>2</v>
          </cell>
          <cell r="P126" t="str">
            <v>Brdg4 404070</v>
          </cell>
          <cell r="Q126">
            <v>0</v>
          </cell>
          <cell r="R126">
            <v>0</v>
          </cell>
          <cell r="S126">
            <v>66</v>
          </cell>
          <cell r="T126">
            <v>0</v>
          </cell>
          <cell r="U126">
            <v>0</v>
          </cell>
        </row>
        <row r="127">
          <cell r="D127">
            <v>31005</v>
          </cell>
          <cell r="E127">
            <v>56</v>
          </cell>
          <cell r="F127" t="str">
            <v>X</v>
          </cell>
          <cell r="G127">
            <v>0</v>
          </cell>
          <cell r="H127">
            <v>0</v>
          </cell>
          <cell r="I127" t="str">
            <v>X</v>
          </cell>
          <cell r="J127" t="str">
            <v>X</v>
          </cell>
          <cell r="K127" t="str">
            <v>X</v>
          </cell>
          <cell r="L127" t="str">
            <v>X</v>
          </cell>
          <cell r="M127" t="str">
            <v>X</v>
          </cell>
          <cell r="N127" t="str">
            <v>X</v>
          </cell>
          <cell r="O127">
            <v>2</v>
          </cell>
          <cell r="P127">
            <v>31005</v>
          </cell>
          <cell r="Q127">
            <v>0</v>
          </cell>
          <cell r="R127">
            <v>18</v>
          </cell>
          <cell r="S127">
            <v>53</v>
          </cell>
          <cell r="T127">
            <v>0</v>
          </cell>
          <cell r="U127">
            <v>0</v>
          </cell>
        </row>
        <row r="128">
          <cell r="D128">
            <v>31010</v>
          </cell>
          <cell r="E128">
            <v>44</v>
          </cell>
          <cell r="F128" t="str">
            <v>X</v>
          </cell>
          <cell r="G128">
            <v>0</v>
          </cell>
          <cell r="H128">
            <v>0</v>
          </cell>
          <cell r="I128" t="str">
            <v>X</v>
          </cell>
          <cell r="J128" t="str">
            <v>X</v>
          </cell>
          <cell r="K128" t="str">
            <v>X</v>
          </cell>
          <cell r="L128" t="str">
            <v>X</v>
          </cell>
          <cell r="M128" t="str">
            <v>X</v>
          </cell>
          <cell r="N128" t="str">
            <v>X</v>
          </cell>
          <cell r="O128">
            <v>0</v>
          </cell>
          <cell r="P128" t="str">
            <v>Brdg4 060808</v>
          </cell>
          <cell r="Q128">
            <v>0</v>
          </cell>
          <cell r="R128">
            <v>23</v>
          </cell>
          <cell r="S128">
            <v>42</v>
          </cell>
          <cell r="T128">
            <v>0</v>
          </cell>
          <cell r="U128">
            <v>0</v>
          </cell>
        </row>
        <row r="129">
          <cell r="D129">
            <v>31015</v>
          </cell>
          <cell r="E129">
            <v>278</v>
          </cell>
          <cell r="F129" t="str">
            <v>X</v>
          </cell>
          <cell r="G129">
            <v>0</v>
          </cell>
          <cell r="H129">
            <v>0</v>
          </cell>
          <cell r="I129" t="str">
            <v>X</v>
          </cell>
          <cell r="J129" t="str">
            <v>X</v>
          </cell>
          <cell r="K129" t="str">
            <v>X</v>
          </cell>
          <cell r="L129" t="str">
            <v>X</v>
          </cell>
          <cell r="M129" t="str">
            <v>X</v>
          </cell>
          <cell r="N129" t="str">
            <v>X</v>
          </cell>
          <cell r="O129">
            <v>4</v>
          </cell>
          <cell r="P129" t="str">
            <v>Brdg3 334488</v>
          </cell>
          <cell r="Q129">
            <v>0</v>
          </cell>
          <cell r="R129">
            <v>49</v>
          </cell>
          <cell r="S129">
            <v>270</v>
          </cell>
          <cell r="T129">
            <v>0</v>
          </cell>
          <cell r="U129">
            <v>0</v>
          </cell>
        </row>
        <row r="130">
          <cell r="D130">
            <v>31016</v>
          </cell>
          <cell r="E130">
            <v>5</v>
          </cell>
          <cell r="F130" t="str">
            <v>X</v>
          </cell>
          <cell r="G130">
            <v>0</v>
          </cell>
          <cell r="H130">
            <v>0</v>
          </cell>
          <cell r="I130" t="str">
            <v>X</v>
          </cell>
          <cell r="J130" t="str">
            <v>X</v>
          </cell>
          <cell r="K130" t="str">
            <v>X</v>
          </cell>
          <cell r="L130" t="str">
            <v>X</v>
          </cell>
          <cell r="M130" t="str">
            <v>X</v>
          </cell>
          <cell r="N130" t="str">
            <v>X</v>
          </cell>
          <cell r="O130">
            <v>0</v>
          </cell>
          <cell r="P130" t="str">
            <v>Brdg4 414414</v>
          </cell>
          <cell r="Q130">
            <v>0</v>
          </cell>
          <cell r="R130">
            <v>0</v>
          </cell>
          <cell r="S130">
            <v>5</v>
          </cell>
          <cell r="T130">
            <v>0</v>
          </cell>
          <cell r="U130">
            <v>0</v>
          </cell>
        </row>
        <row r="131">
          <cell r="D131">
            <v>31017</v>
          </cell>
          <cell r="E131">
            <v>1</v>
          </cell>
          <cell r="F131" t="str">
            <v>X</v>
          </cell>
          <cell r="G131">
            <v>0</v>
          </cell>
          <cell r="H131">
            <v>0</v>
          </cell>
          <cell r="I131" t="str">
            <v>X</v>
          </cell>
          <cell r="J131" t="str">
            <v>X</v>
          </cell>
          <cell r="K131" t="str">
            <v>X</v>
          </cell>
          <cell r="L131" t="str">
            <v>X</v>
          </cell>
          <cell r="M131" t="str">
            <v>X</v>
          </cell>
          <cell r="N131" t="str">
            <v>X</v>
          </cell>
          <cell r="O131">
            <v>0</v>
          </cell>
          <cell r="P131" t="str">
            <v>Brdg4 660000</v>
          </cell>
          <cell r="Q131">
            <v>0</v>
          </cell>
          <cell r="R131">
            <v>0</v>
          </cell>
          <cell r="S131">
            <v>1</v>
          </cell>
          <cell r="T131">
            <v>0</v>
          </cell>
          <cell r="U131">
            <v>0</v>
          </cell>
        </row>
        <row r="132">
          <cell r="D132">
            <v>31018</v>
          </cell>
          <cell r="E132">
            <v>2</v>
          </cell>
          <cell r="F132" t="str">
            <v>X</v>
          </cell>
          <cell r="G132">
            <v>0</v>
          </cell>
          <cell r="H132">
            <v>0</v>
          </cell>
          <cell r="I132" t="str">
            <v>X</v>
          </cell>
          <cell r="J132" t="str">
            <v>X</v>
          </cell>
          <cell r="K132" t="str">
            <v>X</v>
          </cell>
          <cell r="L132" t="str">
            <v>X</v>
          </cell>
          <cell r="M132" t="str">
            <v>X</v>
          </cell>
          <cell r="N132" t="str">
            <v>X</v>
          </cell>
          <cell r="O132">
            <v>0</v>
          </cell>
          <cell r="P132" t="str">
            <v>Brdg4 001700</v>
          </cell>
          <cell r="Q132">
            <v>0</v>
          </cell>
          <cell r="R132">
            <v>0</v>
          </cell>
          <cell r="S132">
            <v>2</v>
          </cell>
          <cell r="T132">
            <v>0</v>
          </cell>
          <cell r="U132">
            <v>0</v>
          </cell>
        </row>
        <row r="133">
          <cell r="D133">
            <v>31019</v>
          </cell>
          <cell r="E133">
            <v>97</v>
          </cell>
          <cell r="F133" t="str">
            <v>X</v>
          </cell>
          <cell r="G133">
            <v>0</v>
          </cell>
          <cell r="H133">
            <v>0</v>
          </cell>
          <cell r="I133" t="str">
            <v>X</v>
          </cell>
          <cell r="J133" t="str">
            <v>X</v>
          </cell>
          <cell r="K133" t="str">
            <v>X</v>
          </cell>
          <cell r="L133" t="str">
            <v>X</v>
          </cell>
          <cell r="M133" t="str">
            <v>X</v>
          </cell>
          <cell r="N133" t="str">
            <v>X</v>
          </cell>
          <cell r="O133">
            <v>0</v>
          </cell>
          <cell r="P133" t="str">
            <v>Brdg4 663360</v>
          </cell>
          <cell r="Q133">
            <v>0</v>
          </cell>
          <cell r="R133">
            <v>0</v>
          </cell>
          <cell r="S133">
            <v>97</v>
          </cell>
          <cell r="T133">
            <v>0</v>
          </cell>
          <cell r="U133">
            <v>0</v>
          </cell>
        </row>
        <row r="134">
          <cell r="D134">
            <v>31021</v>
          </cell>
          <cell r="E134">
            <v>15</v>
          </cell>
          <cell r="F134" t="str">
            <v>X</v>
          </cell>
          <cell r="G134">
            <v>0</v>
          </cell>
          <cell r="H134">
            <v>0</v>
          </cell>
          <cell r="I134" t="str">
            <v>X</v>
          </cell>
          <cell r="J134" t="str">
            <v>X</v>
          </cell>
          <cell r="K134" t="str">
            <v>X</v>
          </cell>
          <cell r="L134" t="str">
            <v>X</v>
          </cell>
          <cell r="M134" t="str">
            <v>X</v>
          </cell>
          <cell r="N134" t="str">
            <v>X</v>
          </cell>
          <cell r="O134">
            <v>0</v>
          </cell>
          <cell r="P134" t="str">
            <v>Brdg4 800870</v>
          </cell>
          <cell r="Q134">
            <v>0</v>
          </cell>
          <cell r="R134">
            <v>0</v>
          </cell>
          <cell r="S134">
            <v>15</v>
          </cell>
          <cell r="T134">
            <v>0</v>
          </cell>
          <cell r="U134">
            <v>0</v>
          </cell>
        </row>
        <row r="135">
          <cell r="D135">
            <v>31023</v>
          </cell>
          <cell r="E135">
            <v>848</v>
          </cell>
          <cell r="F135" t="str">
            <v>X</v>
          </cell>
          <cell r="G135">
            <v>0</v>
          </cell>
          <cell r="H135">
            <v>0</v>
          </cell>
          <cell r="I135" t="str">
            <v>X</v>
          </cell>
          <cell r="J135" t="str">
            <v>X</v>
          </cell>
          <cell r="K135" t="str">
            <v>X</v>
          </cell>
          <cell r="L135" t="str">
            <v>X</v>
          </cell>
          <cell r="M135" t="str">
            <v>X</v>
          </cell>
          <cell r="N135" t="str">
            <v>X</v>
          </cell>
          <cell r="O135">
            <v>3</v>
          </cell>
          <cell r="P135" t="str">
            <v>Brdg4 800874</v>
          </cell>
          <cell r="Q135">
            <v>0</v>
          </cell>
          <cell r="R135">
            <v>256</v>
          </cell>
          <cell r="S135">
            <v>828</v>
          </cell>
          <cell r="T135">
            <v>0</v>
          </cell>
          <cell r="U135">
            <v>0</v>
          </cell>
        </row>
        <row r="136">
          <cell r="D136">
            <v>31025</v>
          </cell>
          <cell r="E136">
            <v>2</v>
          </cell>
          <cell r="F136" t="str">
            <v>X</v>
          </cell>
          <cell r="G136">
            <v>0</v>
          </cell>
          <cell r="H136">
            <v>0</v>
          </cell>
          <cell r="I136" t="str">
            <v>X</v>
          </cell>
          <cell r="J136" t="str">
            <v>X</v>
          </cell>
          <cell r="K136" t="str">
            <v>X</v>
          </cell>
          <cell r="L136" t="str">
            <v>X</v>
          </cell>
          <cell r="M136" t="str">
            <v>X</v>
          </cell>
          <cell r="N136" t="str">
            <v>X</v>
          </cell>
          <cell r="O136">
            <v>0</v>
          </cell>
          <cell r="P136" t="str">
            <v>Brdg4 800877</v>
          </cell>
          <cell r="Q136">
            <v>0</v>
          </cell>
          <cell r="R136">
            <v>0</v>
          </cell>
          <cell r="S136">
            <v>2</v>
          </cell>
          <cell r="T136">
            <v>0</v>
          </cell>
          <cell r="U136">
            <v>0</v>
          </cell>
        </row>
        <row r="137">
          <cell r="D137">
            <v>31028</v>
          </cell>
          <cell r="E137">
            <v>25</v>
          </cell>
          <cell r="F137" t="str">
            <v>X</v>
          </cell>
          <cell r="G137">
            <v>0</v>
          </cell>
          <cell r="H137">
            <v>0</v>
          </cell>
          <cell r="I137" t="str">
            <v>X</v>
          </cell>
          <cell r="J137" t="str">
            <v>X</v>
          </cell>
          <cell r="K137" t="str">
            <v>X</v>
          </cell>
          <cell r="L137" t="str">
            <v>X</v>
          </cell>
          <cell r="M137" t="str">
            <v>X</v>
          </cell>
          <cell r="N137" t="str">
            <v>X</v>
          </cell>
          <cell r="O137">
            <v>0</v>
          </cell>
          <cell r="P137" t="str">
            <v>Brdg4 979797</v>
          </cell>
          <cell r="Q137">
            <v>0</v>
          </cell>
          <cell r="R137">
            <v>14</v>
          </cell>
          <cell r="S137">
            <v>24</v>
          </cell>
          <cell r="T137">
            <v>0</v>
          </cell>
          <cell r="U137">
            <v>0</v>
          </cell>
        </row>
        <row r="138">
          <cell r="D138">
            <v>31031</v>
          </cell>
          <cell r="E138">
            <v>37</v>
          </cell>
          <cell r="F138" t="str">
            <v>X</v>
          </cell>
          <cell r="G138">
            <v>0</v>
          </cell>
          <cell r="H138">
            <v>0</v>
          </cell>
          <cell r="I138" t="str">
            <v>X</v>
          </cell>
          <cell r="J138" t="str">
            <v>X</v>
          </cell>
          <cell r="K138" t="str">
            <v>X</v>
          </cell>
          <cell r="L138" t="str">
            <v>X</v>
          </cell>
          <cell r="M138" t="str">
            <v>X</v>
          </cell>
          <cell r="N138" t="str">
            <v>X</v>
          </cell>
          <cell r="O138">
            <v>0</v>
          </cell>
          <cell r="P138" t="str">
            <v>Brdg4 800869</v>
          </cell>
          <cell r="Q138">
            <v>0</v>
          </cell>
          <cell r="R138">
            <v>18</v>
          </cell>
          <cell r="S138">
            <v>36</v>
          </cell>
          <cell r="T138">
            <v>0</v>
          </cell>
          <cell r="U138">
            <v>0</v>
          </cell>
        </row>
        <row r="139">
          <cell r="D139">
            <v>31033</v>
          </cell>
          <cell r="E139">
            <v>23</v>
          </cell>
          <cell r="F139" t="str">
            <v>X</v>
          </cell>
          <cell r="G139">
            <v>0</v>
          </cell>
          <cell r="H139">
            <v>0</v>
          </cell>
          <cell r="I139" t="str">
            <v>X</v>
          </cell>
          <cell r="J139" t="str">
            <v>X</v>
          </cell>
          <cell r="K139" t="str">
            <v>X</v>
          </cell>
          <cell r="L139" t="str">
            <v>X</v>
          </cell>
          <cell r="M139" t="str">
            <v>X</v>
          </cell>
          <cell r="N139" t="str">
            <v>X</v>
          </cell>
          <cell r="O139">
            <v>1</v>
          </cell>
          <cell r="P139" t="str">
            <v>Business Sales DDI 1</v>
          </cell>
          <cell r="Q139">
            <v>0</v>
          </cell>
          <cell r="R139">
            <v>0</v>
          </cell>
          <cell r="S139">
            <v>22</v>
          </cell>
          <cell r="T139">
            <v>0</v>
          </cell>
          <cell r="U139">
            <v>0</v>
          </cell>
        </row>
        <row r="140">
          <cell r="D140">
            <v>31036</v>
          </cell>
          <cell r="E140">
            <v>1183</v>
          </cell>
          <cell r="F140" t="str">
            <v>X</v>
          </cell>
          <cell r="G140">
            <v>0</v>
          </cell>
          <cell r="H140">
            <v>0</v>
          </cell>
          <cell r="I140" t="str">
            <v>X</v>
          </cell>
          <cell r="J140" t="str">
            <v>X</v>
          </cell>
          <cell r="K140" t="str">
            <v>X</v>
          </cell>
          <cell r="L140" t="str">
            <v>X</v>
          </cell>
          <cell r="M140" t="str">
            <v>X</v>
          </cell>
          <cell r="N140" t="str">
            <v>X</v>
          </cell>
          <cell r="O140">
            <v>0</v>
          </cell>
          <cell r="P140" t="str">
            <v>d Cus BRDG4 404040</v>
          </cell>
          <cell r="Q140">
            <v>0</v>
          </cell>
          <cell r="R140">
            <v>0</v>
          </cell>
          <cell r="S140">
            <v>636</v>
          </cell>
          <cell r="T140">
            <v>0</v>
          </cell>
          <cell r="U140">
            <v>0</v>
          </cell>
        </row>
        <row r="141">
          <cell r="D141">
            <v>31038</v>
          </cell>
          <cell r="E141">
            <v>25</v>
          </cell>
          <cell r="F141" t="str">
            <v>X</v>
          </cell>
          <cell r="G141">
            <v>0</v>
          </cell>
          <cell r="H141">
            <v>0</v>
          </cell>
          <cell r="I141" t="str">
            <v>X</v>
          </cell>
          <cell r="J141" t="str">
            <v>X</v>
          </cell>
          <cell r="K141" t="str">
            <v>X</v>
          </cell>
          <cell r="L141" t="str">
            <v>X</v>
          </cell>
          <cell r="M141" t="str">
            <v>X</v>
          </cell>
          <cell r="N141" t="str">
            <v>X</v>
          </cell>
          <cell r="O141">
            <v>0</v>
          </cell>
          <cell r="P141" t="str">
            <v>Brdg4800876</v>
          </cell>
          <cell r="Q141">
            <v>0</v>
          </cell>
          <cell r="R141">
            <v>0</v>
          </cell>
          <cell r="S141">
            <v>25</v>
          </cell>
          <cell r="T141">
            <v>0</v>
          </cell>
          <cell r="U141">
            <v>0</v>
          </cell>
        </row>
        <row r="142">
          <cell r="D142">
            <v>31039</v>
          </cell>
          <cell r="E142">
            <v>61</v>
          </cell>
          <cell r="F142" t="str">
            <v>X</v>
          </cell>
          <cell r="G142">
            <v>0</v>
          </cell>
          <cell r="H142">
            <v>0</v>
          </cell>
          <cell r="I142" t="str">
            <v>X</v>
          </cell>
          <cell r="J142" t="str">
            <v>X</v>
          </cell>
          <cell r="K142" t="str">
            <v>X</v>
          </cell>
          <cell r="L142" t="str">
            <v>X</v>
          </cell>
          <cell r="M142" t="str">
            <v>X</v>
          </cell>
          <cell r="N142" t="str">
            <v>X</v>
          </cell>
          <cell r="O142">
            <v>0</v>
          </cell>
          <cell r="P142" t="str">
            <v>Brdg4831039</v>
          </cell>
          <cell r="Q142">
            <v>0</v>
          </cell>
          <cell r="R142">
            <v>0</v>
          </cell>
          <cell r="S142">
            <v>61</v>
          </cell>
          <cell r="T142">
            <v>0</v>
          </cell>
          <cell r="U142">
            <v>0</v>
          </cell>
        </row>
        <row r="143">
          <cell r="D143">
            <v>31040</v>
          </cell>
          <cell r="E143">
            <v>338</v>
          </cell>
          <cell r="F143" t="str">
            <v>X</v>
          </cell>
          <cell r="G143">
            <v>0</v>
          </cell>
          <cell r="H143">
            <v>0</v>
          </cell>
          <cell r="I143" t="str">
            <v>X</v>
          </cell>
          <cell r="J143" t="str">
            <v>X</v>
          </cell>
          <cell r="K143" t="str">
            <v>X</v>
          </cell>
          <cell r="L143" t="str">
            <v>X</v>
          </cell>
          <cell r="M143" t="str">
            <v>X</v>
          </cell>
          <cell r="N143" t="str">
            <v>X</v>
          </cell>
          <cell r="O143">
            <v>6</v>
          </cell>
          <cell r="P143" t="str">
            <v>India Xfer IVR</v>
          </cell>
          <cell r="Q143">
            <v>0</v>
          </cell>
          <cell r="R143">
            <v>0</v>
          </cell>
          <cell r="S143">
            <v>332</v>
          </cell>
          <cell r="T143">
            <v>0</v>
          </cell>
          <cell r="U143">
            <v>0</v>
          </cell>
        </row>
        <row r="144">
          <cell r="D144">
            <v>31041</v>
          </cell>
          <cell r="E144">
            <v>641</v>
          </cell>
          <cell r="F144" t="str">
            <v>X</v>
          </cell>
          <cell r="G144">
            <v>0</v>
          </cell>
          <cell r="H144">
            <v>0</v>
          </cell>
          <cell r="I144" t="str">
            <v>X</v>
          </cell>
          <cell r="J144" t="str">
            <v>X</v>
          </cell>
          <cell r="K144" t="str">
            <v>X</v>
          </cell>
          <cell r="L144" t="str">
            <v>X</v>
          </cell>
          <cell r="M144" t="str">
            <v>X</v>
          </cell>
          <cell r="N144" t="str">
            <v>X</v>
          </cell>
          <cell r="O144">
            <v>2</v>
          </cell>
          <cell r="P144" t="str">
            <v>Brdg4 31041</v>
          </cell>
          <cell r="Q144">
            <v>0</v>
          </cell>
          <cell r="R144">
            <v>199</v>
          </cell>
          <cell r="S144">
            <v>624</v>
          </cell>
          <cell r="T144">
            <v>0</v>
          </cell>
          <cell r="U144">
            <v>0</v>
          </cell>
        </row>
        <row r="145">
          <cell r="D145">
            <v>31043</v>
          </cell>
          <cell r="E145">
            <v>419</v>
          </cell>
          <cell r="F145" t="str">
            <v>X</v>
          </cell>
          <cell r="G145">
            <v>0</v>
          </cell>
          <cell r="H145">
            <v>0</v>
          </cell>
          <cell r="I145" t="str">
            <v>X</v>
          </cell>
          <cell r="J145" t="str">
            <v>X</v>
          </cell>
          <cell r="K145" t="str">
            <v>X</v>
          </cell>
          <cell r="L145" t="str">
            <v>X</v>
          </cell>
          <cell r="M145" t="str">
            <v>X</v>
          </cell>
          <cell r="N145" t="str">
            <v>X</v>
          </cell>
          <cell r="O145">
            <v>16</v>
          </cell>
          <cell r="P145" t="str">
            <v>Brdg4 831043</v>
          </cell>
          <cell r="Q145">
            <v>0</v>
          </cell>
          <cell r="R145">
            <v>18</v>
          </cell>
          <cell r="S145">
            <v>402</v>
          </cell>
          <cell r="T145">
            <v>0</v>
          </cell>
          <cell r="U145">
            <v>0</v>
          </cell>
        </row>
        <row r="146">
          <cell r="D146">
            <v>31045</v>
          </cell>
          <cell r="E146">
            <v>210</v>
          </cell>
          <cell r="F146" t="str">
            <v>X</v>
          </cell>
          <cell r="G146">
            <v>0</v>
          </cell>
          <cell r="H146">
            <v>0</v>
          </cell>
          <cell r="I146" t="str">
            <v>X</v>
          </cell>
          <cell r="J146" t="str">
            <v>X</v>
          </cell>
          <cell r="K146" t="str">
            <v>X</v>
          </cell>
          <cell r="L146" t="str">
            <v>X</v>
          </cell>
          <cell r="M146" t="str">
            <v>X</v>
          </cell>
          <cell r="N146" t="str">
            <v>X</v>
          </cell>
          <cell r="O146">
            <v>0</v>
          </cell>
          <cell r="P146" t="str">
            <v>Brdg4 432491</v>
          </cell>
          <cell r="Q146">
            <v>0</v>
          </cell>
          <cell r="R146">
            <v>59</v>
          </cell>
          <cell r="S146">
            <v>206</v>
          </cell>
          <cell r="T146">
            <v>0</v>
          </cell>
          <cell r="U146">
            <v>0</v>
          </cell>
        </row>
        <row r="147">
          <cell r="D147">
            <v>31049</v>
          </cell>
          <cell r="E147">
            <v>14</v>
          </cell>
          <cell r="F147" t="str">
            <v>X</v>
          </cell>
          <cell r="G147">
            <v>0</v>
          </cell>
          <cell r="H147">
            <v>0</v>
          </cell>
          <cell r="I147" t="str">
            <v>X</v>
          </cell>
          <cell r="J147" t="str">
            <v>X</v>
          </cell>
          <cell r="K147" t="str">
            <v>X</v>
          </cell>
          <cell r="L147" t="str">
            <v>X</v>
          </cell>
          <cell r="M147" t="str">
            <v>X</v>
          </cell>
          <cell r="N147" t="str">
            <v>X</v>
          </cell>
          <cell r="O147">
            <v>0</v>
          </cell>
          <cell r="P147" t="str">
            <v>Brdg4 831049</v>
          </cell>
          <cell r="Q147">
            <v>0</v>
          </cell>
          <cell r="R147">
            <v>0</v>
          </cell>
          <cell r="S147">
            <v>14</v>
          </cell>
          <cell r="T147">
            <v>0</v>
          </cell>
          <cell r="U147">
            <v>0</v>
          </cell>
        </row>
        <row r="148">
          <cell r="D148">
            <v>31050</v>
          </cell>
          <cell r="E148">
            <v>2959</v>
          </cell>
          <cell r="F148" t="str">
            <v>X</v>
          </cell>
          <cell r="G148">
            <v>0</v>
          </cell>
          <cell r="H148">
            <v>0</v>
          </cell>
          <cell r="I148" t="str">
            <v>X</v>
          </cell>
          <cell r="J148" t="str">
            <v>X</v>
          </cell>
          <cell r="K148" t="str">
            <v>X</v>
          </cell>
          <cell r="L148" t="str">
            <v>X</v>
          </cell>
          <cell r="M148" t="str">
            <v>X</v>
          </cell>
          <cell r="N148" t="str">
            <v>X</v>
          </cell>
          <cell r="O148">
            <v>0</v>
          </cell>
          <cell r="P148" t="str">
            <v>RHL Xfer IVR</v>
          </cell>
          <cell r="Q148">
            <v>0</v>
          </cell>
          <cell r="R148">
            <v>0</v>
          </cell>
          <cell r="S148">
            <v>2959</v>
          </cell>
          <cell r="T148">
            <v>0</v>
          </cell>
          <cell r="U148">
            <v>0</v>
          </cell>
        </row>
        <row r="149">
          <cell r="D149">
            <v>31058</v>
          </cell>
          <cell r="E149">
            <v>4</v>
          </cell>
          <cell r="F149" t="str">
            <v>X</v>
          </cell>
          <cell r="G149">
            <v>0</v>
          </cell>
          <cell r="H149">
            <v>0</v>
          </cell>
          <cell r="I149" t="str">
            <v>X</v>
          </cell>
          <cell r="J149" t="str">
            <v>X</v>
          </cell>
          <cell r="K149" t="str">
            <v>X</v>
          </cell>
          <cell r="L149" t="str">
            <v>X</v>
          </cell>
          <cell r="M149" t="str">
            <v>X</v>
          </cell>
          <cell r="N149" t="str">
            <v>X</v>
          </cell>
          <cell r="O149">
            <v>0</v>
          </cell>
          <cell r="P149" t="str">
            <v>Brdg4432492</v>
          </cell>
          <cell r="Q149">
            <v>0</v>
          </cell>
          <cell r="R149">
            <v>0</v>
          </cell>
          <cell r="S149">
            <v>4</v>
          </cell>
          <cell r="T149">
            <v>0</v>
          </cell>
          <cell r="U149">
            <v>0</v>
          </cell>
        </row>
        <row r="150">
          <cell r="D150">
            <v>31059</v>
          </cell>
          <cell r="E150">
            <v>4</v>
          </cell>
          <cell r="F150" t="str">
            <v>X</v>
          </cell>
          <cell r="G150">
            <v>0</v>
          </cell>
          <cell r="H150">
            <v>0</v>
          </cell>
          <cell r="I150" t="str">
            <v>X</v>
          </cell>
          <cell r="J150" t="str">
            <v>X</v>
          </cell>
          <cell r="K150" t="str">
            <v>X</v>
          </cell>
          <cell r="L150" t="str">
            <v>X</v>
          </cell>
          <cell r="M150" t="str">
            <v>X</v>
          </cell>
          <cell r="N150" t="str">
            <v>X</v>
          </cell>
          <cell r="O150">
            <v>0</v>
          </cell>
          <cell r="P150" t="str">
            <v>Brdg4831059</v>
          </cell>
          <cell r="Q150">
            <v>0</v>
          </cell>
          <cell r="R150">
            <v>0</v>
          </cell>
          <cell r="S150">
            <v>4</v>
          </cell>
          <cell r="T150">
            <v>0</v>
          </cell>
          <cell r="U150">
            <v>0</v>
          </cell>
        </row>
        <row r="151">
          <cell r="D151">
            <v>31061</v>
          </cell>
          <cell r="E151">
            <v>157</v>
          </cell>
          <cell r="F151" t="str">
            <v>X</v>
          </cell>
          <cell r="G151">
            <v>0</v>
          </cell>
          <cell r="H151">
            <v>0</v>
          </cell>
          <cell r="I151" t="str">
            <v>X</v>
          </cell>
          <cell r="J151" t="str">
            <v>X</v>
          </cell>
          <cell r="K151" t="str">
            <v>X</v>
          </cell>
          <cell r="L151" t="str">
            <v>X</v>
          </cell>
          <cell r="M151" t="str">
            <v>X</v>
          </cell>
          <cell r="N151" t="str">
            <v>X</v>
          </cell>
          <cell r="O151">
            <v>5</v>
          </cell>
          <cell r="P151" t="str">
            <v>Brdg4 404151</v>
          </cell>
          <cell r="Q151">
            <v>0</v>
          </cell>
          <cell r="R151">
            <v>0</v>
          </cell>
          <cell r="S151">
            <v>152</v>
          </cell>
          <cell r="T151">
            <v>0</v>
          </cell>
          <cell r="U151">
            <v>0</v>
          </cell>
        </row>
        <row r="152">
          <cell r="D152">
            <v>31068</v>
          </cell>
          <cell r="E152">
            <v>3</v>
          </cell>
          <cell r="F152" t="str">
            <v>X</v>
          </cell>
          <cell r="G152">
            <v>0</v>
          </cell>
          <cell r="H152">
            <v>0</v>
          </cell>
          <cell r="I152" t="str">
            <v>X</v>
          </cell>
          <cell r="J152" t="str">
            <v>X</v>
          </cell>
          <cell r="K152" t="str">
            <v>X</v>
          </cell>
          <cell r="L152" t="str">
            <v>X</v>
          </cell>
          <cell r="M152" t="str">
            <v>X</v>
          </cell>
          <cell r="N152" t="str">
            <v>X</v>
          </cell>
          <cell r="O152">
            <v>0</v>
          </cell>
          <cell r="P152" t="str">
            <v>Brdg4 501601</v>
          </cell>
          <cell r="Q152">
            <v>0</v>
          </cell>
          <cell r="R152">
            <v>0</v>
          </cell>
          <cell r="S152">
            <v>3</v>
          </cell>
          <cell r="T152">
            <v>0</v>
          </cell>
          <cell r="U152">
            <v>0</v>
          </cell>
        </row>
        <row r="153">
          <cell r="D153">
            <v>31071</v>
          </cell>
          <cell r="E153">
            <v>28</v>
          </cell>
          <cell r="F153" t="str">
            <v>X</v>
          </cell>
          <cell r="G153">
            <v>0</v>
          </cell>
          <cell r="H153">
            <v>0</v>
          </cell>
          <cell r="I153" t="str">
            <v>X</v>
          </cell>
          <cell r="J153" t="str">
            <v>X</v>
          </cell>
          <cell r="K153" t="str">
            <v>X</v>
          </cell>
          <cell r="L153" t="str">
            <v>X</v>
          </cell>
          <cell r="M153" t="str">
            <v>X</v>
          </cell>
          <cell r="N153" t="str">
            <v>X</v>
          </cell>
          <cell r="O153">
            <v>0</v>
          </cell>
          <cell r="P153" t="str">
            <v>Brdg4 400208</v>
          </cell>
          <cell r="Q153">
            <v>0</v>
          </cell>
          <cell r="R153">
            <v>0</v>
          </cell>
          <cell r="S153">
            <v>28</v>
          </cell>
          <cell r="T153">
            <v>0</v>
          </cell>
          <cell r="U153">
            <v>0</v>
          </cell>
        </row>
        <row r="154">
          <cell r="D154">
            <v>31073</v>
          </cell>
          <cell r="E154">
            <v>135</v>
          </cell>
          <cell r="F154" t="str">
            <v>X</v>
          </cell>
          <cell r="G154">
            <v>0</v>
          </cell>
          <cell r="H154">
            <v>0</v>
          </cell>
          <cell r="I154" t="str">
            <v>X</v>
          </cell>
          <cell r="J154" t="str">
            <v>X</v>
          </cell>
          <cell r="K154" t="str">
            <v>X</v>
          </cell>
          <cell r="L154" t="str">
            <v>X</v>
          </cell>
          <cell r="M154" t="str">
            <v>X</v>
          </cell>
          <cell r="N154" t="str">
            <v>X</v>
          </cell>
          <cell r="O154">
            <v>1</v>
          </cell>
          <cell r="P154" t="str">
            <v>Brdg4 432494</v>
          </cell>
          <cell r="Q154">
            <v>0</v>
          </cell>
          <cell r="R154">
            <v>15</v>
          </cell>
          <cell r="S154">
            <v>133</v>
          </cell>
          <cell r="T154">
            <v>0</v>
          </cell>
          <cell r="U154">
            <v>0</v>
          </cell>
        </row>
        <row r="155">
          <cell r="D155">
            <v>31074</v>
          </cell>
          <cell r="E155">
            <v>243</v>
          </cell>
          <cell r="F155" t="str">
            <v>X</v>
          </cell>
          <cell r="G155">
            <v>0</v>
          </cell>
          <cell r="H155">
            <v>0</v>
          </cell>
          <cell r="I155" t="str">
            <v>X</v>
          </cell>
          <cell r="J155" t="str">
            <v>X</v>
          </cell>
          <cell r="K155" t="str">
            <v>X</v>
          </cell>
          <cell r="L155" t="str">
            <v>X</v>
          </cell>
          <cell r="M155" t="str">
            <v>X</v>
          </cell>
          <cell r="N155" t="str">
            <v>X</v>
          </cell>
          <cell r="O155">
            <v>3</v>
          </cell>
          <cell r="P155" t="str">
            <v>Brdg431074</v>
          </cell>
          <cell r="Q155">
            <v>0</v>
          </cell>
          <cell r="R155">
            <v>109</v>
          </cell>
          <cell r="S155">
            <v>233</v>
          </cell>
          <cell r="T155">
            <v>0</v>
          </cell>
          <cell r="U155">
            <v>0</v>
          </cell>
        </row>
        <row r="156">
          <cell r="D156">
            <v>31075</v>
          </cell>
          <cell r="E156">
            <v>255</v>
          </cell>
          <cell r="F156" t="str">
            <v>X</v>
          </cell>
          <cell r="G156">
            <v>0</v>
          </cell>
          <cell r="H156">
            <v>0</v>
          </cell>
          <cell r="I156" t="str">
            <v>X</v>
          </cell>
          <cell r="J156" t="str">
            <v>X</v>
          </cell>
          <cell r="K156" t="str">
            <v>X</v>
          </cell>
          <cell r="L156" t="str">
            <v>X</v>
          </cell>
          <cell r="M156" t="str">
            <v>X</v>
          </cell>
          <cell r="N156" t="str">
            <v>X</v>
          </cell>
          <cell r="O156">
            <v>0</v>
          </cell>
          <cell r="P156" t="str">
            <v>Brdg4 432481</v>
          </cell>
          <cell r="Q156">
            <v>0</v>
          </cell>
          <cell r="R156">
            <v>0</v>
          </cell>
          <cell r="S156">
            <v>255</v>
          </cell>
          <cell r="T156">
            <v>0</v>
          </cell>
          <cell r="U156">
            <v>0</v>
          </cell>
        </row>
        <row r="157">
          <cell r="D157">
            <v>31077</v>
          </cell>
          <cell r="E157">
            <v>1</v>
          </cell>
          <cell r="F157" t="str">
            <v>X</v>
          </cell>
          <cell r="G157">
            <v>0</v>
          </cell>
          <cell r="H157">
            <v>0</v>
          </cell>
          <cell r="I157" t="str">
            <v>X</v>
          </cell>
          <cell r="J157" t="str">
            <v>X</v>
          </cell>
          <cell r="K157" t="str">
            <v>X</v>
          </cell>
          <cell r="L157" t="str">
            <v>X</v>
          </cell>
          <cell r="M157" t="str">
            <v>X</v>
          </cell>
          <cell r="N157" t="str">
            <v>X</v>
          </cell>
          <cell r="O157">
            <v>0</v>
          </cell>
          <cell r="P157" t="str">
            <v>Brdg4 432483</v>
          </cell>
          <cell r="Q157">
            <v>0</v>
          </cell>
          <cell r="R157">
            <v>0</v>
          </cell>
          <cell r="S157">
            <v>1</v>
          </cell>
          <cell r="T157">
            <v>0</v>
          </cell>
          <cell r="U157">
            <v>0</v>
          </cell>
        </row>
        <row r="158">
          <cell r="D158">
            <v>31078</v>
          </cell>
          <cell r="E158">
            <v>1</v>
          </cell>
          <cell r="F158" t="str">
            <v>X</v>
          </cell>
          <cell r="G158">
            <v>0</v>
          </cell>
          <cell r="H158">
            <v>0</v>
          </cell>
          <cell r="I158" t="str">
            <v>X</v>
          </cell>
          <cell r="J158" t="str">
            <v>X</v>
          </cell>
          <cell r="K158" t="str">
            <v>X</v>
          </cell>
          <cell r="L158" t="str">
            <v>X</v>
          </cell>
          <cell r="M158" t="str">
            <v>X</v>
          </cell>
          <cell r="N158" t="str">
            <v>X</v>
          </cell>
          <cell r="O158">
            <v>0</v>
          </cell>
          <cell r="P158" t="str">
            <v>Brdg4 432484</v>
          </cell>
          <cell r="Q158">
            <v>0</v>
          </cell>
          <cell r="R158">
            <v>0</v>
          </cell>
          <cell r="S158">
            <v>1</v>
          </cell>
          <cell r="T158">
            <v>0</v>
          </cell>
          <cell r="U158">
            <v>0</v>
          </cell>
        </row>
        <row r="159">
          <cell r="D159">
            <v>31082</v>
          </cell>
          <cell r="E159">
            <v>1</v>
          </cell>
          <cell r="F159" t="str">
            <v>X</v>
          </cell>
          <cell r="G159">
            <v>0</v>
          </cell>
          <cell r="H159">
            <v>0</v>
          </cell>
          <cell r="I159" t="str">
            <v>X</v>
          </cell>
          <cell r="J159" t="str">
            <v>X</v>
          </cell>
          <cell r="K159" t="str">
            <v>X</v>
          </cell>
          <cell r="L159" t="str">
            <v>X</v>
          </cell>
          <cell r="M159" t="str">
            <v>X</v>
          </cell>
          <cell r="N159" t="str">
            <v>X</v>
          </cell>
          <cell r="O159">
            <v>0</v>
          </cell>
          <cell r="P159" t="str">
            <v>Brdg4 719805</v>
          </cell>
          <cell r="Q159">
            <v>0</v>
          </cell>
          <cell r="R159">
            <v>0</v>
          </cell>
          <cell r="S159">
            <v>1</v>
          </cell>
          <cell r="T159">
            <v>0</v>
          </cell>
          <cell r="U159">
            <v>0</v>
          </cell>
        </row>
        <row r="160">
          <cell r="D160">
            <v>31083</v>
          </cell>
          <cell r="E160">
            <v>3</v>
          </cell>
          <cell r="F160" t="str">
            <v>X</v>
          </cell>
          <cell r="G160">
            <v>0</v>
          </cell>
          <cell r="H160">
            <v>0</v>
          </cell>
          <cell r="I160" t="str">
            <v>X</v>
          </cell>
          <cell r="J160" t="str">
            <v>X</v>
          </cell>
          <cell r="K160" t="str">
            <v>X</v>
          </cell>
          <cell r="L160" t="str">
            <v>X</v>
          </cell>
          <cell r="M160" t="str">
            <v>X</v>
          </cell>
          <cell r="N160" t="str">
            <v>X</v>
          </cell>
          <cell r="O160">
            <v>0</v>
          </cell>
          <cell r="P160" t="str">
            <v>Brdg4 719811</v>
          </cell>
          <cell r="Q160">
            <v>0</v>
          </cell>
          <cell r="R160">
            <v>0</v>
          </cell>
          <cell r="S160">
            <v>3</v>
          </cell>
          <cell r="T160">
            <v>0</v>
          </cell>
          <cell r="U160">
            <v>0</v>
          </cell>
        </row>
        <row r="161">
          <cell r="D161">
            <v>31084</v>
          </cell>
          <cell r="E161">
            <v>9</v>
          </cell>
          <cell r="F161" t="str">
            <v>X</v>
          </cell>
          <cell r="G161">
            <v>0</v>
          </cell>
          <cell r="H161">
            <v>0</v>
          </cell>
          <cell r="I161" t="str">
            <v>X</v>
          </cell>
          <cell r="J161" t="str">
            <v>X</v>
          </cell>
          <cell r="K161" t="str">
            <v>X</v>
          </cell>
          <cell r="L161" t="str">
            <v>X</v>
          </cell>
          <cell r="M161" t="str">
            <v>X</v>
          </cell>
          <cell r="N161" t="str">
            <v>X</v>
          </cell>
          <cell r="O161">
            <v>0</v>
          </cell>
          <cell r="P161" t="str">
            <v>Brdg4501602</v>
          </cell>
          <cell r="Q161">
            <v>0</v>
          </cell>
          <cell r="R161">
            <v>0</v>
          </cell>
          <cell r="S161">
            <v>9</v>
          </cell>
          <cell r="T161">
            <v>0</v>
          </cell>
          <cell r="U161">
            <v>0</v>
          </cell>
        </row>
        <row r="162">
          <cell r="D162">
            <v>31085</v>
          </cell>
          <cell r="E162">
            <v>53</v>
          </cell>
          <cell r="F162" t="str">
            <v>X</v>
          </cell>
          <cell r="G162">
            <v>0</v>
          </cell>
          <cell r="H162">
            <v>0</v>
          </cell>
          <cell r="I162" t="str">
            <v>X</v>
          </cell>
          <cell r="J162" t="str">
            <v>X</v>
          </cell>
          <cell r="K162" t="str">
            <v>X</v>
          </cell>
          <cell r="L162" t="str">
            <v>X</v>
          </cell>
          <cell r="M162" t="str">
            <v>X</v>
          </cell>
          <cell r="N162" t="str">
            <v>X</v>
          </cell>
          <cell r="O162">
            <v>0</v>
          </cell>
          <cell r="P162" t="str">
            <v>Brdg4 501603</v>
          </cell>
          <cell r="Q162">
            <v>0</v>
          </cell>
          <cell r="R162">
            <v>0</v>
          </cell>
          <cell r="S162">
            <v>53</v>
          </cell>
          <cell r="T162">
            <v>0</v>
          </cell>
          <cell r="U162">
            <v>0</v>
          </cell>
        </row>
        <row r="163">
          <cell r="D163">
            <v>31086</v>
          </cell>
          <cell r="E163">
            <v>7</v>
          </cell>
          <cell r="F163" t="str">
            <v>X</v>
          </cell>
          <cell r="G163">
            <v>0</v>
          </cell>
          <cell r="H163">
            <v>0</v>
          </cell>
          <cell r="I163" t="str">
            <v>X</v>
          </cell>
          <cell r="J163" t="str">
            <v>X</v>
          </cell>
          <cell r="K163" t="str">
            <v>X</v>
          </cell>
          <cell r="L163" t="str">
            <v>X</v>
          </cell>
          <cell r="M163" t="str">
            <v>X</v>
          </cell>
          <cell r="N163" t="str">
            <v>X</v>
          </cell>
          <cell r="O163">
            <v>0</v>
          </cell>
          <cell r="P163" t="str">
            <v>Brdg4 501604</v>
          </cell>
          <cell r="Q163">
            <v>0</v>
          </cell>
          <cell r="R163">
            <v>0</v>
          </cell>
          <cell r="S163">
            <v>7</v>
          </cell>
          <cell r="T163">
            <v>0</v>
          </cell>
          <cell r="U163">
            <v>0</v>
          </cell>
        </row>
        <row r="164">
          <cell r="D164">
            <v>31087</v>
          </cell>
          <cell r="E164">
            <v>11</v>
          </cell>
          <cell r="F164" t="str">
            <v>X</v>
          </cell>
          <cell r="G164">
            <v>0</v>
          </cell>
          <cell r="H164">
            <v>0</v>
          </cell>
          <cell r="I164" t="str">
            <v>X</v>
          </cell>
          <cell r="J164" t="str">
            <v>X</v>
          </cell>
          <cell r="K164" t="str">
            <v>X</v>
          </cell>
          <cell r="L164" t="str">
            <v>X</v>
          </cell>
          <cell r="M164" t="str">
            <v>X</v>
          </cell>
          <cell r="N164" t="str">
            <v>X</v>
          </cell>
          <cell r="O164">
            <v>0</v>
          </cell>
          <cell r="P164" t="str">
            <v>Brdg4 501605</v>
          </cell>
          <cell r="Q164">
            <v>0</v>
          </cell>
          <cell r="R164">
            <v>0</v>
          </cell>
          <cell r="S164">
            <v>11</v>
          </cell>
          <cell r="T164">
            <v>0</v>
          </cell>
          <cell r="U164">
            <v>0</v>
          </cell>
        </row>
        <row r="165">
          <cell r="D165">
            <v>31088</v>
          </cell>
          <cell r="E165">
            <v>1</v>
          </cell>
          <cell r="F165" t="str">
            <v>X</v>
          </cell>
          <cell r="G165">
            <v>0</v>
          </cell>
          <cell r="H165">
            <v>0</v>
          </cell>
          <cell r="I165" t="str">
            <v>X</v>
          </cell>
          <cell r="J165" t="str">
            <v>X</v>
          </cell>
          <cell r="K165" t="str">
            <v>X</v>
          </cell>
          <cell r="L165" t="str">
            <v>X</v>
          </cell>
          <cell r="M165" t="str">
            <v>X</v>
          </cell>
          <cell r="N165" t="str">
            <v>X</v>
          </cell>
          <cell r="O165">
            <v>0</v>
          </cell>
          <cell r="P165" t="str">
            <v>Brdg4 501606</v>
          </cell>
          <cell r="Q165">
            <v>0</v>
          </cell>
          <cell r="R165">
            <v>0</v>
          </cell>
          <cell r="S165">
            <v>1</v>
          </cell>
          <cell r="T165">
            <v>0</v>
          </cell>
          <cell r="U165">
            <v>0</v>
          </cell>
        </row>
        <row r="166">
          <cell r="D166">
            <v>31089</v>
          </cell>
          <cell r="E166">
            <v>113</v>
          </cell>
          <cell r="F166" t="str">
            <v>X</v>
          </cell>
          <cell r="G166">
            <v>0</v>
          </cell>
          <cell r="H166">
            <v>0</v>
          </cell>
          <cell r="I166" t="str">
            <v>X</v>
          </cell>
          <cell r="J166" t="str">
            <v>X</v>
          </cell>
          <cell r="K166" t="str">
            <v>X</v>
          </cell>
          <cell r="L166" t="str">
            <v>X</v>
          </cell>
          <cell r="M166" t="str">
            <v>X</v>
          </cell>
          <cell r="N166" t="str">
            <v>X</v>
          </cell>
          <cell r="O166">
            <v>1</v>
          </cell>
          <cell r="P166" t="str">
            <v>Brdg4 800876</v>
          </cell>
          <cell r="Q166">
            <v>0</v>
          </cell>
          <cell r="R166">
            <v>34</v>
          </cell>
          <cell r="S166">
            <v>110</v>
          </cell>
          <cell r="T166">
            <v>0</v>
          </cell>
          <cell r="U166">
            <v>0</v>
          </cell>
        </row>
        <row r="167">
          <cell r="D167">
            <v>31092</v>
          </cell>
          <cell r="E167">
            <v>3</v>
          </cell>
          <cell r="F167" t="str">
            <v>X</v>
          </cell>
          <cell r="G167">
            <v>0</v>
          </cell>
          <cell r="H167">
            <v>0</v>
          </cell>
          <cell r="I167" t="str">
            <v>X</v>
          </cell>
          <cell r="J167" t="str">
            <v>X</v>
          </cell>
          <cell r="K167" t="str">
            <v>X</v>
          </cell>
          <cell r="L167" t="str">
            <v>X</v>
          </cell>
          <cell r="M167" t="str">
            <v>X</v>
          </cell>
          <cell r="N167" t="str">
            <v>X</v>
          </cell>
          <cell r="O167">
            <v>0</v>
          </cell>
          <cell r="P167" t="str">
            <v>Brdg4 800872</v>
          </cell>
          <cell r="Q167">
            <v>0</v>
          </cell>
          <cell r="R167">
            <v>0</v>
          </cell>
          <cell r="S167">
            <v>3</v>
          </cell>
          <cell r="T167">
            <v>0</v>
          </cell>
          <cell r="U167">
            <v>0</v>
          </cell>
        </row>
        <row r="168">
          <cell r="D168">
            <v>31093</v>
          </cell>
          <cell r="E168">
            <v>64</v>
          </cell>
          <cell r="F168" t="str">
            <v>X</v>
          </cell>
          <cell r="G168">
            <v>0</v>
          </cell>
          <cell r="H168">
            <v>0</v>
          </cell>
          <cell r="I168" t="str">
            <v>X</v>
          </cell>
          <cell r="J168" t="str">
            <v>X</v>
          </cell>
          <cell r="K168" t="str">
            <v>X</v>
          </cell>
          <cell r="L168" t="str">
            <v>X</v>
          </cell>
          <cell r="M168" t="str">
            <v>X</v>
          </cell>
          <cell r="N168" t="str">
            <v>X</v>
          </cell>
          <cell r="O168">
            <v>1</v>
          </cell>
          <cell r="P168" t="str">
            <v>Brdg4 663366</v>
          </cell>
          <cell r="Q168">
            <v>0</v>
          </cell>
          <cell r="R168">
            <v>0</v>
          </cell>
          <cell r="S168">
            <v>63</v>
          </cell>
          <cell r="T168">
            <v>0</v>
          </cell>
          <cell r="U168">
            <v>0</v>
          </cell>
        </row>
        <row r="169">
          <cell r="D169">
            <v>31094</v>
          </cell>
          <cell r="E169">
            <v>3</v>
          </cell>
          <cell r="F169" t="str">
            <v>X</v>
          </cell>
          <cell r="G169">
            <v>0</v>
          </cell>
          <cell r="H169">
            <v>0</v>
          </cell>
          <cell r="I169" t="str">
            <v>X</v>
          </cell>
          <cell r="J169" t="str">
            <v>X</v>
          </cell>
          <cell r="K169" t="str">
            <v>X</v>
          </cell>
          <cell r="L169" t="str">
            <v>X</v>
          </cell>
          <cell r="M169" t="str">
            <v>X</v>
          </cell>
          <cell r="N169" t="str">
            <v>X</v>
          </cell>
          <cell r="O169">
            <v>0</v>
          </cell>
          <cell r="P169" t="str">
            <v>Brdg4 215215</v>
          </cell>
          <cell r="Q169">
            <v>0</v>
          </cell>
          <cell r="R169">
            <v>0</v>
          </cell>
          <cell r="S169">
            <v>3</v>
          </cell>
          <cell r="T169">
            <v>0</v>
          </cell>
          <cell r="U169">
            <v>0</v>
          </cell>
        </row>
        <row r="170">
          <cell r="D170">
            <v>31095</v>
          </cell>
          <cell r="E170">
            <v>2</v>
          </cell>
          <cell r="F170" t="str">
            <v>X</v>
          </cell>
          <cell r="G170">
            <v>0</v>
          </cell>
          <cell r="H170">
            <v>0</v>
          </cell>
          <cell r="I170" t="str">
            <v>X</v>
          </cell>
          <cell r="J170" t="str">
            <v>X</v>
          </cell>
          <cell r="K170" t="str">
            <v>X</v>
          </cell>
          <cell r="L170" t="str">
            <v>X</v>
          </cell>
          <cell r="M170" t="str">
            <v>X</v>
          </cell>
          <cell r="N170" t="str">
            <v>X</v>
          </cell>
          <cell r="O170">
            <v>0</v>
          </cell>
          <cell r="P170" t="str">
            <v>Brdg4 406940</v>
          </cell>
          <cell r="Q170">
            <v>0</v>
          </cell>
          <cell r="R170">
            <v>0</v>
          </cell>
          <cell r="S170">
            <v>2</v>
          </cell>
          <cell r="T170">
            <v>0</v>
          </cell>
          <cell r="U170">
            <v>0</v>
          </cell>
        </row>
        <row r="171">
          <cell r="D171">
            <v>31096</v>
          </cell>
          <cell r="E171">
            <v>47</v>
          </cell>
          <cell r="F171" t="str">
            <v>X</v>
          </cell>
          <cell r="G171">
            <v>0</v>
          </cell>
          <cell r="H171">
            <v>0</v>
          </cell>
          <cell r="I171" t="str">
            <v>X</v>
          </cell>
          <cell r="J171" t="str">
            <v>X</v>
          </cell>
          <cell r="K171" t="str">
            <v>X</v>
          </cell>
          <cell r="L171" t="str">
            <v>X</v>
          </cell>
          <cell r="M171" t="str">
            <v>X</v>
          </cell>
          <cell r="N171" t="str">
            <v>X</v>
          </cell>
          <cell r="O171">
            <v>0</v>
          </cell>
          <cell r="P171" t="str">
            <v>Brdg4 406941</v>
          </cell>
          <cell r="Q171">
            <v>0</v>
          </cell>
          <cell r="R171">
            <v>18</v>
          </cell>
          <cell r="S171">
            <v>46</v>
          </cell>
          <cell r="T171">
            <v>0</v>
          </cell>
          <cell r="U171">
            <v>0</v>
          </cell>
        </row>
        <row r="172">
          <cell r="D172">
            <v>31106</v>
          </cell>
          <cell r="E172">
            <v>2</v>
          </cell>
          <cell r="F172" t="str">
            <v>X</v>
          </cell>
          <cell r="G172">
            <v>0</v>
          </cell>
          <cell r="H172">
            <v>0</v>
          </cell>
          <cell r="I172" t="str">
            <v>X</v>
          </cell>
          <cell r="J172" t="str">
            <v>X</v>
          </cell>
          <cell r="K172" t="str">
            <v>X</v>
          </cell>
          <cell r="L172" t="str">
            <v>X</v>
          </cell>
          <cell r="M172" t="str">
            <v>X</v>
          </cell>
          <cell r="N172" t="str">
            <v>X</v>
          </cell>
          <cell r="O172">
            <v>1</v>
          </cell>
          <cell r="P172" t="str">
            <v>Brdg4 423254</v>
          </cell>
          <cell r="Q172">
            <v>0</v>
          </cell>
          <cell r="R172">
            <v>0</v>
          </cell>
          <cell r="S172">
            <v>1</v>
          </cell>
          <cell r="T172">
            <v>0</v>
          </cell>
          <cell r="U172">
            <v>0</v>
          </cell>
        </row>
        <row r="173">
          <cell r="D173">
            <v>31107</v>
          </cell>
          <cell r="E173">
            <v>9</v>
          </cell>
          <cell r="F173" t="str">
            <v>X</v>
          </cell>
          <cell r="G173">
            <v>0</v>
          </cell>
          <cell r="H173">
            <v>0</v>
          </cell>
          <cell r="I173" t="str">
            <v>X</v>
          </cell>
          <cell r="J173" t="str">
            <v>X</v>
          </cell>
          <cell r="K173" t="str">
            <v>X</v>
          </cell>
          <cell r="L173" t="str">
            <v>X</v>
          </cell>
          <cell r="M173" t="str">
            <v>X</v>
          </cell>
          <cell r="N173" t="str">
            <v>X</v>
          </cell>
          <cell r="O173">
            <v>0</v>
          </cell>
          <cell r="P173" t="str">
            <v>Brdg4 423256</v>
          </cell>
          <cell r="Q173">
            <v>0</v>
          </cell>
          <cell r="R173">
            <v>184</v>
          </cell>
          <cell r="S173">
            <v>0</v>
          </cell>
          <cell r="T173">
            <v>0</v>
          </cell>
          <cell r="U173">
            <v>0</v>
          </cell>
        </row>
        <row r="174">
          <cell r="D174">
            <v>31108</v>
          </cell>
          <cell r="E174">
            <v>18</v>
          </cell>
          <cell r="F174" t="str">
            <v>X</v>
          </cell>
          <cell r="G174">
            <v>0</v>
          </cell>
          <cell r="H174">
            <v>0</v>
          </cell>
          <cell r="I174" t="str">
            <v>X</v>
          </cell>
          <cell r="J174" t="str">
            <v>X</v>
          </cell>
          <cell r="K174" t="str">
            <v>X</v>
          </cell>
          <cell r="L174" t="str">
            <v>X</v>
          </cell>
          <cell r="M174" t="str">
            <v>X</v>
          </cell>
          <cell r="N174" t="str">
            <v>X</v>
          </cell>
          <cell r="O174">
            <v>0</v>
          </cell>
          <cell r="P174" t="str">
            <v>Brdg4 423257</v>
          </cell>
          <cell r="Q174">
            <v>0</v>
          </cell>
          <cell r="R174">
            <v>7</v>
          </cell>
          <cell r="S174">
            <v>17</v>
          </cell>
          <cell r="T174">
            <v>0</v>
          </cell>
          <cell r="U174">
            <v>0</v>
          </cell>
        </row>
        <row r="175">
          <cell r="D175">
            <v>31115</v>
          </cell>
          <cell r="E175">
            <v>1</v>
          </cell>
          <cell r="F175" t="str">
            <v>X</v>
          </cell>
          <cell r="G175">
            <v>0</v>
          </cell>
          <cell r="H175">
            <v>0</v>
          </cell>
          <cell r="I175" t="str">
            <v>X</v>
          </cell>
          <cell r="J175" t="str">
            <v>X</v>
          </cell>
          <cell r="K175" t="str">
            <v>X</v>
          </cell>
          <cell r="L175" t="str">
            <v>X</v>
          </cell>
          <cell r="M175" t="str">
            <v>X</v>
          </cell>
          <cell r="N175" t="str">
            <v>X</v>
          </cell>
          <cell r="O175">
            <v>0</v>
          </cell>
          <cell r="P175" t="str">
            <v>Brdg4 719831</v>
          </cell>
          <cell r="Q175">
            <v>0</v>
          </cell>
          <cell r="R175">
            <v>0</v>
          </cell>
          <cell r="S175">
            <v>1</v>
          </cell>
          <cell r="T175">
            <v>0</v>
          </cell>
          <cell r="U175">
            <v>0</v>
          </cell>
        </row>
        <row r="176">
          <cell r="D176">
            <v>31117</v>
          </cell>
          <cell r="E176">
            <v>30</v>
          </cell>
          <cell r="F176" t="str">
            <v>X</v>
          </cell>
          <cell r="G176">
            <v>0</v>
          </cell>
          <cell r="H176">
            <v>0</v>
          </cell>
          <cell r="I176" t="str">
            <v>X</v>
          </cell>
          <cell r="J176" t="str">
            <v>X</v>
          </cell>
          <cell r="K176" t="str">
            <v>X</v>
          </cell>
          <cell r="L176" t="str">
            <v>X</v>
          </cell>
          <cell r="M176" t="str">
            <v>X</v>
          </cell>
          <cell r="N176" t="str">
            <v>X</v>
          </cell>
          <cell r="O176">
            <v>0</v>
          </cell>
          <cell r="P176" t="str">
            <v>Brdg4 719833</v>
          </cell>
          <cell r="Q176">
            <v>0</v>
          </cell>
          <cell r="R176">
            <v>2</v>
          </cell>
          <cell r="S176">
            <v>29</v>
          </cell>
          <cell r="T176">
            <v>0</v>
          </cell>
          <cell r="U176">
            <v>0</v>
          </cell>
        </row>
        <row r="177">
          <cell r="D177">
            <v>31118</v>
          </cell>
          <cell r="E177">
            <v>6</v>
          </cell>
          <cell r="F177" t="str">
            <v>X</v>
          </cell>
          <cell r="G177">
            <v>0</v>
          </cell>
          <cell r="H177">
            <v>0</v>
          </cell>
          <cell r="I177" t="str">
            <v>X</v>
          </cell>
          <cell r="J177" t="str">
            <v>X</v>
          </cell>
          <cell r="K177" t="str">
            <v>X</v>
          </cell>
          <cell r="L177" t="str">
            <v>X</v>
          </cell>
          <cell r="M177" t="str">
            <v>X</v>
          </cell>
          <cell r="N177" t="str">
            <v>X</v>
          </cell>
          <cell r="O177">
            <v>0</v>
          </cell>
          <cell r="P177" t="str">
            <v>Brdg4 719834</v>
          </cell>
          <cell r="Q177">
            <v>0</v>
          </cell>
          <cell r="R177">
            <v>0</v>
          </cell>
          <cell r="S177">
            <v>6</v>
          </cell>
          <cell r="T177">
            <v>0</v>
          </cell>
          <cell r="U177">
            <v>0</v>
          </cell>
        </row>
        <row r="178">
          <cell r="D178">
            <v>31119</v>
          </cell>
          <cell r="E178">
            <v>1</v>
          </cell>
          <cell r="F178" t="str">
            <v>X</v>
          </cell>
          <cell r="G178">
            <v>0</v>
          </cell>
          <cell r="H178">
            <v>0</v>
          </cell>
          <cell r="I178" t="str">
            <v>X</v>
          </cell>
          <cell r="J178" t="str">
            <v>X</v>
          </cell>
          <cell r="K178" t="str">
            <v>X</v>
          </cell>
          <cell r="L178" t="str">
            <v>X</v>
          </cell>
          <cell r="M178" t="str">
            <v>X</v>
          </cell>
          <cell r="N178" t="str">
            <v>X</v>
          </cell>
          <cell r="O178">
            <v>0</v>
          </cell>
          <cell r="P178" t="str">
            <v>Brdg4 719835</v>
          </cell>
          <cell r="Q178">
            <v>0</v>
          </cell>
          <cell r="R178">
            <v>0</v>
          </cell>
          <cell r="S178">
            <v>1</v>
          </cell>
          <cell r="T178">
            <v>0</v>
          </cell>
          <cell r="U178">
            <v>0</v>
          </cell>
        </row>
        <row r="179">
          <cell r="D179">
            <v>31139</v>
          </cell>
          <cell r="E179">
            <v>9</v>
          </cell>
          <cell r="F179" t="str">
            <v>X</v>
          </cell>
          <cell r="G179">
            <v>0</v>
          </cell>
          <cell r="H179">
            <v>0</v>
          </cell>
          <cell r="I179" t="str">
            <v>X</v>
          </cell>
          <cell r="J179" t="str">
            <v>X</v>
          </cell>
          <cell r="K179" t="str">
            <v>X</v>
          </cell>
          <cell r="L179" t="str">
            <v>X</v>
          </cell>
          <cell r="M179" t="str">
            <v>X</v>
          </cell>
          <cell r="N179" t="str">
            <v>X</v>
          </cell>
          <cell r="O179">
            <v>0</v>
          </cell>
          <cell r="P179" t="str">
            <v>Brdg4 719851</v>
          </cell>
          <cell r="Q179">
            <v>0</v>
          </cell>
          <cell r="R179">
            <v>0</v>
          </cell>
          <cell r="S179">
            <v>9</v>
          </cell>
          <cell r="T179">
            <v>0</v>
          </cell>
          <cell r="U179">
            <v>0</v>
          </cell>
        </row>
        <row r="180">
          <cell r="D180">
            <v>31140</v>
          </cell>
          <cell r="E180">
            <v>9</v>
          </cell>
          <cell r="F180" t="str">
            <v>X</v>
          </cell>
          <cell r="G180">
            <v>0</v>
          </cell>
          <cell r="H180">
            <v>0</v>
          </cell>
          <cell r="I180" t="str">
            <v>X</v>
          </cell>
          <cell r="J180" t="str">
            <v>X</v>
          </cell>
          <cell r="K180" t="str">
            <v>X</v>
          </cell>
          <cell r="L180" t="str">
            <v>X</v>
          </cell>
          <cell r="M180" t="str">
            <v>X</v>
          </cell>
          <cell r="N180" t="str">
            <v>X</v>
          </cell>
          <cell r="O180">
            <v>1</v>
          </cell>
          <cell r="P180" t="str">
            <v>Brdg4 31140</v>
          </cell>
          <cell r="Q180">
            <v>0</v>
          </cell>
          <cell r="R180">
            <v>0</v>
          </cell>
          <cell r="S180">
            <v>8</v>
          </cell>
          <cell r="T180">
            <v>0</v>
          </cell>
          <cell r="U180">
            <v>0</v>
          </cell>
        </row>
        <row r="181">
          <cell r="D181">
            <v>31142</v>
          </cell>
          <cell r="E181">
            <v>1</v>
          </cell>
          <cell r="F181" t="str">
            <v>X</v>
          </cell>
          <cell r="G181">
            <v>0</v>
          </cell>
          <cell r="H181">
            <v>0</v>
          </cell>
          <cell r="I181" t="str">
            <v>X</v>
          </cell>
          <cell r="J181" t="str">
            <v>X</v>
          </cell>
          <cell r="K181" t="str">
            <v>X</v>
          </cell>
          <cell r="L181" t="str">
            <v>X</v>
          </cell>
          <cell r="M181" t="str">
            <v>X</v>
          </cell>
          <cell r="N181" t="str">
            <v>X</v>
          </cell>
          <cell r="O181">
            <v>0</v>
          </cell>
          <cell r="P181" t="str">
            <v>Brdg4 719854</v>
          </cell>
          <cell r="Q181">
            <v>0</v>
          </cell>
          <cell r="R181">
            <v>0</v>
          </cell>
          <cell r="S181">
            <v>1</v>
          </cell>
          <cell r="T181">
            <v>0</v>
          </cell>
          <cell r="U181">
            <v>0</v>
          </cell>
        </row>
        <row r="182">
          <cell r="D182">
            <v>31148</v>
          </cell>
          <cell r="E182">
            <v>3</v>
          </cell>
          <cell r="F182" t="str">
            <v>X</v>
          </cell>
          <cell r="G182">
            <v>0</v>
          </cell>
          <cell r="H182">
            <v>0</v>
          </cell>
          <cell r="I182" t="str">
            <v>X</v>
          </cell>
          <cell r="J182" t="str">
            <v>X</v>
          </cell>
          <cell r="K182" t="str">
            <v>X</v>
          </cell>
          <cell r="L182" t="str">
            <v>X</v>
          </cell>
          <cell r="M182" t="str">
            <v>X</v>
          </cell>
          <cell r="N182" t="str">
            <v>X</v>
          </cell>
          <cell r="O182">
            <v>0</v>
          </cell>
          <cell r="P182" t="str">
            <v>Brdg4 403240</v>
          </cell>
          <cell r="Q182">
            <v>0</v>
          </cell>
          <cell r="R182">
            <v>0</v>
          </cell>
          <cell r="S182">
            <v>3</v>
          </cell>
          <cell r="T182">
            <v>0</v>
          </cell>
          <cell r="U182">
            <v>0</v>
          </cell>
        </row>
        <row r="183">
          <cell r="D183">
            <v>31169</v>
          </cell>
          <cell r="E183">
            <v>5</v>
          </cell>
          <cell r="F183" t="str">
            <v>X</v>
          </cell>
          <cell r="G183">
            <v>0</v>
          </cell>
          <cell r="H183">
            <v>0</v>
          </cell>
          <cell r="I183" t="str">
            <v>X</v>
          </cell>
          <cell r="J183" t="str">
            <v>X</v>
          </cell>
          <cell r="K183" t="str">
            <v>X</v>
          </cell>
          <cell r="L183" t="str">
            <v>X</v>
          </cell>
          <cell r="M183" t="str">
            <v>X</v>
          </cell>
          <cell r="N183" t="str">
            <v>X</v>
          </cell>
          <cell r="O183">
            <v>0</v>
          </cell>
          <cell r="P183" t="str">
            <v>Brdg4 088088</v>
          </cell>
          <cell r="Q183">
            <v>0</v>
          </cell>
          <cell r="R183">
            <v>0</v>
          </cell>
          <cell r="S183">
            <v>5</v>
          </cell>
          <cell r="T183">
            <v>0</v>
          </cell>
          <cell r="U183">
            <v>0</v>
          </cell>
        </row>
        <row r="184">
          <cell r="D184">
            <v>31172</v>
          </cell>
          <cell r="E184">
            <v>5</v>
          </cell>
          <cell r="F184" t="str">
            <v>X</v>
          </cell>
          <cell r="G184">
            <v>0</v>
          </cell>
          <cell r="H184">
            <v>0</v>
          </cell>
          <cell r="I184" t="str">
            <v>X</v>
          </cell>
          <cell r="J184" t="str">
            <v>X</v>
          </cell>
          <cell r="K184" t="str">
            <v>X</v>
          </cell>
          <cell r="L184" t="str">
            <v>X</v>
          </cell>
          <cell r="M184" t="str">
            <v>X</v>
          </cell>
          <cell r="N184" t="str">
            <v>X</v>
          </cell>
          <cell r="O184">
            <v>0</v>
          </cell>
          <cell r="P184" t="str">
            <v>Brdg4 430850</v>
          </cell>
          <cell r="Q184">
            <v>0</v>
          </cell>
          <cell r="R184">
            <v>18</v>
          </cell>
          <cell r="S184">
            <v>4</v>
          </cell>
          <cell r="T184">
            <v>0</v>
          </cell>
          <cell r="U184">
            <v>0</v>
          </cell>
        </row>
        <row r="185">
          <cell r="D185">
            <v>31174</v>
          </cell>
          <cell r="E185">
            <v>8</v>
          </cell>
          <cell r="F185" t="str">
            <v>X</v>
          </cell>
          <cell r="G185">
            <v>0</v>
          </cell>
          <cell r="H185">
            <v>0</v>
          </cell>
          <cell r="I185" t="str">
            <v>X</v>
          </cell>
          <cell r="J185" t="str">
            <v>X</v>
          </cell>
          <cell r="K185" t="str">
            <v>X</v>
          </cell>
          <cell r="L185" t="str">
            <v>X</v>
          </cell>
          <cell r="M185" t="str">
            <v>X</v>
          </cell>
          <cell r="N185" t="str">
            <v>X</v>
          </cell>
          <cell r="O185">
            <v>0</v>
          </cell>
          <cell r="P185" t="str">
            <v>Brdg4 090340</v>
          </cell>
          <cell r="Q185">
            <v>0</v>
          </cell>
          <cell r="R185">
            <v>14</v>
          </cell>
          <cell r="S185">
            <v>7</v>
          </cell>
          <cell r="T185">
            <v>0</v>
          </cell>
          <cell r="U185">
            <v>0</v>
          </cell>
        </row>
        <row r="186">
          <cell r="D186">
            <v>31175</v>
          </cell>
          <cell r="E186">
            <v>2</v>
          </cell>
          <cell r="F186" t="str">
            <v>X</v>
          </cell>
          <cell r="G186">
            <v>0</v>
          </cell>
          <cell r="H186">
            <v>0</v>
          </cell>
          <cell r="I186" t="str">
            <v>X</v>
          </cell>
          <cell r="J186" t="str">
            <v>X</v>
          </cell>
          <cell r="K186" t="str">
            <v>X</v>
          </cell>
          <cell r="L186" t="str">
            <v>X</v>
          </cell>
          <cell r="M186" t="str">
            <v>X</v>
          </cell>
          <cell r="N186" t="str">
            <v>X</v>
          </cell>
          <cell r="O186">
            <v>0</v>
          </cell>
          <cell r="P186" t="str">
            <v>Brdg4 427155</v>
          </cell>
          <cell r="Q186">
            <v>0</v>
          </cell>
          <cell r="R186">
            <v>0</v>
          </cell>
          <cell r="S186">
            <v>2</v>
          </cell>
          <cell r="T186">
            <v>0</v>
          </cell>
          <cell r="U186">
            <v>0</v>
          </cell>
        </row>
        <row r="187">
          <cell r="D187">
            <v>31176</v>
          </cell>
          <cell r="E187">
            <v>1</v>
          </cell>
          <cell r="F187" t="str">
            <v>X</v>
          </cell>
          <cell r="G187">
            <v>0</v>
          </cell>
          <cell r="H187">
            <v>0</v>
          </cell>
          <cell r="I187" t="str">
            <v>X</v>
          </cell>
          <cell r="J187" t="str">
            <v>X</v>
          </cell>
          <cell r="K187" t="str">
            <v>X</v>
          </cell>
          <cell r="L187" t="str">
            <v>X</v>
          </cell>
          <cell r="M187" t="str">
            <v>X</v>
          </cell>
          <cell r="N187" t="str">
            <v>X</v>
          </cell>
          <cell r="O187">
            <v>0</v>
          </cell>
          <cell r="P187" t="str">
            <v>Brdg4 407505</v>
          </cell>
          <cell r="Q187">
            <v>0</v>
          </cell>
          <cell r="R187">
            <v>0</v>
          </cell>
          <cell r="S187">
            <v>1</v>
          </cell>
          <cell r="T187">
            <v>0</v>
          </cell>
          <cell r="U187">
            <v>0</v>
          </cell>
        </row>
        <row r="188">
          <cell r="D188">
            <v>31178</v>
          </cell>
          <cell r="E188">
            <v>8</v>
          </cell>
          <cell r="F188" t="str">
            <v>X</v>
          </cell>
          <cell r="G188">
            <v>0</v>
          </cell>
          <cell r="H188">
            <v>0</v>
          </cell>
          <cell r="I188" t="str">
            <v>X</v>
          </cell>
          <cell r="J188" t="str">
            <v>X</v>
          </cell>
          <cell r="K188" t="str">
            <v>X</v>
          </cell>
          <cell r="L188" t="str">
            <v>X</v>
          </cell>
          <cell r="M188" t="str">
            <v>X</v>
          </cell>
          <cell r="N188" t="str">
            <v>X</v>
          </cell>
          <cell r="O188">
            <v>0</v>
          </cell>
          <cell r="P188" t="str">
            <v>Brdg4 500318</v>
          </cell>
          <cell r="Q188">
            <v>0</v>
          </cell>
          <cell r="R188">
            <v>0</v>
          </cell>
          <cell r="S188">
            <v>8</v>
          </cell>
          <cell r="T188">
            <v>0</v>
          </cell>
          <cell r="U188">
            <v>0</v>
          </cell>
        </row>
        <row r="189">
          <cell r="D189">
            <v>31181</v>
          </cell>
          <cell r="E189">
            <v>1</v>
          </cell>
          <cell r="F189" t="str">
            <v>X</v>
          </cell>
          <cell r="G189">
            <v>0</v>
          </cell>
          <cell r="H189">
            <v>0</v>
          </cell>
          <cell r="I189" t="str">
            <v>X</v>
          </cell>
          <cell r="J189" t="str">
            <v>X</v>
          </cell>
          <cell r="K189" t="str">
            <v>X</v>
          </cell>
          <cell r="L189" t="str">
            <v>X</v>
          </cell>
          <cell r="M189" t="str">
            <v>X</v>
          </cell>
          <cell r="N189" t="str">
            <v>X</v>
          </cell>
          <cell r="O189">
            <v>0</v>
          </cell>
          <cell r="P189" t="str">
            <v>Brdg4 719500</v>
          </cell>
          <cell r="Q189">
            <v>0</v>
          </cell>
          <cell r="R189">
            <v>0</v>
          </cell>
          <cell r="S189">
            <v>1</v>
          </cell>
          <cell r="T189">
            <v>0</v>
          </cell>
          <cell r="U189">
            <v>0</v>
          </cell>
        </row>
        <row r="190">
          <cell r="D190">
            <v>31188</v>
          </cell>
          <cell r="E190">
            <v>1</v>
          </cell>
          <cell r="F190" t="str">
            <v>X</v>
          </cell>
          <cell r="G190">
            <v>0</v>
          </cell>
          <cell r="H190">
            <v>0</v>
          </cell>
          <cell r="I190" t="str">
            <v>X</v>
          </cell>
          <cell r="J190" t="str">
            <v>X</v>
          </cell>
          <cell r="K190" t="str">
            <v>X</v>
          </cell>
          <cell r="L190" t="str">
            <v>X</v>
          </cell>
          <cell r="M190" t="str">
            <v>X</v>
          </cell>
          <cell r="N190" t="str">
            <v>X</v>
          </cell>
          <cell r="O190">
            <v>0</v>
          </cell>
          <cell r="P190" t="str">
            <v>Brdg4 719800</v>
          </cell>
          <cell r="Q190">
            <v>0</v>
          </cell>
          <cell r="R190">
            <v>0</v>
          </cell>
          <cell r="S190">
            <v>1</v>
          </cell>
          <cell r="T190">
            <v>0</v>
          </cell>
          <cell r="U190">
            <v>0</v>
          </cell>
        </row>
        <row r="191">
          <cell r="D191">
            <v>31219</v>
          </cell>
          <cell r="E191">
            <v>61</v>
          </cell>
          <cell r="F191" t="str">
            <v>X</v>
          </cell>
          <cell r="G191">
            <v>0</v>
          </cell>
          <cell r="H191">
            <v>0</v>
          </cell>
          <cell r="I191" t="str">
            <v>X</v>
          </cell>
          <cell r="J191" t="str">
            <v>X</v>
          </cell>
          <cell r="K191" t="str">
            <v>X</v>
          </cell>
          <cell r="L191" t="str">
            <v>X</v>
          </cell>
          <cell r="M191" t="str">
            <v>X</v>
          </cell>
          <cell r="N191" t="str">
            <v>X</v>
          </cell>
          <cell r="O191">
            <v>0</v>
          </cell>
          <cell r="P191" t="str">
            <v>Livs4 719827</v>
          </cell>
          <cell r="Q191">
            <v>0</v>
          </cell>
          <cell r="R191">
            <v>17</v>
          </cell>
          <cell r="S191">
            <v>60</v>
          </cell>
          <cell r="T191">
            <v>0</v>
          </cell>
          <cell r="U191">
            <v>0</v>
          </cell>
        </row>
        <row r="192">
          <cell r="D192">
            <v>31220</v>
          </cell>
          <cell r="E192">
            <v>16</v>
          </cell>
          <cell r="F192" t="str">
            <v>X</v>
          </cell>
          <cell r="G192">
            <v>0</v>
          </cell>
          <cell r="H192">
            <v>0</v>
          </cell>
          <cell r="I192" t="str">
            <v>X</v>
          </cell>
          <cell r="J192" t="str">
            <v>X</v>
          </cell>
          <cell r="K192" t="str">
            <v>X</v>
          </cell>
          <cell r="L192" t="str">
            <v>X</v>
          </cell>
          <cell r="M192" t="str">
            <v>X</v>
          </cell>
          <cell r="N192" t="str">
            <v>X</v>
          </cell>
          <cell r="O192">
            <v>0</v>
          </cell>
          <cell r="P192" t="str">
            <v>Livs4 719828</v>
          </cell>
          <cell r="Q192">
            <v>0</v>
          </cell>
          <cell r="R192">
            <v>0</v>
          </cell>
          <cell r="S192">
            <v>16</v>
          </cell>
          <cell r="T192">
            <v>0</v>
          </cell>
          <cell r="U192">
            <v>0</v>
          </cell>
        </row>
        <row r="193">
          <cell r="D193">
            <v>31305</v>
          </cell>
          <cell r="E193">
            <v>47</v>
          </cell>
          <cell r="F193" t="str">
            <v>X</v>
          </cell>
          <cell r="G193">
            <v>0</v>
          </cell>
          <cell r="H193">
            <v>0</v>
          </cell>
          <cell r="I193" t="str">
            <v>X</v>
          </cell>
          <cell r="J193" t="str">
            <v>X</v>
          </cell>
          <cell r="K193" t="str">
            <v>X</v>
          </cell>
          <cell r="L193" t="str">
            <v>X</v>
          </cell>
          <cell r="M193" t="str">
            <v>X</v>
          </cell>
          <cell r="N193" t="str">
            <v>X</v>
          </cell>
          <cell r="O193">
            <v>0</v>
          </cell>
          <cell r="P193" t="str">
            <v>Brdg1 077900</v>
          </cell>
          <cell r="Q193">
            <v>0</v>
          </cell>
          <cell r="R193">
            <v>0</v>
          </cell>
          <cell r="S193">
            <v>47</v>
          </cell>
          <cell r="T193">
            <v>0</v>
          </cell>
          <cell r="U193">
            <v>0</v>
          </cell>
        </row>
        <row r="194">
          <cell r="D194">
            <v>31306</v>
          </cell>
          <cell r="E194">
            <v>157</v>
          </cell>
          <cell r="F194" t="str">
            <v>X</v>
          </cell>
          <cell r="G194">
            <v>0</v>
          </cell>
          <cell r="H194">
            <v>0</v>
          </cell>
          <cell r="I194" t="str">
            <v>X</v>
          </cell>
          <cell r="J194" t="str">
            <v>X</v>
          </cell>
          <cell r="K194" t="str">
            <v>X</v>
          </cell>
          <cell r="L194" t="str">
            <v>X</v>
          </cell>
          <cell r="M194" t="str">
            <v>X</v>
          </cell>
          <cell r="N194" t="str">
            <v>X</v>
          </cell>
          <cell r="O194">
            <v>1</v>
          </cell>
          <cell r="P194" t="str">
            <v>Brdg1 616616</v>
          </cell>
          <cell r="Q194">
            <v>0</v>
          </cell>
          <cell r="R194">
            <v>0</v>
          </cell>
          <cell r="S194">
            <v>156</v>
          </cell>
          <cell r="T194">
            <v>0</v>
          </cell>
          <cell r="U194">
            <v>0</v>
          </cell>
        </row>
        <row r="195">
          <cell r="D195">
            <v>31308</v>
          </cell>
          <cell r="E195">
            <v>303</v>
          </cell>
          <cell r="F195" t="str">
            <v>X</v>
          </cell>
          <cell r="G195">
            <v>0</v>
          </cell>
          <cell r="H195">
            <v>0</v>
          </cell>
          <cell r="I195" t="str">
            <v>X</v>
          </cell>
          <cell r="J195" t="str">
            <v>X</v>
          </cell>
          <cell r="K195" t="str">
            <v>X</v>
          </cell>
          <cell r="L195" t="str">
            <v>X</v>
          </cell>
          <cell r="M195" t="str">
            <v>X</v>
          </cell>
          <cell r="N195" t="str">
            <v>X</v>
          </cell>
          <cell r="O195">
            <v>0</v>
          </cell>
          <cell r="P195" t="str">
            <v>Brdg1 800822</v>
          </cell>
          <cell r="Q195">
            <v>0</v>
          </cell>
          <cell r="R195">
            <v>0</v>
          </cell>
          <cell r="S195">
            <v>303</v>
          </cell>
          <cell r="T195">
            <v>0</v>
          </cell>
          <cell r="U195">
            <v>0</v>
          </cell>
        </row>
        <row r="196">
          <cell r="D196">
            <v>31309</v>
          </cell>
          <cell r="E196">
            <v>90</v>
          </cell>
          <cell r="F196" t="str">
            <v>X</v>
          </cell>
          <cell r="G196">
            <v>0</v>
          </cell>
          <cell r="H196">
            <v>0</v>
          </cell>
          <cell r="I196" t="str">
            <v>X</v>
          </cell>
          <cell r="J196" t="str">
            <v>X</v>
          </cell>
          <cell r="K196" t="str">
            <v>X</v>
          </cell>
          <cell r="L196" t="str">
            <v>X</v>
          </cell>
          <cell r="M196" t="str">
            <v>X</v>
          </cell>
          <cell r="N196" t="str">
            <v>X</v>
          </cell>
          <cell r="O196">
            <v>1</v>
          </cell>
          <cell r="P196" t="str">
            <v>Brdg1822922</v>
          </cell>
          <cell r="Q196">
            <v>0</v>
          </cell>
          <cell r="R196">
            <v>0</v>
          </cell>
          <cell r="S196">
            <v>89</v>
          </cell>
          <cell r="T196">
            <v>0</v>
          </cell>
          <cell r="U196">
            <v>0</v>
          </cell>
        </row>
        <row r="197">
          <cell r="D197">
            <v>31310</v>
          </cell>
          <cell r="E197">
            <v>19</v>
          </cell>
          <cell r="F197" t="str">
            <v>X</v>
          </cell>
          <cell r="G197">
            <v>0</v>
          </cell>
          <cell r="H197">
            <v>0</v>
          </cell>
          <cell r="I197" t="str">
            <v>X</v>
          </cell>
          <cell r="J197" t="str">
            <v>X</v>
          </cell>
          <cell r="K197" t="str">
            <v>X</v>
          </cell>
          <cell r="L197" t="str">
            <v>X</v>
          </cell>
          <cell r="M197" t="str">
            <v>X</v>
          </cell>
          <cell r="N197" t="str">
            <v>X</v>
          </cell>
          <cell r="O197">
            <v>0</v>
          </cell>
          <cell r="P197" t="str">
            <v>Brdg1 719888</v>
          </cell>
          <cell r="Q197">
            <v>0</v>
          </cell>
          <cell r="R197">
            <v>0</v>
          </cell>
          <cell r="S197">
            <v>19</v>
          </cell>
          <cell r="T197">
            <v>0</v>
          </cell>
          <cell r="U197">
            <v>0</v>
          </cell>
        </row>
        <row r="198">
          <cell r="D198">
            <v>31312</v>
          </cell>
          <cell r="E198">
            <v>2</v>
          </cell>
          <cell r="F198" t="str">
            <v>X</v>
          </cell>
          <cell r="G198">
            <v>0</v>
          </cell>
          <cell r="H198">
            <v>0</v>
          </cell>
          <cell r="I198" t="str">
            <v>X</v>
          </cell>
          <cell r="J198" t="str">
            <v>X</v>
          </cell>
          <cell r="K198" t="str">
            <v>X</v>
          </cell>
          <cell r="L198" t="str">
            <v>X</v>
          </cell>
          <cell r="M198" t="str">
            <v>X</v>
          </cell>
          <cell r="N198" t="str">
            <v>X</v>
          </cell>
          <cell r="O198">
            <v>0</v>
          </cell>
          <cell r="P198" t="str">
            <v>Brdg1 1002000</v>
          </cell>
          <cell r="Q198">
            <v>0</v>
          </cell>
          <cell r="R198">
            <v>0</v>
          </cell>
          <cell r="S198">
            <v>2</v>
          </cell>
          <cell r="T198">
            <v>0</v>
          </cell>
          <cell r="U198">
            <v>0</v>
          </cell>
        </row>
        <row r="199">
          <cell r="D199">
            <v>31326</v>
          </cell>
          <cell r="E199">
            <v>425</v>
          </cell>
          <cell r="F199" t="str">
            <v>X</v>
          </cell>
          <cell r="G199">
            <v>0</v>
          </cell>
          <cell r="H199">
            <v>0</v>
          </cell>
          <cell r="I199" t="str">
            <v>X</v>
          </cell>
          <cell r="J199" t="str">
            <v>X</v>
          </cell>
          <cell r="K199" t="str">
            <v>X</v>
          </cell>
          <cell r="L199" t="str">
            <v>X</v>
          </cell>
          <cell r="M199" t="str">
            <v>X</v>
          </cell>
          <cell r="N199" t="str">
            <v>X</v>
          </cell>
          <cell r="O199">
            <v>0</v>
          </cell>
          <cell r="P199" t="str">
            <v>c Tech Brg1 404040</v>
          </cell>
          <cell r="Q199">
            <v>0</v>
          </cell>
          <cell r="R199">
            <v>0</v>
          </cell>
          <cell r="S199">
            <v>425</v>
          </cell>
          <cell r="T199">
            <v>0</v>
          </cell>
          <cell r="U199">
            <v>0</v>
          </cell>
        </row>
        <row r="200">
          <cell r="D200">
            <v>31359</v>
          </cell>
          <cell r="E200">
            <v>3931</v>
          </cell>
          <cell r="F200" t="str">
            <v>X</v>
          </cell>
          <cell r="G200">
            <v>0</v>
          </cell>
          <cell r="H200">
            <v>0</v>
          </cell>
          <cell r="I200" t="str">
            <v>X</v>
          </cell>
          <cell r="J200" t="str">
            <v>X</v>
          </cell>
          <cell r="K200" t="str">
            <v>X</v>
          </cell>
          <cell r="L200" t="str">
            <v>X</v>
          </cell>
          <cell r="M200" t="str">
            <v>X</v>
          </cell>
          <cell r="N200" t="str">
            <v>X</v>
          </cell>
          <cell r="O200">
            <v>14</v>
          </cell>
          <cell r="P200" t="str">
            <v>Brdg1001999</v>
          </cell>
          <cell r="Q200">
            <v>0</v>
          </cell>
          <cell r="R200">
            <v>0</v>
          </cell>
          <cell r="S200">
            <v>3917</v>
          </cell>
          <cell r="T200">
            <v>0</v>
          </cell>
          <cell r="U200">
            <v>0</v>
          </cell>
        </row>
        <row r="201">
          <cell r="D201">
            <v>31373</v>
          </cell>
          <cell r="E201">
            <v>2</v>
          </cell>
          <cell r="F201" t="str">
            <v>X</v>
          </cell>
          <cell r="G201">
            <v>0</v>
          </cell>
          <cell r="H201">
            <v>0</v>
          </cell>
          <cell r="I201" t="str">
            <v>X</v>
          </cell>
          <cell r="J201" t="str">
            <v>X</v>
          </cell>
          <cell r="K201" t="str">
            <v>X</v>
          </cell>
          <cell r="L201" t="str">
            <v>X</v>
          </cell>
          <cell r="M201" t="str">
            <v>X</v>
          </cell>
          <cell r="N201" t="str">
            <v>X</v>
          </cell>
          <cell r="O201">
            <v>0</v>
          </cell>
          <cell r="P201">
            <v>31373</v>
          </cell>
          <cell r="Q201">
            <v>0</v>
          </cell>
          <cell r="R201">
            <v>0</v>
          </cell>
          <cell r="S201">
            <v>2</v>
          </cell>
          <cell r="T201">
            <v>0</v>
          </cell>
          <cell r="U201">
            <v>0</v>
          </cell>
        </row>
        <row r="202">
          <cell r="D202">
            <v>31378</v>
          </cell>
          <cell r="E202">
            <v>2</v>
          </cell>
          <cell r="F202" t="str">
            <v>X</v>
          </cell>
          <cell r="G202">
            <v>0</v>
          </cell>
          <cell r="H202">
            <v>0</v>
          </cell>
          <cell r="I202" t="str">
            <v>X</v>
          </cell>
          <cell r="J202" t="str">
            <v>X</v>
          </cell>
          <cell r="K202" t="str">
            <v>X</v>
          </cell>
          <cell r="L202" t="str">
            <v>X</v>
          </cell>
          <cell r="M202" t="str">
            <v>X</v>
          </cell>
          <cell r="N202" t="str">
            <v>X</v>
          </cell>
          <cell r="O202">
            <v>1</v>
          </cell>
          <cell r="P202">
            <v>31378</v>
          </cell>
          <cell r="Q202">
            <v>0</v>
          </cell>
          <cell r="R202">
            <v>0</v>
          </cell>
          <cell r="S202">
            <v>1</v>
          </cell>
          <cell r="T202">
            <v>0</v>
          </cell>
          <cell r="U202">
            <v>0</v>
          </cell>
        </row>
        <row r="203">
          <cell r="D203">
            <v>31429</v>
          </cell>
          <cell r="E203">
            <v>27</v>
          </cell>
          <cell r="F203" t="str">
            <v>X</v>
          </cell>
          <cell r="G203">
            <v>0</v>
          </cell>
          <cell r="H203">
            <v>0</v>
          </cell>
          <cell r="I203" t="str">
            <v>X</v>
          </cell>
          <cell r="J203" t="str">
            <v>X</v>
          </cell>
          <cell r="K203" t="str">
            <v>X</v>
          </cell>
          <cell r="L203" t="str">
            <v>X</v>
          </cell>
          <cell r="M203" t="str">
            <v>X</v>
          </cell>
          <cell r="N203" t="str">
            <v>X</v>
          </cell>
          <cell r="O203">
            <v>0</v>
          </cell>
          <cell r="P203" t="str">
            <v>Brdg1 719829</v>
          </cell>
          <cell r="Q203">
            <v>0</v>
          </cell>
          <cell r="R203">
            <v>0</v>
          </cell>
          <cell r="S203">
            <v>27</v>
          </cell>
          <cell r="T203">
            <v>0</v>
          </cell>
          <cell r="U203">
            <v>0</v>
          </cell>
        </row>
        <row r="204">
          <cell r="D204">
            <v>31500</v>
          </cell>
          <cell r="E204">
            <v>60</v>
          </cell>
          <cell r="F204" t="str">
            <v>X</v>
          </cell>
          <cell r="G204">
            <v>0</v>
          </cell>
          <cell r="H204">
            <v>0</v>
          </cell>
          <cell r="I204" t="str">
            <v>X</v>
          </cell>
          <cell r="J204" t="str">
            <v>X</v>
          </cell>
          <cell r="K204" t="str">
            <v>X</v>
          </cell>
          <cell r="L204" t="str">
            <v>X</v>
          </cell>
          <cell r="M204" t="str">
            <v>X</v>
          </cell>
          <cell r="N204" t="str">
            <v>X</v>
          </cell>
          <cell r="O204">
            <v>0</v>
          </cell>
          <cell r="P204" t="str">
            <v>Brdg2400000</v>
          </cell>
          <cell r="Q204">
            <v>0</v>
          </cell>
          <cell r="R204">
            <v>0</v>
          </cell>
          <cell r="S204">
            <v>60</v>
          </cell>
          <cell r="T204">
            <v>0</v>
          </cell>
          <cell r="U204">
            <v>0</v>
          </cell>
        </row>
        <row r="205">
          <cell r="D205">
            <v>31502</v>
          </cell>
          <cell r="E205">
            <v>27</v>
          </cell>
          <cell r="F205" t="str">
            <v>X</v>
          </cell>
          <cell r="G205">
            <v>0</v>
          </cell>
          <cell r="H205">
            <v>0</v>
          </cell>
          <cell r="I205" t="str">
            <v>X</v>
          </cell>
          <cell r="J205" t="str">
            <v>X</v>
          </cell>
          <cell r="K205" t="str">
            <v>X</v>
          </cell>
          <cell r="L205" t="str">
            <v>X</v>
          </cell>
          <cell r="M205" t="str">
            <v>X</v>
          </cell>
          <cell r="N205" t="str">
            <v>X</v>
          </cell>
          <cell r="O205">
            <v>4</v>
          </cell>
          <cell r="P205" t="str">
            <v>Brdg2404044</v>
          </cell>
          <cell r="Q205">
            <v>0</v>
          </cell>
          <cell r="R205">
            <v>203</v>
          </cell>
          <cell r="S205">
            <v>0</v>
          </cell>
          <cell r="T205">
            <v>0</v>
          </cell>
          <cell r="U205">
            <v>0</v>
          </cell>
        </row>
        <row r="206">
          <cell r="D206">
            <v>31505</v>
          </cell>
          <cell r="E206">
            <v>497</v>
          </cell>
          <cell r="F206" t="str">
            <v>X</v>
          </cell>
          <cell r="G206">
            <v>0</v>
          </cell>
          <cell r="H206">
            <v>0</v>
          </cell>
          <cell r="I206" t="str">
            <v>X</v>
          </cell>
          <cell r="J206" t="str">
            <v>X</v>
          </cell>
          <cell r="K206" t="str">
            <v>X</v>
          </cell>
          <cell r="L206" t="str">
            <v>X</v>
          </cell>
          <cell r="M206" t="str">
            <v>X</v>
          </cell>
          <cell r="N206" t="str">
            <v>X</v>
          </cell>
          <cell r="O206">
            <v>3</v>
          </cell>
          <cell r="P206" t="str">
            <v>Brdg2434343</v>
          </cell>
          <cell r="Q206">
            <v>0</v>
          </cell>
          <cell r="R206">
            <v>13</v>
          </cell>
          <cell r="S206">
            <v>493</v>
          </cell>
          <cell r="T206">
            <v>0</v>
          </cell>
          <cell r="U206">
            <v>0</v>
          </cell>
        </row>
        <row r="207">
          <cell r="D207">
            <v>31511</v>
          </cell>
          <cell r="E207">
            <v>68</v>
          </cell>
          <cell r="F207" t="str">
            <v>X</v>
          </cell>
          <cell r="G207">
            <v>0</v>
          </cell>
          <cell r="H207">
            <v>0</v>
          </cell>
          <cell r="I207" t="str">
            <v>X</v>
          </cell>
          <cell r="J207" t="str">
            <v>X</v>
          </cell>
          <cell r="K207" t="str">
            <v>X</v>
          </cell>
          <cell r="L207" t="str">
            <v>X</v>
          </cell>
          <cell r="M207" t="str">
            <v>X</v>
          </cell>
          <cell r="N207" t="str">
            <v>X</v>
          </cell>
          <cell r="O207">
            <v>0</v>
          </cell>
          <cell r="P207" t="str">
            <v>Brdg2 488485</v>
          </cell>
          <cell r="Q207">
            <v>0</v>
          </cell>
          <cell r="R207">
            <v>50</v>
          </cell>
          <cell r="S207">
            <v>64</v>
          </cell>
          <cell r="T207">
            <v>0</v>
          </cell>
          <cell r="U207">
            <v>0</v>
          </cell>
        </row>
        <row r="208">
          <cell r="D208">
            <v>31512</v>
          </cell>
          <cell r="E208">
            <v>24</v>
          </cell>
          <cell r="F208" t="str">
            <v>X</v>
          </cell>
          <cell r="G208">
            <v>0</v>
          </cell>
          <cell r="H208">
            <v>0</v>
          </cell>
          <cell r="I208" t="str">
            <v>X</v>
          </cell>
          <cell r="J208" t="str">
            <v>X</v>
          </cell>
          <cell r="K208" t="str">
            <v>X</v>
          </cell>
          <cell r="L208" t="str">
            <v>X</v>
          </cell>
          <cell r="M208" t="str">
            <v>X</v>
          </cell>
          <cell r="N208" t="str">
            <v>X</v>
          </cell>
          <cell r="O208">
            <v>0</v>
          </cell>
          <cell r="P208" t="str">
            <v>Brdg2 557799</v>
          </cell>
          <cell r="Q208">
            <v>0</v>
          </cell>
          <cell r="R208">
            <v>0</v>
          </cell>
          <cell r="S208">
            <v>24</v>
          </cell>
          <cell r="T208">
            <v>0</v>
          </cell>
          <cell r="U208">
            <v>0</v>
          </cell>
        </row>
        <row r="209">
          <cell r="D209">
            <v>31517</v>
          </cell>
          <cell r="E209">
            <v>3548</v>
          </cell>
          <cell r="F209" t="str">
            <v>X</v>
          </cell>
          <cell r="G209">
            <v>0</v>
          </cell>
          <cell r="H209">
            <v>0</v>
          </cell>
          <cell r="I209" t="str">
            <v>X</v>
          </cell>
          <cell r="J209" t="str">
            <v>X</v>
          </cell>
          <cell r="K209" t="str">
            <v>X</v>
          </cell>
          <cell r="L209" t="str">
            <v>X</v>
          </cell>
          <cell r="M209" t="str">
            <v>X</v>
          </cell>
          <cell r="N209" t="str">
            <v>X</v>
          </cell>
          <cell r="O209">
            <v>0</v>
          </cell>
          <cell r="P209" t="str">
            <v>Brdg2 800822</v>
          </cell>
          <cell r="Q209">
            <v>0</v>
          </cell>
          <cell r="R209">
            <v>110</v>
          </cell>
          <cell r="S209">
            <v>3537</v>
          </cell>
          <cell r="T209">
            <v>0</v>
          </cell>
          <cell r="U209">
            <v>0</v>
          </cell>
        </row>
        <row r="210">
          <cell r="D210">
            <v>31518</v>
          </cell>
          <cell r="E210">
            <v>3</v>
          </cell>
          <cell r="F210" t="str">
            <v>X</v>
          </cell>
          <cell r="G210">
            <v>0</v>
          </cell>
          <cell r="H210">
            <v>0</v>
          </cell>
          <cell r="I210" t="str">
            <v>X</v>
          </cell>
          <cell r="J210" t="str">
            <v>X</v>
          </cell>
          <cell r="K210" t="str">
            <v>X</v>
          </cell>
          <cell r="L210" t="str">
            <v>X</v>
          </cell>
          <cell r="M210" t="str">
            <v>X</v>
          </cell>
          <cell r="N210" t="str">
            <v>X</v>
          </cell>
          <cell r="O210">
            <v>0</v>
          </cell>
          <cell r="P210" t="str">
            <v>Brdg2 800866</v>
          </cell>
          <cell r="Q210">
            <v>0</v>
          </cell>
          <cell r="R210">
            <v>0</v>
          </cell>
          <cell r="S210">
            <v>3</v>
          </cell>
          <cell r="T210">
            <v>0</v>
          </cell>
          <cell r="U210">
            <v>0</v>
          </cell>
        </row>
        <row r="211">
          <cell r="D211">
            <v>31521</v>
          </cell>
          <cell r="E211">
            <v>1</v>
          </cell>
          <cell r="F211" t="str">
            <v>X</v>
          </cell>
          <cell r="G211">
            <v>0</v>
          </cell>
          <cell r="H211">
            <v>0</v>
          </cell>
          <cell r="I211" t="str">
            <v>X</v>
          </cell>
          <cell r="J211" t="str">
            <v>X</v>
          </cell>
          <cell r="K211" t="str">
            <v>X</v>
          </cell>
          <cell r="L211" t="str">
            <v>X</v>
          </cell>
          <cell r="M211" t="str">
            <v>X</v>
          </cell>
          <cell r="N211" t="str">
            <v>X</v>
          </cell>
          <cell r="O211">
            <v>0</v>
          </cell>
          <cell r="P211" t="str">
            <v>Brdg2330333</v>
          </cell>
          <cell r="Q211">
            <v>0</v>
          </cell>
          <cell r="R211">
            <v>0</v>
          </cell>
          <cell r="S211">
            <v>1</v>
          </cell>
          <cell r="T211">
            <v>0</v>
          </cell>
          <cell r="U211">
            <v>0</v>
          </cell>
        </row>
        <row r="212">
          <cell r="D212">
            <v>31523</v>
          </cell>
          <cell r="E212">
            <v>35</v>
          </cell>
          <cell r="F212" t="str">
            <v>X</v>
          </cell>
          <cell r="G212">
            <v>0</v>
          </cell>
          <cell r="H212">
            <v>0</v>
          </cell>
          <cell r="I212" t="str">
            <v>X</v>
          </cell>
          <cell r="J212" t="str">
            <v>X</v>
          </cell>
          <cell r="K212" t="str">
            <v>X</v>
          </cell>
          <cell r="L212" t="str">
            <v>X</v>
          </cell>
          <cell r="M212" t="str">
            <v>X</v>
          </cell>
          <cell r="N212" t="str">
            <v>X</v>
          </cell>
          <cell r="O212">
            <v>0</v>
          </cell>
          <cell r="P212" t="str">
            <v>Brdg2 409059</v>
          </cell>
          <cell r="Q212">
            <v>0</v>
          </cell>
          <cell r="R212">
            <v>0</v>
          </cell>
          <cell r="S212">
            <v>35</v>
          </cell>
          <cell r="T212">
            <v>0</v>
          </cell>
          <cell r="U212">
            <v>0</v>
          </cell>
        </row>
        <row r="213">
          <cell r="D213">
            <v>31525</v>
          </cell>
          <cell r="E213">
            <v>221</v>
          </cell>
          <cell r="F213" t="str">
            <v>X</v>
          </cell>
          <cell r="G213">
            <v>0</v>
          </cell>
          <cell r="H213">
            <v>0</v>
          </cell>
          <cell r="I213" t="str">
            <v>X</v>
          </cell>
          <cell r="J213" t="str">
            <v>X</v>
          </cell>
          <cell r="K213" t="str">
            <v>X</v>
          </cell>
          <cell r="L213" t="str">
            <v>X</v>
          </cell>
          <cell r="M213" t="str">
            <v>X</v>
          </cell>
          <cell r="N213" t="str">
            <v>X</v>
          </cell>
          <cell r="O213">
            <v>0</v>
          </cell>
          <cell r="P213" t="str">
            <v>Brdg2 509015</v>
          </cell>
          <cell r="Q213">
            <v>0</v>
          </cell>
          <cell r="R213">
            <v>14</v>
          </cell>
          <cell r="S213">
            <v>220</v>
          </cell>
          <cell r="T213">
            <v>0</v>
          </cell>
          <cell r="U213">
            <v>0</v>
          </cell>
        </row>
        <row r="214">
          <cell r="D214">
            <v>31527</v>
          </cell>
          <cell r="E214">
            <v>4</v>
          </cell>
          <cell r="F214" t="str">
            <v>X</v>
          </cell>
          <cell r="G214">
            <v>0</v>
          </cell>
          <cell r="H214">
            <v>0</v>
          </cell>
          <cell r="I214" t="str">
            <v>X</v>
          </cell>
          <cell r="J214" t="str">
            <v>X</v>
          </cell>
          <cell r="K214" t="str">
            <v>X</v>
          </cell>
          <cell r="L214" t="str">
            <v>X</v>
          </cell>
          <cell r="M214" t="str">
            <v>X</v>
          </cell>
          <cell r="N214" t="str">
            <v>X</v>
          </cell>
          <cell r="O214">
            <v>0</v>
          </cell>
          <cell r="P214" t="str">
            <v>Brdg2143464</v>
          </cell>
          <cell r="Q214">
            <v>0</v>
          </cell>
          <cell r="R214">
            <v>0</v>
          </cell>
          <cell r="S214">
            <v>4</v>
          </cell>
          <cell r="T214">
            <v>0</v>
          </cell>
          <cell r="U214">
            <v>0</v>
          </cell>
        </row>
        <row r="215">
          <cell r="D215">
            <v>31536</v>
          </cell>
          <cell r="E215">
            <v>2</v>
          </cell>
          <cell r="F215" t="str">
            <v>X</v>
          </cell>
          <cell r="G215">
            <v>0</v>
          </cell>
          <cell r="H215">
            <v>0</v>
          </cell>
          <cell r="I215" t="str">
            <v>X</v>
          </cell>
          <cell r="J215" t="str">
            <v>X</v>
          </cell>
          <cell r="K215" t="str">
            <v>X</v>
          </cell>
          <cell r="L215" t="str">
            <v>X</v>
          </cell>
          <cell r="M215" t="str">
            <v>X</v>
          </cell>
          <cell r="N215" t="str">
            <v>X</v>
          </cell>
          <cell r="O215">
            <v>0</v>
          </cell>
          <cell r="P215">
            <v>31536</v>
          </cell>
          <cell r="Q215">
            <v>0</v>
          </cell>
          <cell r="R215">
            <v>0</v>
          </cell>
          <cell r="S215">
            <v>2</v>
          </cell>
          <cell r="T215">
            <v>0</v>
          </cell>
          <cell r="U215">
            <v>0</v>
          </cell>
        </row>
        <row r="216">
          <cell r="D216">
            <v>31544</v>
          </cell>
          <cell r="E216">
            <v>1</v>
          </cell>
          <cell r="F216" t="str">
            <v>X</v>
          </cell>
          <cell r="G216">
            <v>0</v>
          </cell>
          <cell r="H216">
            <v>0</v>
          </cell>
          <cell r="I216" t="str">
            <v>X</v>
          </cell>
          <cell r="J216" t="str">
            <v>X</v>
          </cell>
          <cell r="K216" t="str">
            <v>X</v>
          </cell>
          <cell r="L216" t="str">
            <v>X</v>
          </cell>
          <cell r="M216" t="str">
            <v>X</v>
          </cell>
          <cell r="N216" t="str">
            <v>X</v>
          </cell>
          <cell r="O216">
            <v>1</v>
          </cell>
          <cell r="P216" t="str">
            <v>Brdg2CRMTEST2</v>
          </cell>
          <cell r="Q216">
            <v>0</v>
          </cell>
          <cell r="R216">
            <v>0</v>
          </cell>
          <cell r="S216">
            <v>0</v>
          </cell>
          <cell r="T216">
            <v>0</v>
          </cell>
          <cell r="U216">
            <v>0</v>
          </cell>
        </row>
        <row r="217">
          <cell r="D217">
            <v>31563</v>
          </cell>
          <cell r="E217">
            <v>14</v>
          </cell>
          <cell r="F217" t="str">
            <v>X</v>
          </cell>
          <cell r="G217">
            <v>0</v>
          </cell>
          <cell r="H217">
            <v>0</v>
          </cell>
          <cell r="I217" t="str">
            <v>X</v>
          </cell>
          <cell r="J217" t="str">
            <v>X</v>
          </cell>
          <cell r="K217" t="str">
            <v>X</v>
          </cell>
          <cell r="L217" t="str">
            <v>X</v>
          </cell>
          <cell r="M217" t="str">
            <v>X</v>
          </cell>
          <cell r="N217" t="str">
            <v>X</v>
          </cell>
          <cell r="O217">
            <v>0</v>
          </cell>
          <cell r="P217" t="str">
            <v>Brdg231563</v>
          </cell>
          <cell r="Q217">
            <v>0</v>
          </cell>
          <cell r="R217">
            <v>0</v>
          </cell>
          <cell r="S217">
            <v>14</v>
          </cell>
          <cell r="T217">
            <v>0</v>
          </cell>
          <cell r="U217">
            <v>0</v>
          </cell>
        </row>
        <row r="218">
          <cell r="D218">
            <v>31625</v>
          </cell>
          <cell r="E218">
            <v>101</v>
          </cell>
          <cell r="F218" t="str">
            <v>X</v>
          </cell>
          <cell r="G218">
            <v>0</v>
          </cell>
          <cell r="H218">
            <v>0</v>
          </cell>
          <cell r="I218" t="str">
            <v>X</v>
          </cell>
          <cell r="J218" t="str">
            <v>X</v>
          </cell>
          <cell r="K218" t="str">
            <v>X</v>
          </cell>
          <cell r="L218" t="str">
            <v>X</v>
          </cell>
          <cell r="M218" t="str">
            <v>X</v>
          </cell>
          <cell r="N218" t="str">
            <v>X</v>
          </cell>
          <cell r="O218">
            <v>0</v>
          </cell>
          <cell r="P218" t="str">
            <v>Brdg2090940</v>
          </cell>
          <cell r="Q218">
            <v>0</v>
          </cell>
          <cell r="R218">
            <v>4386</v>
          </cell>
          <cell r="S218">
            <v>0</v>
          </cell>
          <cell r="T218">
            <v>0</v>
          </cell>
          <cell r="U218">
            <v>0</v>
          </cell>
        </row>
        <row r="219">
          <cell r="D219">
            <v>31628</v>
          </cell>
          <cell r="E219">
            <v>7</v>
          </cell>
          <cell r="F219" t="str">
            <v>X</v>
          </cell>
          <cell r="G219">
            <v>0</v>
          </cell>
          <cell r="H219">
            <v>0</v>
          </cell>
          <cell r="I219" t="str">
            <v>X</v>
          </cell>
          <cell r="J219" t="str">
            <v>X</v>
          </cell>
          <cell r="K219" t="str">
            <v>X</v>
          </cell>
          <cell r="L219" t="str">
            <v>X</v>
          </cell>
          <cell r="M219" t="str">
            <v>X</v>
          </cell>
          <cell r="N219" t="str">
            <v>X</v>
          </cell>
          <cell r="O219">
            <v>0</v>
          </cell>
          <cell r="P219">
            <v>31628</v>
          </cell>
          <cell r="Q219">
            <v>0</v>
          </cell>
          <cell r="R219">
            <v>310</v>
          </cell>
          <cell r="S219">
            <v>0</v>
          </cell>
          <cell r="T219">
            <v>0</v>
          </cell>
          <cell r="U219">
            <v>0</v>
          </cell>
        </row>
        <row r="220">
          <cell r="D220">
            <v>31700</v>
          </cell>
          <cell r="E220">
            <v>1</v>
          </cell>
          <cell r="F220" t="str">
            <v>X</v>
          </cell>
          <cell r="G220">
            <v>0</v>
          </cell>
          <cell r="H220">
            <v>0</v>
          </cell>
          <cell r="I220" t="str">
            <v>X</v>
          </cell>
          <cell r="J220" t="str">
            <v>X</v>
          </cell>
          <cell r="K220" t="str">
            <v>X</v>
          </cell>
          <cell r="L220" t="str">
            <v>X</v>
          </cell>
          <cell r="M220" t="str">
            <v>X</v>
          </cell>
          <cell r="N220" t="str">
            <v>X</v>
          </cell>
          <cell r="O220">
            <v>0</v>
          </cell>
          <cell r="P220" t="str">
            <v>Brdg3404040</v>
          </cell>
          <cell r="Q220">
            <v>0</v>
          </cell>
          <cell r="R220">
            <v>0</v>
          </cell>
          <cell r="S220">
            <v>1</v>
          </cell>
          <cell r="T220">
            <v>0</v>
          </cell>
          <cell r="U220">
            <v>0</v>
          </cell>
        </row>
        <row r="221">
          <cell r="D221">
            <v>31704</v>
          </cell>
          <cell r="E221">
            <v>5108</v>
          </cell>
          <cell r="F221" t="str">
            <v>X</v>
          </cell>
          <cell r="G221">
            <v>0</v>
          </cell>
          <cell r="H221">
            <v>0</v>
          </cell>
          <cell r="I221" t="str">
            <v>X</v>
          </cell>
          <cell r="J221" t="str">
            <v>X</v>
          </cell>
          <cell r="K221" t="str">
            <v>X</v>
          </cell>
          <cell r="L221" t="str">
            <v>X</v>
          </cell>
          <cell r="M221" t="str">
            <v>X</v>
          </cell>
          <cell r="N221" t="str">
            <v>X</v>
          </cell>
          <cell r="O221">
            <v>22</v>
          </cell>
          <cell r="P221" t="str">
            <v>a Brdg3 435000</v>
          </cell>
          <cell r="Q221">
            <v>0</v>
          </cell>
          <cell r="R221">
            <v>302</v>
          </cell>
          <cell r="S221">
            <v>5068</v>
          </cell>
          <cell r="T221">
            <v>0</v>
          </cell>
          <cell r="U221">
            <v>0</v>
          </cell>
        </row>
        <row r="222">
          <cell r="D222">
            <v>31705</v>
          </cell>
          <cell r="E222">
            <v>1780</v>
          </cell>
          <cell r="F222" t="str">
            <v>X</v>
          </cell>
          <cell r="G222">
            <v>0</v>
          </cell>
          <cell r="H222">
            <v>0</v>
          </cell>
          <cell r="I222" t="str">
            <v>X</v>
          </cell>
          <cell r="J222" t="str">
            <v>X</v>
          </cell>
          <cell r="K222" t="str">
            <v>X</v>
          </cell>
          <cell r="L222" t="str">
            <v>X</v>
          </cell>
          <cell r="M222" t="str">
            <v>X</v>
          </cell>
          <cell r="N222" t="str">
            <v>X</v>
          </cell>
          <cell r="O222">
            <v>0</v>
          </cell>
          <cell r="P222" t="str">
            <v>Brdg3959595</v>
          </cell>
          <cell r="Q222">
            <v>0</v>
          </cell>
          <cell r="R222">
            <v>0</v>
          </cell>
          <cell r="S222">
            <v>1780</v>
          </cell>
          <cell r="T222">
            <v>0</v>
          </cell>
          <cell r="U222">
            <v>0</v>
          </cell>
        </row>
        <row r="223">
          <cell r="D223">
            <v>31734</v>
          </cell>
          <cell r="E223">
            <v>1977</v>
          </cell>
          <cell r="F223" t="str">
            <v>X</v>
          </cell>
          <cell r="G223">
            <v>0</v>
          </cell>
          <cell r="H223">
            <v>0</v>
          </cell>
          <cell r="I223" t="str">
            <v>X</v>
          </cell>
          <cell r="J223" t="str">
            <v>X</v>
          </cell>
          <cell r="K223" t="str">
            <v>X</v>
          </cell>
          <cell r="L223" t="str">
            <v>X</v>
          </cell>
          <cell r="M223" t="str">
            <v>X</v>
          </cell>
          <cell r="N223" t="str">
            <v>X</v>
          </cell>
          <cell r="O223">
            <v>19</v>
          </cell>
          <cell r="P223" t="str">
            <v>Brdg3 800800</v>
          </cell>
          <cell r="Q223">
            <v>0</v>
          </cell>
          <cell r="R223">
            <v>951</v>
          </cell>
          <cell r="S223">
            <v>1895</v>
          </cell>
          <cell r="T223">
            <v>0</v>
          </cell>
          <cell r="U223">
            <v>0</v>
          </cell>
        </row>
        <row r="224">
          <cell r="D224">
            <v>31737</v>
          </cell>
          <cell r="E224">
            <v>32</v>
          </cell>
          <cell r="F224" t="str">
            <v>X</v>
          </cell>
          <cell r="G224">
            <v>0</v>
          </cell>
          <cell r="H224">
            <v>0</v>
          </cell>
          <cell r="I224" t="str">
            <v>X</v>
          </cell>
          <cell r="J224" t="str">
            <v>X</v>
          </cell>
          <cell r="K224" t="str">
            <v>X</v>
          </cell>
          <cell r="L224" t="str">
            <v>X</v>
          </cell>
          <cell r="M224" t="str">
            <v>X</v>
          </cell>
          <cell r="N224" t="str">
            <v>X</v>
          </cell>
          <cell r="O224">
            <v>1</v>
          </cell>
          <cell r="P224" t="str">
            <v>Brdg3DomesticGen</v>
          </cell>
          <cell r="Q224">
            <v>0</v>
          </cell>
          <cell r="R224">
            <v>0</v>
          </cell>
          <cell r="S224">
            <v>31</v>
          </cell>
          <cell r="T224">
            <v>0</v>
          </cell>
          <cell r="U224">
            <v>0</v>
          </cell>
        </row>
        <row r="225">
          <cell r="D225">
            <v>31745</v>
          </cell>
          <cell r="E225">
            <v>18</v>
          </cell>
          <cell r="F225" t="str">
            <v>X</v>
          </cell>
          <cell r="G225">
            <v>0</v>
          </cell>
          <cell r="H225">
            <v>0</v>
          </cell>
          <cell r="I225" t="str">
            <v>X</v>
          </cell>
          <cell r="J225" t="str">
            <v>X</v>
          </cell>
          <cell r="K225" t="str">
            <v>X</v>
          </cell>
          <cell r="L225" t="str">
            <v>X</v>
          </cell>
          <cell r="M225" t="str">
            <v>X</v>
          </cell>
          <cell r="N225" t="str">
            <v>X</v>
          </cell>
          <cell r="O225">
            <v>0</v>
          </cell>
          <cell r="P225" t="str">
            <v>Brdg3 719894</v>
          </cell>
          <cell r="Q225">
            <v>0</v>
          </cell>
          <cell r="R225">
            <v>0</v>
          </cell>
          <cell r="S225">
            <v>18</v>
          </cell>
          <cell r="T225">
            <v>0</v>
          </cell>
          <cell r="U225">
            <v>0</v>
          </cell>
        </row>
        <row r="226">
          <cell r="D226">
            <v>31746</v>
          </cell>
          <cell r="E226">
            <v>28</v>
          </cell>
          <cell r="F226" t="str">
            <v>X</v>
          </cell>
          <cell r="G226">
            <v>0</v>
          </cell>
          <cell r="H226">
            <v>0</v>
          </cell>
          <cell r="I226" t="str">
            <v>X</v>
          </cell>
          <cell r="J226" t="str">
            <v>X</v>
          </cell>
          <cell r="K226" t="str">
            <v>X</v>
          </cell>
          <cell r="L226" t="str">
            <v>X</v>
          </cell>
          <cell r="M226" t="str">
            <v>X</v>
          </cell>
          <cell r="N226" t="str">
            <v>X</v>
          </cell>
          <cell r="O226">
            <v>0</v>
          </cell>
          <cell r="P226" t="str">
            <v>Brdg3 31746</v>
          </cell>
          <cell r="Q226">
            <v>0</v>
          </cell>
          <cell r="R226">
            <v>0</v>
          </cell>
          <cell r="S226">
            <v>28</v>
          </cell>
          <cell r="T226">
            <v>0</v>
          </cell>
          <cell r="U226">
            <v>0</v>
          </cell>
        </row>
        <row r="227">
          <cell r="D227">
            <v>34000</v>
          </cell>
          <cell r="E227">
            <v>1</v>
          </cell>
          <cell r="F227" t="str">
            <v>x</v>
          </cell>
          <cell r="G227">
            <v>0</v>
          </cell>
          <cell r="H227">
            <v>0</v>
          </cell>
          <cell r="I227" t="str">
            <v>x</v>
          </cell>
          <cell r="J227" t="str">
            <v>x</v>
          </cell>
          <cell r="K227" t="str">
            <v>x</v>
          </cell>
          <cell r="L227" t="str">
            <v>x</v>
          </cell>
          <cell r="M227" t="str">
            <v>x</v>
          </cell>
          <cell r="N227" t="str">
            <v>x</v>
          </cell>
          <cell r="O227">
            <v>0</v>
          </cell>
          <cell r="P227" t="str">
            <v>Invg4400000</v>
          </cell>
          <cell r="Q227">
            <v>0</v>
          </cell>
          <cell r="R227">
            <v>0</v>
          </cell>
          <cell r="S227">
            <v>1</v>
          </cell>
          <cell r="T227">
            <v>0</v>
          </cell>
          <cell r="U227">
            <v>0</v>
          </cell>
        </row>
        <row r="228">
          <cell r="D228">
            <v>34001</v>
          </cell>
          <cell r="E228">
            <v>2</v>
          </cell>
          <cell r="F228" t="str">
            <v>x</v>
          </cell>
          <cell r="G228">
            <v>0</v>
          </cell>
          <cell r="H228">
            <v>0</v>
          </cell>
          <cell r="I228" t="str">
            <v>x</v>
          </cell>
          <cell r="J228" t="str">
            <v>x</v>
          </cell>
          <cell r="K228" t="str">
            <v>x</v>
          </cell>
          <cell r="L228" t="str">
            <v>x</v>
          </cell>
          <cell r="M228" t="str">
            <v>x</v>
          </cell>
          <cell r="N228" t="str">
            <v>x</v>
          </cell>
          <cell r="O228">
            <v>0</v>
          </cell>
          <cell r="P228" t="str">
            <v>Invg4 402000</v>
          </cell>
          <cell r="Q228">
            <v>0</v>
          </cell>
          <cell r="R228">
            <v>0</v>
          </cell>
          <cell r="S228">
            <v>0</v>
          </cell>
          <cell r="T228">
            <v>0</v>
          </cell>
          <cell r="U228">
            <v>0</v>
          </cell>
        </row>
        <row r="229">
          <cell r="D229">
            <v>34002</v>
          </cell>
          <cell r="E229">
            <v>389</v>
          </cell>
          <cell r="F229" t="str">
            <v>x</v>
          </cell>
          <cell r="G229">
            <v>0</v>
          </cell>
          <cell r="H229">
            <v>0</v>
          </cell>
          <cell r="I229" t="str">
            <v>x</v>
          </cell>
          <cell r="J229" t="str">
            <v>x</v>
          </cell>
          <cell r="K229" t="str">
            <v>x</v>
          </cell>
          <cell r="L229" t="str">
            <v>x</v>
          </cell>
          <cell r="M229" t="str">
            <v>x</v>
          </cell>
          <cell r="N229" t="str">
            <v>x</v>
          </cell>
          <cell r="O229">
            <v>3</v>
          </cell>
          <cell r="P229" t="str">
            <v>Invg4 404004</v>
          </cell>
          <cell r="Q229">
            <v>0</v>
          </cell>
          <cell r="R229">
            <v>0</v>
          </cell>
          <cell r="S229">
            <v>386</v>
          </cell>
          <cell r="T229">
            <v>0</v>
          </cell>
          <cell r="U229">
            <v>0</v>
          </cell>
        </row>
        <row r="230">
          <cell r="D230">
            <v>34003</v>
          </cell>
          <cell r="E230">
            <v>2</v>
          </cell>
          <cell r="F230" t="str">
            <v>x</v>
          </cell>
          <cell r="G230">
            <v>0</v>
          </cell>
          <cell r="H230">
            <v>0</v>
          </cell>
          <cell r="I230" t="str">
            <v>x</v>
          </cell>
          <cell r="J230" t="str">
            <v>x</v>
          </cell>
          <cell r="K230" t="str">
            <v>x</v>
          </cell>
          <cell r="L230" t="str">
            <v>x</v>
          </cell>
          <cell r="M230" t="str">
            <v>x</v>
          </cell>
          <cell r="N230" t="str">
            <v>x</v>
          </cell>
          <cell r="O230">
            <v>0</v>
          </cell>
          <cell r="P230" t="str">
            <v>c Invg4 404020</v>
          </cell>
          <cell r="Q230">
            <v>0</v>
          </cell>
          <cell r="R230">
            <v>0</v>
          </cell>
          <cell r="S230">
            <v>2</v>
          </cell>
          <cell r="T230">
            <v>0</v>
          </cell>
          <cell r="U230">
            <v>0</v>
          </cell>
        </row>
        <row r="231">
          <cell r="D231">
            <v>34008</v>
          </cell>
          <cell r="E231">
            <v>7</v>
          </cell>
          <cell r="F231" t="str">
            <v>x</v>
          </cell>
          <cell r="G231">
            <v>0</v>
          </cell>
          <cell r="H231">
            <v>0</v>
          </cell>
          <cell r="I231" t="str">
            <v>x</v>
          </cell>
          <cell r="J231" t="str">
            <v>x</v>
          </cell>
          <cell r="K231" t="str">
            <v>x</v>
          </cell>
          <cell r="L231" t="str">
            <v>x</v>
          </cell>
          <cell r="M231" t="str">
            <v>x</v>
          </cell>
          <cell r="N231" t="str">
            <v>x</v>
          </cell>
          <cell r="O231">
            <v>0</v>
          </cell>
          <cell r="P231" t="str">
            <v>Invg4415555</v>
          </cell>
          <cell r="Q231">
            <v>0</v>
          </cell>
          <cell r="R231">
            <v>0</v>
          </cell>
          <cell r="S231">
            <v>7</v>
          </cell>
          <cell r="T231">
            <v>0</v>
          </cell>
          <cell r="U231">
            <v>0</v>
          </cell>
        </row>
        <row r="232">
          <cell r="D232">
            <v>34009</v>
          </cell>
          <cell r="E232">
            <v>49</v>
          </cell>
          <cell r="F232" t="str">
            <v>x</v>
          </cell>
          <cell r="G232">
            <v>0</v>
          </cell>
          <cell r="H232">
            <v>0</v>
          </cell>
          <cell r="I232" t="str">
            <v>x</v>
          </cell>
          <cell r="J232" t="str">
            <v>x</v>
          </cell>
          <cell r="K232" t="str">
            <v>x</v>
          </cell>
          <cell r="L232" t="str">
            <v>x</v>
          </cell>
          <cell r="M232" t="str">
            <v>x</v>
          </cell>
          <cell r="N232" t="str">
            <v>x</v>
          </cell>
          <cell r="O232">
            <v>0</v>
          </cell>
          <cell r="P232" t="str">
            <v>Invg4416666</v>
          </cell>
          <cell r="Q232">
            <v>0</v>
          </cell>
          <cell r="R232">
            <v>0</v>
          </cell>
          <cell r="S232">
            <v>49</v>
          </cell>
          <cell r="T232">
            <v>0</v>
          </cell>
          <cell r="U232">
            <v>0</v>
          </cell>
        </row>
        <row r="233">
          <cell r="D233">
            <v>34010</v>
          </cell>
          <cell r="E233">
            <v>2</v>
          </cell>
          <cell r="F233" t="str">
            <v>x</v>
          </cell>
          <cell r="G233">
            <v>0</v>
          </cell>
          <cell r="H233">
            <v>0</v>
          </cell>
          <cell r="I233" t="str">
            <v>x</v>
          </cell>
          <cell r="J233" t="str">
            <v>x</v>
          </cell>
          <cell r="K233" t="str">
            <v>x</v>
          </cell>
          <cell r="L233" t="str">
            <v>x</v>
          </cell>
          <cell r="M233" t="str">
            <v>x</v>
          </cell>
          <cell r="N233" t="str">
            <v>x</v>
          </cell>
          <cell r="O233">
            <v>0</v>
          </cell>
          <cell r="P233" t="str">
            <v>Invg4 424200</v>
          </cell>
          <cell r="Q233">
            <v>0</v>
          </cell>
          <cell r="R233">
            <v>0</v>
          </cell>
          <cell r="S233">
            <v>0</v>
          </cell>
          <cell r="T233">
            <v>0</v>
          </cell>
          <cell r="U233">
            <v>0</v>
          </cell>
        </row>
        <row r="234">
          <cell r="D234">
            <v>34011</v>
          </cell>
          <cell r="E234">
            <v>18</v>
          </cell>
          <cell r="F234" t="str">
            <v>x</v>
          </cell>
          <cell r="G234">
            <v>0</v>
          </cell>
          <cell r="H234">
            <v>0</v>
          </cell>
          <cell r="I234" t="str">
            <v>x</v>
          </cell>
          <cell r="J234" t="str">
            <v>x</v>
          </cell>
          <cell r="K234" t="str">
            <v>x</v>
          </cell>
          <cell r="L234" t="str">
            <v>x</v>
          </cell>
          <cell r="M234" t="str">
            <v>x</v>
          </cell>
          <cell r="N234" t="str">
            <v>x</v>
          </cell>
          <cell r="O234">
            <v>0</v>
          </cell>
          <cell r="P234" t="str">
            <v>Invg4 424242</v>
          </cell>
          <cell r="Q234">
            <v>0</v>
          </cell>
          <cell r="R234">
            <v>0</v>
          </cell>
          <cell r="S234">
            <v>0</v>
          </cell>
          <cell r="T234">
            <v>0</v>
          </cell>
          <cell r="U234">
            <v>0</v>
          </cell>
        </row>
        <row r="235">
          <cell r="D235">
            <v>34015</v>
          </cell>
          <cell r="E235">
            <v>2</v>
          </cell>
          <cell r="F235" t="str">
            <v>x</v>
          </cell>
          <cell r="G235">
            <v>0</v>
          </cell>
          <cell r="H235">
            <v>0</v>
          </cell>
          <cell r="I235" t="str">
            <v>x</v>
          </cell>
          <cell r="J235" t="str">
            <v>x</v>
          </cell>
          <cell r="K235" t="str">
            <v>x</v>
          </cell>
          <cell r="L235" t="str">
            <v>x</v>
          </cell>
          <cell r="M235" t="str">
            <v>x</v>
          </cell>
          <cell r="N235" t="str">
            <v>x</v>
          </cell>
          <cell r="O235">
            <v>0</v>
          </cell>
          <cell r="P235" t="str">
            <v>b Invg4 435000</v>
          </cell>
          <cell r="Q235">
            <v>0</v>
          </cell>
          <cell r="R235">
            <v>0</v>
          </cell>
          <cell r="S235">
            <v>2</v>
          </cell>
          <cell r="T235">
            <v>0</v>
          </cell>
          <cell r="U235">
            <v>0</v>
          </cell>
        </row>
        <row r="236">
          <cell r="D236">
            <v>34021</v>
          </cell>
          <cell r="E236">
            <v>2</v>
          </cell>
          <cell r="F236" t="str">
            <v>x</v>
          </cell>
          <cell r="G236">
            <v>0</v>
          </cell>
          <cell r="H236">
            <v>0</v>
          </cell>
          <cell r="I236" t="str">
            <v>x</v>
          </cell>
          <cell r="J236" t="str">
            <v>x</v>
          </cell>
          <cell r="K236" t="str">
            <v>x</v>
          </cell>
          <cell r="L236" t="str">
            <v>x</v>
          </cell>
          <cell r="M236" t="str">
            <v>x</v>
          </cell>
          <cell r="N236" t="str">
            <v>x</v>
          </cell>
          <cell r="O236">
            <v>0</v>
          </cell>
          <cell r="P236" t="str">
            <v>Invg4 060808</v>
          </cell>
          <cell r="Q236">
            <v>0</v>
          </cell>
          <cell r="R236">
            <v>0</v>
          </cell>
          <cell r="S236">
            <v>0</v>
          </cell>
          <cell r="T236">
            <v>0</v>
          </cell>
          <cell r="U236">
            <v>0</v>
          </cell>
        </row>
        <row r="237">
          <cell r="D237">
            <v>34023</v>
          </cell>
          <cell r="E237">
            <v>2</v>
          </cell>
          <cell r="F237" t="str">
            <v>x</v>
          </cell>
          <cell r="G237">
            <v>0</v>
          </cell>
          <cell r="H237">
            <v>0</v>
          </cell>
          <cell r="I237" t="str">
            <v>x</v>
          </cell>
          <cell r="J237" t="str">
            <v>x</v>
          </cell>
          <cell r="K237" t="str">
            <v>x</v>
          </cell>
          <cell r="L237" t="str">
            <v>x</v>
          </cell>
          <cell r="M237" t="str">
            <v>x</v>
          </cell>
          <cell r="N237" t="str">
            <v>x</v>
          </cell>
          <cell r="O237">
            <v>0</v>
          </cell>
          <cell r="P237" t="str">
            <v>Invg4 064499</v>
          </cell>
          <cell r="Q237">
            <v>0</v>
          </cell>
          <cell r="R237">
            <v>0</v>
          </cell>
          <cell r="S237">
            <v>0</v>
          </cell>
          <cell r="T237">
            <v>0</v>
          </cell>
          <cell r="U237">
            <v>0</v>
          </cell>
        </row>
        <row r="238">
          <cell r="D238">
            <v>34029</v>
          </cell>
          <cell r="E238">
            <v>1</v>
          </cell>
          <cell r="F238" t="str">
            <v>x</v>
          </cell>
          <cell r="G238">
            <v>0</v>
          </cell>
          <cell r="H238">
            <v>0</v>
          </cell>
          <cell r="I238" t="str">
            <v>x</v>
          </cell>
          <cell r="J238" t="str">
            <v>x</v>
          </cell>
          <cell r="K238" t="str">
            <v>x</v>
          </cell>
          <cell r="L238" t="str">
            <v>x</v>
          </cell>
          <cell r="M238" t="str">
            <v>x</v>
          </cell>
          <cell r="N238" t="str">
            <v>x</v>
          </cell>
          <cell r="O238">
            <v>0</v>
          </cell>
          <cell r="P238" t="str">
            <v>Invg4515515</v>
          </cell>
          <cell r="Q238">
            <v>0</v>
          </cell>
          <cell r="R238">
            <v>1</v>
          </cell>
          <cell r="S238">
            <v>0</v>
          </cell>
          <cell r="T238">
            <v>0</v>
          </cell>
          <cell r="U238">
            <v>0</v>
          </cell>
        </row>
        <row r="239">
          <cell r="D239">
            <v>34032</v>
          </cell>
          <cell r="E239">
            <v>4</v>
          </cell>
          <cell r="F239" t="str">
            <v>x</v>
          </cell>
          <cell r="G239">
            <v>0</v>
          </cell>
          <cell r="H239">
            <v>0</v>
          </cell>
          <cell r="I239" t="str">
            <v>x</v>
          </cell>
          <cell r="J239" t="str">
            <v>x</v>
          </cell>
          <cell r="K239" t="str">
            <v>x</v>
          </cell>
          <cell r="L239" t="str">
            <v>x</v>
          </cell>
          <cell r="M239" t="str">
            <v>x</v>
          </cell>
          <cell r="N239" t="str">
            <v>x</v>
          </cell>
          <cell r="O239">
            <v>0</v>
          </cell>
          <cell r="P239" t="str">
            <v>Invg4 663360</v>
          </cell>
          <cell r="Q239">
            <v>0</v>
          </cell>
          <cell r="R239">
            <v>0</v>
          </cell>
          <cell r="S239">
            <v>0</v>
          </cell>
          <cell r="T239">
            <v>0</v>
          </cell>
          <cell r="U239">
            <v>0</v>
          </cell>
        </row>
        <row r="240">
          <cell r="D240">
            <v>34034</v>
          </cell>
          <cell r="E240">
            <v>4</v>
          </cell>
          <cell r="F240" t="str">
            <v>x</v>
          </cell>
          <cell r="G240">
            <v>0</v>
          </cell>
          <cell r="H240">
            <v>0</v>
          </cell>
          <cell r="I240" t="str">
            <v>x</v>
          </cell>
          <cell r="J240" t="str">
            <v>x</v>
          </cell>
          <cell r="K240" t="str">
            <v>x</v>
          </cell>
          <cell r="L240" t="str">
            <v>x</v>
          </cell>
          <cell r="M240" t="str">
            <v>x</v>
          </cell>
          <cell r="N240" t="str">
            <v>x</v>
          </cell>
          <cell r="O240">
            <v>0</v>
          </cell>
          <cell r="P240" t="str">
            <v>Invg4 663366</v>
          </cell>
          <cell r="Q240">
            <v>0</v>
          </cell>
          <cell r="R240">
            <v>0</v>
          </cell>
          <cell r="S240">
            <v>0</v>
          </cell>
          <cell r="T240">
            <v>0</v>
          </cell>
          <cell r="U240">
            <v>0</v>
          </cell>
        </row>
        <row r="241">
          <cell r="D241">
            <v>34035</v>
          </cell>
          <cell r="E241">
            <v>13</v>
          </cell>
          <cell r="F241" t="str">
            <v>x</v>
          </cell>
          <cell r="G241">
            <v>0</v>
          </cell>
          <cell r="H241">
            <v>0</v>
          </cell>
          <cell r="I241" t="str">
            <v>x</v>
          </cell>
          <cell r="J241" t="str">
            <v>x</v>
          </cell>
          <cell r="K241" t="str">
            <v>x</v>
          </cell>
          <cell r="L241" t="str">
            <v>x</v>
          </cell>
          <cell r="M241" t="str">
            <v>x</v>
          </cell>
          <cell r="N241" t="str">
            <v>x</v>
          </cell>
          <cell r="O241">
            <v>0</v>
          </cell>
          <cell r="P241" t="str">
            <v>Invg4 800833</v>
          </cell>
          <cell r="Q241">
            <v>0</v>
          </cell>
          <cell r="R241">
            <v>13</v>
          </cell>
          <cell r="S241">
            <v>0</v>
          </cell>
          <cell r="T241">
            <v>0</v>
          </cell>
          <cell r="U241">
            <v>0</v>
          </cell>
        </row>
        <row r="242">
          <cell r="D242">
            <v>34043</v>
          </cell>
          <cell r="E242">
            <v>3</v>
          </cell>
          <cell r="F242" t="str">
            <v>x</v>
          </cell>
          <cell r="G242">
            <v>0</v>
          </cell>
          <cell r="H242">
            <v>0</v>
          </cell>
          <cell r="I242" t="str">
            <v>x</v>
          </cell>
          <cell r="J242" t="str">
            <v>x</v>
          </cell>
          <cell r="K242" t="str">
            <v>x</v>
          </cell>
          <cell r="L242" t="str">
            <v>x</v>
          </cell>
          <cell r="M242" t="str">
            <v>x</v>
          </cell>
          <cell r="N242" t="str">
            <v>x</v>
          </cell>
          <cell r="O242">
            <v>0</v>
          </cell>
          <cell r="P242" t="str">
            <v>Invg4800879</v>
          </cell>
          <cell r="Q242">
            <v>0</v>
          </cell>
          <cell r="R242">
            <v>0</v>
          </cell>
          <cell r="S242">
            <v>3</v>
          </cell>
          <cell r="T242">
            <v>0</v>
          </cell>
          <cell r="U242">
            <v>0</v>
          </cell>
        </row>
        <row r="243">
          <cell r="D243">
            <v>34045</v>
          </cell>
          <cell r="E243">
            <v>1</v>
          </cell>
          <cell r="F243" t="str">
            <v>x</v>
          </cell>
          <cell r="G243">
            <v>0</v>
          </cell>
          <cell r="H243">
            <v>0</v>
          </cell>
          <cell r="I243" t="str">
            <v>x</v>
          </cell>
          <cell r="J243" t="str">
            <v>x</v>
          </cell>
          <cell r="K243" t="str">
            <v>x</v>
          </cell>
          <cell r="L243" t="str">
            <v>x</v>
          </cell>
          <cell r="M243" t="str">
            <v>x</v>
          </cell>
          <cell r="N243" t="str">
            <v>x</v>
          </cell>
          <cell r="O243">
            <v>0</v>
          </cell>
          <cell r="P243" t="str">
            <v>Invg4 979797</v>
          </cell>
          <cell r="Q243">
            <v>0</v>
          </cell>
          <cell r="R243">
            <v>0</v>
          </cell>
          <cell r="S243">
            <v>0</v>
          </cell>
          <cell r="T243">
            <v>0</v>
          </cell>
          <cell r="U243">
            <v>0</v>
          </cell>
        </row>
        <row r="244">
          <cell r="D244">
            <v>34054</v>
          </cell>
          <cell r="E244">
            <v>18</v>
          </cell>
          <cell r="F244" t="str">
            <v>x</v>
          </cell>
          <cell r="G244">
            <v>13</v>
          </cell>
          <cell r="H244">
            <v>9</v>
          </cell>
          <cell r="I244" t="str">
            <v>x</v>
          </cell>
          <cell r="J244" t="str">
            <v>x</v>
          </cell>
          <cell r="K244" t="str">
            <v>x</v>
          </cell>
          <cell r="L244" t="str">
            <v>x</v>
          </cell>
          <cell r="M244" t="str">
            <v>x</v>
          </cell>
          <cell r="N244" t="str">
            <v>x</v>
          </cell>
          <cell r="O244">
            <v>5</v>
          </cell>
          <cell r="P244" t="str">
            <v>Video Lounge 800873.</v>
          </cell>
          <cell r="Q244">
            <v>3214</v>
          </cell>
          <cell r="R244">
            <v>0</v>
          </cell>
          <cell r="S244">
            <v>0</v>
          </cell>
          <cell r="T244">
            <v>0</v>
          </cell>
          <cell r="U244">
            <v>1092</v>
          </cell>
        </row>
        <row r="245">
          <cell r="D245">
            <v>34061</v>
          </cell>
          <cell r="E245">
            <v>11</v>
          </cell>
          <cell r="F245" t="str">
            <v>x</v>
          </cell>
          <cell r="G245">
            <v>0</v>
          </cell>
          <cell r="H245">
            <v>0</v>
          </cell>
          <cell r="I245" t="str">
            <v>x</v>
          </cell>
          <cell r="J245" t="str">
            <v>x</v>
          </cell>
          <cell r="K245" t="str">
            <v>x</v>
          </cell>
          <cell r="L245" t="str">
            <v>x</v>
          </cell>
          <cell r="M245" t="str">
            <v>x</v>
          </cell>
          <cell r="N245" t="str">
            <v>x</v>
          </cell>
          <cell r="O245">
            <v>0</v>
          </cell>
          <cell r="P245" t="str">
            <v>Invg4 404151</v>
          </cell>
          <cell r="Q245">
            <v>0</v>
          </cell>
          <cell r="R245">
            <v>0</v>
          </cell>
          <cell r="S245">
            <v>0</v>
          </cell>
          <cell r="T245">
            <v>0</v>
          </cell>
          <cell r="U245">
            <v>0</v>
          </cell>
        </row>
        <row r="246">
          <cell r="D246">
            <v>34071</v>
          </cell>
          <cell r="E246">
            <v>15</v>
          </cell>
          <cell r="F246" t="str">
            <v>x</v>
          </cell>
          <cell r="G246">
            <v>0</v>
          </cell>
          <cell r="H246">
            <v>0</v>
          </cell>
          <cell r="I246" t="str">
            <v>x</v>
          </cell>
          <cell r="J246" t="str">
            <v>x</v>
          </cell>
          <cell r="K246" t="str">
            <v>x</v>
          </cell>
          <cell r="L246" t="str">
            <v>x</v>
          </cell>
          <cell r="M246" t="str">
            <v>x</v>
          </cell>
          <cell r="N246" t="str">
            <v>x</v>
          </cell>
          <cell r="O246">
            <v>0</v>
          </cell>
          <cell r="P246" t="str">
            <v>Invg4 334488</v>
          </cell>
          <cell r="Q246">
            <v>0</v>
          </cell>
          <cell r="R246">
            <v>0</v>
          </cell>
          <cell r="S246">
            <v>0</v>
          </cell>
          <cell r="T246">
            <v>0</v>
          </cell>
          <cell r="U246">
            <v>0</v>
          </cell>
        </row>
        <row r="247">
          <cell r="D247">
            <v>34080</v>
          </cell>
          <cell r="E247">
            <v>914</v>
          </cell>
          <cell r="F247" t="str">
            <v>x</v>
          </cell>
          <cell r="G247">
            <v>0</v>
          </cell>
          <cell r="H247">
            <v>0</v>
          </cell>
          <cell r="I247" t="str">
            <v>x</v>
          </cell>
          <cell r="J247" t="str">
            <v>x</v>
          </cell>
          <cell r="K247" t="str">
            <v>x</v>
          </cell>
          <cell r="L247" t="str">
            <v>x</v>
          </cell>
          <cell r="M247" t="str">
            <v>x</v>
          </cell>
          <cell r="N247" t="str">
            <v>x</v>
          </cell>
          <cell r="O247">
            <v>3</v>
          </cell>
          <cell r="P247" t="str">
            <v>c Cus INVG4 404040</v>
          </cell>
          <cell r="Q247">
            <v>0</v>
          </cell>
          <cell r="R247">
            <v>0</v>
          </cell>
          <cell r="S247">
            <v>911</v>
          </cell>
          <cell r="T247">
            <v>0</v>
          </cell>
          <cell r="U247">
            <v>0</v>
          </cell>
        </row>
        <row r="248">
          <cell r="D248">
            <v>34082</v>
          </cell>
          <cell r="E248">
            <v>2748</v>
          </cell>
          <cell r="F248" t="str">
            <v>x</v>
          </cell>
          <cell r="G248">
            <v>0</v>
          </cell>
          <cell r="H248">
            <v>0</v>
          </cell>
          <cell r="I248" t="str">
            <v>x</v>
          </cell>
          <cell r="J248" t="str">
            <v>x</v>
          </cell>
          <cell r="K248" t="str">
            <v>x</v>
          </cell>
          <cell r="L248" t="str">
            <v>x</v>
          </cell>
          <cell r="M248" t="str">
            <v>x</v>
          </cell>
          <cell r="N248" t="str">
            <v>x</v>
          </cell>
          <cell r="O248">
            <v>0</v>
          </cell>
          <cell r="P248" t="str">
            <v>a Tech Inv4 404040</v>
          </cell>
          <cell r="Q248">
            <v>0</v>
          </cell>
          <cell r="R248">
            <v>0</v>
          </cell>
          <cell r="S248">
            <v>1362</v>
          </cell>
          <cell r="T248">
            <v>0</v>
          </cell>
          <cell r="U248">
            <v>0</v>
          </cell>
        </row>
        <row r="249">
          <cell r="D249">
            <v>34086</v>
          </cell>
          <cell r="E249">
            <v>2</v>
          </cell>
          <cell r="F249" t="str">
            <v>x</v>
          </cell>
          <cell r="G249">
            <v>0</v>
          </cell>
          <cell r="H249">
            <v>0</v>
          </cell>
          <cell r="I249" t="str">
            <v>x</v>
          </cell>
          <cell r="J249" t="str">
            <v>x</v>
          </cell>
          <cell r="K249" t="str">
            <v>x</v>
          </cell>
          <cell r="L249" t="str">
            <v>x</v>
          </cell>
          <cell r="M249" t="str">
            <v>x</v>
          </cell>
          <cell r="N249" t="str">
            <v>x</v>
          </cell>
          <cell r="O249">
            <v>0</v>
          </cell>
          <cell r="P249" t="str">
            <v>Invg4 800777</v>
          </cell>
          <cell r="Q249">
            <v>0</v>
          </cell>
          <cell r="R249">
            <v>0</v>
          </cell>
          <cell r="S249">
            <v>0</v>
          </cell>
          <cell r="T249">
            <v>0</v>
          </cell>
          <cell r="U249">
            <v>0</v>
          </cell>
        </row>
        <row r="250">
          <cell r="D250">
            <v>34088</v>
          </cell>
          <cell r="E250">
            <v>3</v>
          </cell>
          <cell r="F250" t="str">
            <v>x</v>
          </cell>
          <cell r="G250">
            <v>0</v>
          </cell>
          <cell r="H250">
            <v>0</v>
          </cell>
          <cell r="I250" t="str">
            <v>x</v>
          </cell>
          <cell r="J250" t="str">
            <v>x</v>
          </cell>
          <cell r="K250" t="str">
            <v>x</v>
          </cell>
          <cell r="L250" t="str">
            <v>x</v>
          </cell>
          <cell r="M250" t="str">
            <v>x</v>
          </cell>
          <cell r="N250" t="str">
            <v>x</v>
          </cell>
          <cell r="O250">
            <v>0</v>
          </cell>
          <cell r="P250" t="str">
            <v>Invg4 800866</v>
          </cell>
          <cell r="Q250">
            <v>0</v>
          </cell>
          <cell r="R250">
            <v>0</v>
          </cell>
          <cell r="S250">
            <v>0</v>
          </cell>
          <cell r="T250">
            <v>0</v>
          </cell>
          <cell r="U250">
            <v>0</v>
          </cell>
        </row>
        <row r="251">
          <cell r="D251">
            <v>34166</v>
          </cell>
          <cell r="E251">
            <v>72</v>
          </cell>
          <cell r="F251" t="str">
            <v>x</v>
          </cell>
          <cell r="G251">
            <v>0</v>
          </cell>
          <cell r="H251">
            <v>0</v>
          </cell>
          <cell r="I251" t="str">
            <v>x</v>
          </cell>
          <cell r="J251" t="str">
            <v>x</v>
          </cell>
          <cell r="K251" t="str">
            <v>x</v>
          </cell>
          <cell r="L251" t="str">
            <v>x</v>
          </cell>
          <cell r="M251" t="str">
            <v>x</v>
          </cell>
          <cell r="N251" t="str">
            <v>x</v>
          </cell>
          <cell r="O251">
            <v>0</v>
          </cell>
          <cell r="P251" t="str">
            <v>Invg4 420520</v>
          </cell>
          <cell r="Q251">
            <v>0</v>
          </cell>
          <cell r="R251">
            <v>0</v>
          </cell>
          <cell r="S251">
            <v>0</v>
          </cell>
          <cell r="T251">
            <v>0</v>
          </cell>
          <cell r="U251">
            <v>0</v>
          </cell>
        </row>
        <row r="252">
          <cell r="D252">
            <v>34170</v>
          </cell>
          <cell r="E252">
            <v>7</v>
          </cell>
          <cell r="F252" t="str">
            <v>x</v>
          </cell>
          <cell r="G252">
            <v>0</v>
          </cell>
          <cell r="H252">
            <v>0</v>
          </cell>
          <cell r="I252" t="str">
            <v>x</v>
          </cell>
          <cell r="J252" t="str">
            <v>x</v>
          </cell>
          <cell r="K252" t="str">
            <v>x</v>
          </cell>
          <cell r="L252" t="str">
            <v>x</v>
          </cell>
          <cell r="M252" t="str">
            <v>x</v>
          </cell>
          <cell r="N252" t="str">
            <v>x</v>
          </cell>
          <cell r="O252">
            <v>0</v>
          </cell>
          <cell r="P252" t="str">
            <v>Invg4430604</v>
          </cell>
          <cell r="Q252">
            <v>0</v>
          </cell>
          <cell r="R252">
            <v>7</v>
          </cell>
          <cell r="S252">
            <v>0</v>
          </cell>
          <cell r="T252">
            <v>0</v>
          </cell>
          <cell r="U252">
            <v>0</v>
          </cell>
        </row>
        <row r="253">
          <cell r="D253">
            <v>34205</v>
          </cell>
          <cell r="E253">
            <v>7</v>
          </cell>
          <cell r="F253" t="str">
            <v>x</v>
          </cell>
          <cell r="G253">
            <v>0</v>
          </cell>
          <cell r="H253">
            <v>0</v>
          </cell>
          <cell r="I253" t="str">
            <v>x</v>
          </cell>
          <cell r="J253" t="str">
            <v>x</v>
          </cell>
          <cell r="K253" t="str">
            <v>x</v>
          </cell>
          <cell r="L253" t="str">
            <v>x</v>
          </cell>
          <cell r="M253" t="str">
            <v>x</v>
          </cell>
          <cell r="N253" t="str">
            <v>x</v>
          </cell>
          <cell r="O253">
            <v>0</v>
          </cell>
          <cell r="P253" t="str">
            <v>Invg4 432494</v>
          </cell>
          <cell r="Q253">
            <v>0</v>
          </cell>
          <cell r="R253">
            <v>0</v>
          </cell>
          <cell r="S253">
            <v>0</v>
          </cell>
          <cell r="T253">
            <v>0</v>
          </cell>
          <cell r="U253">
            <v>0</v>
          </cell>
        </row>
        <row r="254">
          <cell r="D254">
            <v>34503</v>
          </cell>
          <cell r="E254">
            <v>71</v>
          </cell>
          <cell r="F254" t="str">
            <v>x</v>
          </cell>
          <cell r="G254">
            <v>0</v>
          </cell>
          <cell r="H254">
            <v>0</v>
          </cell>
          <cell r="I254" t="str">
            <v>x</v>
          </cell>
          <cell r="J254" t="str">
            <v>x</v>
          </cell>
          <cell r="K254" t="str">
            <v>x</v>
          </cell>
          <cell r="L254" t="str">
            <v>x</v>
          </cell>
          <cell r="M254" t="str">
            <v>x</v>
          </cell>
          <cell r="N254" t="str">
            <v>x</v>
          </cell>
          <cell r="O254">
            <v>1</v>
          </cell>
          <cell r="P254" t="str">
            <v>Invg5430000</v>
          </cell>
          <cell r="Q254">
            <v>0</v>
          </cell>
          <cell r="R254">
            <v>0</v>
          </cell>
          <cell r="S254">
            <v>70</v>
          </cell>
          <cell r="T254">
            <v>0</v>
          </cell>
          <cell r="U254">
            <v>0</v>
          </cell>
        </row>
        <row r="255">
          <cell r="D255">
            <v>34505</v>
          </cell>
          <cell r="E255">
            <v>1</v>
          </cell>
          <cell r="F255" t="str">
            <v>x</v>
          </cell>
          <cell r="G255">
            <v>0</v>
          </cell>
          <cell r="H255">
            <v>0</v>
          </cell>
          <cell r="I255" t="str">
            <v>x</v>
          </cell>
          <cell r="J255" t="str">
            <v>x</v>
          </cell>
          <cell r="K255" t="str">
            <v>x</v>
          </cell>
          <cell r="L255" t="str">
            <v>x</v>
          </cell>
          <cell r="M255" t="str">
            <v>x</v>
          </cell>
          <cell r="N255" t="str">
            <v>x</v>
          </cell>
          <cell r="O255">
            <v>0</v>
          </cell>
          <cell r="P255" t="str">
            <v>d Invg5 435000</v>
          </cell>
          <cell r="Q255">
            <v>0</v>
          </cell>
          <cell r="R255">
            <v>0</v>
          </cell>
          <cell r="S255">
            <v>1</v>
          </cell>
          <cell r="T255">
            <v>0</v>
          </cell>
          <cell r="U255">
            <v>0</v>
          </cell>
        </row>
        <row r="256">
          <cell r="D256">
            <v>34507</v>
          </cell>
          <cell r="E256">
            <v>532</v>
          </cell>
          <cell r="F256" t="str">
            <v>x</v>
          </cell>
          <cell r="G256">
            <v>0</v>
          </cell>
          <cell r="H256">
            <v>0</v>
          </cell>
          <cell r="I256" t="str">
            <v>x</v>
          </cell>
          <cell r="J256" t="str">
            <v>x</v>
          </cell>
          <cell r="K256" t="str">
            <v>x</v>
          </cell>
          <cell r="L256" t="str">
            <v>x</v>
          </cell>
          <cell r="M256" t="str">
            <v>x</v>
          </cell>
          <cell r="N256" t="str">
            <v>x</v>
          </cell>
          <cell r="O256">
            <v>3</v>
          </cell>
          <cell r="P256" t="str">
            <v>Invg5 436000</v>
          </cell>
          <cell r="Q256">
            <v>0</v>
          </cell>
          <cell r="R256">
            <v>0</v>
          </cell>
          <cell r="S256">
            <v>529</v>
          </cell>
          <cell r="T256">
            <v>0</v>
          </cell>
          <cell r="U256">
            <v>0</v>
          </cell>
        </row>
        <row r="257">
          <cell r="D257">
            <v>34508</v>
          </cell>
          <cell r="E257">
            <v>8</v>
          </cell>
          <cell r="F257" t="str">
            <v>x</v>
          </cell>
          <cell r="G257">
            <v>0</v>
          </cell>
          <cell r="H257">
            <v>0</v>
          </cell>
          <cell r="I257" t="str">
            <v>x</v>
          </cell>
          <cell r="J257" t="str">
            <v>x</v>
          </cell>
          <cell r="K257" t="str">
            <v>x</v>
          </cell>
          <cell r="L257" t="str">
            <v>x</v>
          </cell>
          <cell r="M257" t="str">
            <v>x</v>
          </cell>
          <cell r="N257" t="str">
            <v>x</v>
          </cell>
          <cell r="O257">
            <v>0</v>
          </cell>
          <cell r="P257" t="str">
            <v>Invg5 437000</v>
          </cell>
          <cell r="Q257">
            <v>0</v>
          </cell>
          <cell r="R257">
            <v>0</v>
          </cell>
          <cell r="S257">
            <v>8</v>
          </cell>
          <cell r="T257">
            <v>0</v>
          </cell>
          <cell r="U257">
            <v>0</v>
          </cell>
        </row>
        <row r="258">
          <cell r="D258">
            <v>34520</v>
          </cell>
          <cell r="E258">
            <v>1</v>
          </cell>
          <cell r="F258" t="str">
            <v>x</v>
          </cell>
          <cell r="G258">
            <v>0</v>
          </cell>
          <cell r="H258">
            <v>0</v>
          </cell>
          <cell r="I258" t="str">
            <v>x</v>
          </cell>
          <cell r="J258" t="str">
            <v>x</v>
          </cell>
          <cell r="K258" t="str">
            <v>x</v>
          </cell>
          <cell r="L258" t="str">
            <v>x</v>
          </cell>
          <cell r="M258" t="str">
            <v>x</v>
          </cell>
          <cell r="N258" t="str">
            <v>x</v>
          </cell>
          <cell r="O258">
            <v>1</v>
          </cell>
          <cell r="P258" t="str">
            <v>Reinstate 34520</v>
          </cell>
          <cell r="Q258">
            <v>0</v>
          </cell>
          <cell r="R258">
            <v>0</v>
          </cell>
          <cell r="S258">
            <v>0</v>
          </cell>
          <cell r="T258">
            <v>0</v>
          </cell>
          <cell r="U258">
            <v>0</v>
          </cell>
        </row>
        <row r="259">
          <cell r="D259">
            <v>34526</v>
          </cell>
          <cell r="E259">
            <v>27</v>
          </cell>
          <cell r="F259" t="str">
            <v>x</v>
          </cell>
          <cell r="G259">
            <v>0</v>
          </cell>
          <cell r="H259">
            <v>0</v>
          </cell>
          <cell r="I259" t="str">
            <v>x</v>
          </cell>
          <cell r="J259" t="str">
            <v>x</v>
          </cell>
          <cell r="K259" t="str">
            <v>x</v>
          </cell>
          <cell r="L259" t="str">
            <v>x</v>
          </cell>
          <cell r="M259" t="str">
            <v>x</v>
          </cell>
          <cell r="N259" t="str">
            <v>x</v>
          </cell>
          <cell r="O259">
            <v>0</v>
          </cell>
          <cell r="P259" t="str">
            <v>a Invg5 800888</v>
          </cell>
          <cell r="Q259">
            <v>0</v>
          </cell>
          <cell r="R259">
            <v>0</v>
          </cell>
          <cell r="S259">
            <v>27</v>
          </cell>
          <cell r="T259">
            <v>0</v>
          </cell>
          <cell r="U259">
            <v>0</v>
          </cell>
        </row>
        <row r="260">
          <cell r="D260">
            <v>34553</v>
          </cell>
          <cell r="E260">
            <v>3012</v>
          </cell>
          <cell r="F260" t="str">
            <v>x</v>
          </cell>
          <cell r="G260">
            <v>0</v>
          </cell>
          <cell r="H260">
            <v>0</v>
          </cell>
          <cell r="I260" t="str">
            <v>x</v>
          </cell>
          <cell r="J260" t="str">
            <v>x</v>
          </cell>
          <cell r="K260" t="str">
            <v>x</v>
          </cell>
          <cell r="L260" t="str">
            <v>x</v>
          </cell>
          <cell r="M260" t="str">
            <v>x</v>
          </cell>
          <cell r="N260" t="str">
            <v>x</v>
          </cell>
          <cell r="O260">
            <v>8</v>
          </cell>
          <cell r="P260" t="str">
            <v>a Cus INVG5 404040</v>
          </cell>
          <cell r="Q260">
            <v>0</v>
          </cell>
          <cell r="R260">
            <v>0</v>
          </cell>
          <cell r="S260">
            <v>3004</v>
          </cell>
          <cell r="T260">
            <v>0</v>
          </cell>
          <cell r="U260">
            <v>0</v>
          </cell>
        </row>
        <row r="261">
          <cell r="D261">
            <v>34588</v>
          </cell>
          <cell r="E261">
            <v>4137</v>
          </cell>
          <cell r="F261" t="str">
            <v>x</v>
          </cell>
          <cell r="G261">
            <v>0</v>
          </cell>
          <cell r="H261">
            <v>0</v>
          </cell>
          <cell r="I261" t="str">
            <v>x</v>
          </cell>
          <cell r="J261" t="str">
            <v>x</v>
          </cell>
          <cell r="K261" t="str">
            <v>x</v>
          </cell>
          <cell r="L261" t="str">
            <v>x</v>
          </cell>
          <cell r="M261" t="str">
            <v>x</v>
          </cell>
          <cell r="N261" t="str">
            <v>x</v>
          </cell>
          <cell r="O261">
            <v>30</v>
          </cell>
          <cell r="P261" t="str">
            <v>a Invg5 404020</v>
          </cell>
          <cell r="Q261">
            <v>0</v>
          </cell>
          <cell r="R261">
            <v>0</v>
          </cell>
          <cell r="S261">
            <v>4107</v>
          </cell>
          <cell r="T261">
            <v>0</v>
          </cell>
          <cell r="U261">
            <v>0</v>
          </cell>
        </row>
        <row r="262">
          <cell r="D262">
            <v>34637</v>
          </cell>
          <cell r="E262">
            <v>2</v>
          </cell>
          <cell r="F262" t="str">
            <v>x</v>
          </cell>
          <cell r="G262">
            <v>0</v>
          </cell>
          <cell r="H262">
            <v>0</v>
          </cell>
          <cell r="I262" t="str">
            <v>x</v>
          </cell>
          <cell r="J262" t="str">
            <v>x</v>
          </cell>
          <cell r="K262" t="str">
            <v>x</v>
          </cell>
          <cell r="L262" t="str">
            <v>x</v>
          </cell>
          <cell r="M262" t="str">
            <v>x</v>
          </cell>
          <cell r="N262" t="str">
            <v>x</v>
          </cell>
          <cell r="O262">
            <v>0</v>
          </cell>
          <cell r="P262">
            <v>34637</v>
          </cell>
          <cell r="Q262">
            <v>0</v>
          </cell>
          <cell r="R262">
            <v>0</v>
          </cell>
          <cell r="S262">
            <v>0</v>
          </cell>
          <cell r="T262">
            <v>0</v>
          </cell>
          <cell r="U262">
            <v>0</v>
          </cell>
        </row>
        <row r="263">
          <cell r="D263">
            <v>34664</v>
          </cell>
          <cell r="E263">
            <v>3888</v>
          </cell>
          <cell r="F263" t="str">
            <v>x</v>
          </cell>
          <cell r="G263">
            <v>0</v>
          </cell>
          <cell r="H263">
            <v>0</v>
          </cell>
          <cell r="I263" t="str">
            <v>x</v>
          </cell>
          <cell r="J263" t="str">
            <v>x</v>
          </cell>
          <cell r="K263" t="str">
            <v>x</v>
          </cell>
          <cell r="L263" t="str">
            <v>x</v>
          </cell>
          <cell r="M263" t="str">
            <v>x</v>
          </cell>
          <cell r="N263" t="str">
            <v>x</v>
          </cell>
          <cell r="O263">
            <v>2</v>
          </cell>
          <cell r="P263" t="str">
            <v>b PAT INVG5 404040</v>
          </cell>
          <cell r="Q263">
            <v>0</v>
          </cell>
          <cell r="R263">
            <v>0</v>
          </cell>
          <cell r="S263">
            <v>3886</v>
          </cell>
          <cell r="T263">
            <v>0</v>
          </cell>
          <cell r="U263">
            <v>0</v>
          </cell>
        </row>
        <row r="264">
          <cell r="D264">
            <v>36000</v>
          </cell>
          <cell r="E264">
            <v>1</v>
          </cell>
          <cell r="F264" t="str">
            <v>x</v>
          </cell>
          <cell r="G264">
            <v>0</v>
          </cell>
          <cell r="H264">
            <v>0</v>
          </cell>
          <cell r="I264" t="str">
            <v>x</v>
          </cell>
          <cell r="J264" t="str">
            <v>x</v>
          </cell>
          <cell r="K264" t="str">
            <v>x</v>
          </cell>
          <cell r="L264" t="str">
            <v>x</v>
          </cell>
          <cell r="M264" t="str">
            <v>x</v>
          </cell>
          <cell r="N264" t="str">
            <v>x</v>
          </cell>
          <cell r="O264">
            <v>1</v>
          </cell>
          <cell r="P264" t="str">
            <v>Invg4 066663</v>
          </cell>
          <cell r="Q264">
            <v>0</v>
          </cell>
          <cell r="R264">
            <v>0</v>
          </cell>
          <cell r="S264">
            <v>0</v>
          </cell>
          <cell r="T264">
            <v>0</v>
          </cell>
          <cell r="U264">
            <v>0</v>
          </cell>
        </row>
        <row r="265">
          <cell r="D265">
            <v>44001</v>
          </cell>
          <cell r="E265">
            <v>13</v>
          </cell>
          <cell r="F265" t="str">
            <v>x</v>
          </cell>
          <cell r="G265">
            <v>0</v>
          </cell>
          <cell r="H265">
            <v>0</v>
          </cell>
          <cell r="I265" t="str">
            <v>x</v>
          </cell>
          <cell r="J265" t="str">
            <v>x</v>
          </cell>
          <cell r="K265" t="str">
            <v>x</v>
          </cell>
          <cell r="L265" t="str">
            <v>x</v>
          </cell>
          <cell r="M265" t="str">
            <v>x</v>
          </cell>
          <cell r="N265" t="str">
            <v>x</v>
          </cell>
          <cell r="O265">
            <v>0</v>
          </cell>
          <cell r="P265" t="str">
            <v>Dunf4 402000</v>
          </cell>
          <cell r="Q265">
            <v>0</v>
          </cell>
          <cell r="R265">
            <v>0</v>
          </cell>
          <cell r="S265">
            <v>11</v>
          </cell>
          <cell r="T265">
            <v>0</v>
          </cell>
          <cell r="U265">
            <v>0</v>
          </cell>
        </row>
        <row r="266">
          <cell r="D266">
            <v>44008</v>
          </cell>
          <cell r="E266">
            <v>6</v>
          </cell>
          <cell r="F266" t="str">
            <v>x</v>
          </cell>
          <cell r="G266">
            <v>0</v>
          </cell>
          <cell r="H266">
            <v>0</v>
          </cell>
          <cell r="I266" t="str">
            <v>x</v>
          </cell>
          <cell r="J266" t="str">
            <v>x</v>
          </cell>
          <cell r="K266" t="str">
            <v>x</v>
          </cell>
          <cell r="L266" t="str">
            <v>x</v>
          </cell>
          <cell r="M266" t="str">
            <v>x</v>
          </cell>
          <cell r="N266" t="str">
            <v>x</v>
          </cell>
          <cell r="O266">
            <v>0</v>
          </cell>
          <cell r="P266" t="str">
            <v>Dunf4415555</v>
          </cell>
          <cell r="Q266">
            <v>0</v>
          </cell>
          <cell r="R266">
            <v>0</v>
          </cell>
          <cell r="S266">
            <v>6</v>
          </cell>
          <cell r="T266">
            <v>0</v>
          </cell>
          <cell r="U266">
            <v>0</v>
          </cell>
        </row>
        <row r="267">
          <cell r="D267">
            <v>44009</v>
          </cell>
          <cell r="E267">
            <v>423</v>
          </cell>
          <cell r="F267" t="str">
            <v>x</v>
          </cell>
          <cell r="G267">
            <v>0</v>
          </cell>
          <cell r="H267">
            <v>0</v>
          </cell>
          <cell r="I267" t="str">
            <v>x</v>
          </cell>
          <cell r="J267" t="str">
            <v>x</v>
          </cell>
          <cell r="K267" t="str">
            <v>x</v>
          </cell>
          <cell r="L267" t="str">
            <v>x</v>
          </cell>
          <cell r="M267" t="str">
            <v>x</v>
          </cell>
          <cell r="N267" t="str">
            <v>x</v>
          </cell>
          <cell r="O267">
            <v>10</v>
          </cell>
          <cell r="P267" t="str">
            <v>Dunf4416666</v>
          </cell>
          <cell r="Q267">
            <v>0</v>
          </cell>
          <cell r="R267">
            <v>0</v>
          </cell>
          <cell r="S267">
            <v>413</v>
          </cell>
          <cell r="T267">
            <v>0</v>
          </cell>
          <cell r="U267">
            <v>0</v>
          </cell>
        </row>
        <row r="268">
          <cell r="D268">
            <v>44010</v>
          </cell>
          <cell r="E268">
            <v>14</v>
          </cell>
          <cell r="F268" t="str">
            <v>x</v>
          </cell>
          <cell r="G268">
            <v>0</v>
          </cell>
          <cell r="H268">
            <v>0</v>
          </cell>
          <cell r="I268" t="str">
            <v>x</v>
          </cell>
          <cell r="J268" t="str">
            <v>x</v>
          </cell>
          <cell r="K268" t="str">
            <v>x</v>
          </cell>
          <cell r="L268" t="str">
            <v>x</v>
          </cell>
          <cell r="M268" t="str">
            <v>x</v>
          </cell>
          <cell r="N268" t="str">
            <v>x</v>
          </cell>
          <cell r="O268">
            <v>0</v>
          </cell>
          <cell r="P268" t="str">
            <v>Dunf4 424200</v>
          </cell>
          <cell r="Q268">
            <v>0</v>
          </cell>
          <cell r="R268">
            <v>0</v>
          </cell>
          <cell r="S268">
            <v>12</v>
          </cell>
          <cell r="T268">
            <v>0</v>
          </cell>
          <cell r="U268">
            <v>0</v>
          </cell>
        </row>
        <row r="269">
          <cell r="D269">
            <v>44011</v>
          </cell>
          <cell r="E269">
            <v>200</v>
          </cell>
          <cell r="F269" t="str">
            <v>x</v>
          </cell>
          <cell r="G269">
            <v>0</v>
          </cell>
          <cell r="H269">
            <v>0</v>
          </cell>
          <cell r="I269" t="str">
            <v>x</v>
          </cell>
          <cell r="J269" t="str">
            <v>x</v>
          </cell>
          <cell r="K269" t="str">
            <v>x</v>
          </cell>
          <cell r="L269" t="str">
            <v>x</v>
          </cell>
          <cell r="M269" t="str">
            <v>x</v>
          </cell>
          <cell r="N269" t="str">
            <v>x</v>
          </cell>
          <cell r="O269">
            <v>1</v>
          </cell>
          <cell r="P269" t="str">
            <v>Dunf4 424242</v>
          </cell>
          <cell r="Q269">
            <v>0</v>
          </cell>
          <cell r="R269">
            <v>0</v>
          </cell>
          <cell r="S269">
            <v>176</v>
          </cell>
          <cell r="T269">
            <v>0</v>
          </cell>
          <cell r="U269">
            <v>0</v>
          </cell>
        </row>
        <row r="270">
          <cell r="D270">
            <v>44012</v>
          </cell>
          <cell r="E270">
            <v>242</v>
          </cell>
          <cell r="F270" t="str">
            <v>x</v>
          </cell>
          <cell r="G270">
            <v>0</v>
          </cell>
          <cell r="H270">
            <v>0</v>
          </cell>
          <cell r="I270" t="str">
            <v>x</v>
          </cell>
          <cell r="J270" t="str">
            <v>x</v>
          </cell>
          <cell r="K270" t="str">
            <v>x</v>
          </cell>
          <cell r="L270" t="str">
            <v>x</v>
          </cell>
          <cell r="M270" t="str">
            <v>x</v>
          </cell>
          <cell r="N270" t="str">
            <v>x</v>
          </cell>
          <cell r="O270">
            <v>0</v>
          </cell>
          <cell r="P270" t="str">
            <v>c PAT DUNF4 404040</v>
          </cell>
          <cell r="Q270">
            <v>0</v>
          </cell>
          <cell r="R270">
            <v>0</v>
          </cell>
          <cell r="S270">
            <v>242</v>
          </cell>
          <cell r="T270">
            <v>0</v>
          </cell>
          <cell r="U270">
            <v>0</v>
          </cell>
        </row>
        <row r="271">
          <cell r="D271">
            <v>44013</v>
          </cell>
          <cell r="E271">
            <v>9</v>
          </cell>
          <cell r="F271" t="str">
            <v>x</v>
          </cell>
          <cell r="G271">
            <v>6</v>
          </cell>
          <cell r="H271">
            <v>6</v>
          </cell>
          <cell r="I271" t="str">
            <v>x</v>
          </cell>
          <cell r="J271" t="str">
            <v>x</v>
          </cell>
          <cell r="K271" t="str">
            <v>x</v>
          </cell>
          <cell r="L271" t="str">
            <v>x</v>
          </cell>
          <cell r="M271" t="str">
            <v>x</v>
          </cell>
          <cell r="N271" t="str">
            <v>x</v>
          </cell>
          <cell r="O271">
            <v>3</v>
          </cell>
          <cell r="P271" t="str">
            <v>Dunf4433000</v>
          </cell>
          <cell r="Q271">
            <v>292</v>
          </cell>
          <cell r="R271">
            <v>0</v>
          </cell>
          <cell r="S271">
            <v>0</v>
          </cell>
          <cell r="T271">
            <v>0</v>
          </cell>
          <cell r="U271">
            <v>13</v>
          </cell>
        </row>
        <row r="272">
          <cell r="D272">
            <v>44014</v>
          </cell>
          <cell r="E272">
            <v>12</v>
          </cell>
          <cell r="F272" t="str">
            <v>x</v>
          </cell>
          <cell r="G272">
            <v>0</v>
          </cell>
          <cell r="H272">
            <v>0</v>
          </cell>
          <cell r="I272" t="str">
            <v>x</v>
          </cell>
          <cell r="J272" t="str">
            <v>x</v>
          </cell>
          <cell r="K272" t="str">
            <v>x</v>
          </cell>
          <cell r="L272" t="str">
            <v>x</v>
          </cell>
          <cell r="M272" t="str">
            <v>x</v>
          </cell>
          <cell r="N272" t="str">
            <v>x</v>
          </cell>
          <cell r="O272">
            <v>0</v>
          </cell>
          <cell r="P272" t="str">
            <v>Dunf4434000</v>
          </cell>
          <cell r="Q272">
            <v>0</v>
          </cell>
          <cell r="R272">
            <v>0</v>
          </cell>
          <cell r="S272">
            <v>12</v>
          </cell>
          <cell r="T272">
            <v>0</v>
          </cell>
          <cell r="U272">
            <v>0</v>
          </cell>
        </row>
        <row r="273">
          <cell r="D273">
            <v>44015</v>
          </cell>
          <cell r="E273">
            <v>81</v>
          </cell>
          <cell r="F273" t="str">
            <v>x</v>
          </cell>
          <cell r="G273">
            <v>0</v>
          </cell>
          <cell r="H273">
            <v>0</v>
          </cell>
          <cell r="I273" t="str">
            <v>x</v>
          </cell>
          <cell r="J273" t="str">
            <v>x</v>
          </cell>
          <cell r="K273" t="str">
            <v>x</v>
          </cell>
          <cell r="L273" t="str">
            <v>x</v>
          </cell>
          <cell r="M273" t="str">
            <v>x</v>
          </cell>
          <cell r="N273" t="str">
            <v>x</v>
          </cell>
          <cell r="O273">
            <v>0</v>
          </cell>
          <cell r="P273" t="str">
            <v>a Dunf4 435000</v>
          </cell>
          <cell r="Q273">
            <v>0</v>
          </cell>
          <cell r="R273">
            <v>0</v>
          </cell>
          <cell r="S273">
            <v>81</v>
          </cell>
          <cell r="T273">
            <v>0</v>
          </cell>
          <cell r="U273">
            <v>0</v>
          </cell>
        </row>
        <row r="274">
          <cell r="D274">
            <v>44018</v>
          </cell>
          <cell r="E274">
            <v>1</v>
          </cell>
          <cell r="F274" t="str">
            <v>x</v>
          </cell>
          <cell r="G274">
            <v>0</v>
          </cell>
          <cell r="H274">
            <v>0</v>
          </cell>
          <cell r="I274" t="str">
            <v>x</v>
          </cell>
          <cell r="J274" t="str">
            <v>x</v>
          </cell>
          <cell r="K274" t="str">
            <v>x</v>
          </cell>
          <cell r="L274" t="str">
            <v>x</v>
          </cell>
          <cell r="M274" t="str">
            <v>x</v>
          </cell>
          <cell r="N274" t="str">
            <v>x</v>
          </cell>
          <cell r="O274">
            <v>0</v>
          </cell>
          <cell r="P274" t="str">
            <v>Dunf4 001700</v>
          </cell>
          <cell r="Q274">
            <v>0</v>
          </cell>
          <cell r="R274">
            <v>0</v>
          </cell>
          <cell r="S274">
            <v>1</v>
          </cell>
          <cell r="T274">
            <v>0</v>
          </cell>
          <cell r="U274">
            <v>0</v>
          </cell>
        </row>
        <row r="275">
          <cell r="D275">
            <v>44020</v>
          </cell>
          <cell r="E275">
            <v>8</v>
          </cell>
          <cell r="F275" t="str">
            <v>x</v>
          </cell>
          <cell r="G275">
            <v>6</v>
          </cell>
          <cell r="H275">
            <v>2</v>
          </cell>
          <cell r="I275" t="str">
            <v>x</v>
          </cell>
          <cell r="J275" t="str">
            <v>x</v>
          </cell>
          <cell r="K275" t="str">
            <v>x</v>
          </cell>
          <cell r="L275" t="str">
            <v>x</v>
          </cell>
          <cell r="M275" t="str">
            <v>x</v>
          </cell>
          <cell r="N275" t="str">
            <v>x</v>
          </cell>
          <cell r="O275">
            <v>2</v>
          </cell>
          <cell r="P275" t="str">
            <v>Dunf4 060604</v>
          </cell>
          <cell r="Q275">
            <v>546</v>
          </cell>
          <cell r="R275">
            <v>0</v>
          </cell>
          <cell r="S275">
            <v>0</v>
          </cell>
          <cell r="T275">
            <v>0</v>
          </cell>
          <cell r="U275">
            <v>480</v>
          </cell>
        </row>
        <row r="276">
          <cell r="D276">
            <v>44021</v>
          </cell>
          <cell r="E276">
            <v>31</v>
          </cell>
          <cell r="F276" t="str">
            <v>x</v>
          </cell>
          <cell r="G276">
            <v>0</v>
          </cell>
          <cell r="H276">
            <v>0</v>
          </cell>
          <cell r="I276" t="str">
            <v>x</v>
          </cell>
          <cell r="J276" t="str">
            <v>x</v>
          </cell>
          <cell r="K276" t="str">
            <v>x</v>
          </cell>
          <cell r="L276" t="str">
            <v>x</v>
          </cell>
          <cell r="M276" t="str">
            <v>x</v>
          </cell>
          <cell r="N276" t="str">
            <v>x</v>
          </cell>
          <cell r="O276">
            <v>0</v>
          </cell>
          <cell r="P276" t="str">
            <v>Dunf4 060808</v>
          </cell>
          <cell r="Q276">
            <v>0</v>
          </cell>
          <cell r="R276">
            <v>0</v>
          </cell>
          <cell r="S276">
            <v>28</v>
          </cell>
          <cell r="T276">
            <v>0</v>
          </cell>
          <cell r="U276">
            <v>0</v>
          </cell>
        </row>
        <row r="277">
          <cell r="D277">
            <v>44023</v>
          </cell>
          <cell r="E277">
            <v>12</v>
          </cell>
          <cell r="F277" t="str">
            <v>x</v>
          </cell>
          <cell r="G277">
            <v>0</v>
          </cell>
          <cell r="H277">
            <v>0</v>
          </cell>
          <cell r="I277" t="str">
            <v>x</v>
          </cell>
          <cell r="J277" t="str">
            <v>x</v>
          </cell>
          <cell r="K277" t="str">
            <v>x</v>
          </cell>
          <cell r="L277" t="str">
            <v>x</v>
          </cell>
          <cell r="M277" t="str">
            <v>x</v>
          </cell>
          <cell r="N277" t="str">
            <v>x</v>
          </cell>
          <cell r="O277">
            <v>0</v>
          </cell>
          <cell r="P277" t="str">
            <v>Dunf4 064499</v>
          </cell>
          <cell r="Q277">
            <v>0</v>
          </cell>
          <cell r="R277">
            <v>0</v>
          </cell>
          <cell r="S277">
            <v>10</v>
          </cell>
          <cell r="T277">
            <v>0</v>
          </cell>
          <cell r="U277">
            <v>0</v>
          </cell>
        </row>
        <row r="278">
          <cell r="D278">
            <v>44027</v>
          </cell>
          <cell r="E278">
            <v>397</v>
          </cell>
          <cell r="F278" t="str">
            <v>x</v>
          </cell>
          <cell r="G278">
            <v>0</v>
          </cell>
          <cell r="H278">
            <v>0</v>
          </cell>
          <cell r="I278" t="str">
            <v>x</v>
          </cell>
          <cell r="J278" t="str">
            <v>x</v>
          </cell>
          <cell r="K278" t="str">
            <v>x</v>
          </cell>
          <cell r="L278" t="str">
            <v>x</v>
          </cell>
          <cell r="M278" t="str">
            <v>x</v>
          </cell>
          <cell r="N278" t="str">
            <v>x</v>
          </cell>
          <cell r="O278">
            <v>6</v>
          </cell>
          <cell r="P278" t="str">
            <v>Dunf4220220</v>
          </cell>
          <cell r="Q278">
            <v>0</v>
          </cell>
          <cell r="R278">
            <v>0</v>
          </cell>
          <cell r="S278">
            <v>391</v>
          </cell>
          <cell r="T278">
            <v>0</v>
          </cell>
          <cell r="U278">
            <v>0</v>
          </cell>
        </row>
        <row r="279">
          <cell r="D279">
            <v>44028</v>
          </cell>
          <cell r="E279">
            <v>3</v>
          </cell>
          <cell r="F279" t="str">
            <v>x</v>
          </cell>
          <cell r="G279">
            <v>0</v>
          </cell>
          <cell r="H279">
            <v>0</v>
          </cell>
          <cell r="I279" t="str">
            <v>x</v>
          </cell>
          <cell r="J279" t="str">
            <v>x</v>
          </cell>
          <cell r="K279" t="str">
            <v>x</v>
          </cell>
          <cell r="L279" t="str">
            <v>x</v>
          </cell>
          <cell r="M279" t="str">
            <v>x</v>
          </cell>
          <cell r="N279" t="str">
            <v>x</v>
          </cell>
          <cell r="O279">
            <v>0</v>
          </cell>
          <cell r="P279" t="str">
            <v>Dunf4 414414</v>
          </cell>
          <cell r="Q279">
            <v>0</v>
          </cell>
          <cell r="R279">
            <v>0</v>
          </cell>
          <cell r="S279">
            <v>3</v>
          </cell>
          <cell r="T279">
            <v>0</v>
          </cell>
          <cell r="U279">
            <v>0</v>
          </cell>
        </row>
        <row r="280">
          <cell r="D280">
            <v>44029</v>
          </cell>
          <cell r="E280">
            <v>1</v>
          </cell>
          <cell r="F280" t="str">
            <v>x</v>
          </cell>
          <cell r="G280">
            <v>0</v>
          </cell>
          <cell r="H280">
            <v>0</v>
          </cell>
          <cell r="I280" t="str">
            <v>x</v>
          </cell>
          <cell r="J280" t="str">
            <v>x</v>
          </cell>
          <cell r="K280" t="str">
            <v>x</v>
          </cell>
          <cell r="L280" t="str">
            <v>x</v>
          </cell>
          <cell r="M280" t="str">
            <v>x</v>
          </cell>
          <cell r="N280" t="str">
            <v>x</v>
          </cell>
          <cell r="O280">
            <v>0</v>
          </cell>
          <cell r="P280" t="str">
            <v>Dunf4515515</v>
          </cell>
          <cell r="Q280">
            <v>0</v>
          </cell>
          <cell r="R280">
            <v>1</v>
          </cell>
          <cell r="S280">
            <v>0</v>
          </cell>
          <cell r="T280">
            <v>0</v>
          </cell>
          <cell r="U280">
            <v>0</v>
          </cell>
        </row>
        <row r="281">
          <cell r="D281">
            <v>44031</v>
          </cell>
          <cell r="E281">
            <v>1</v>
          </cell>
          <cell r="F281" t="str">
            <v>x</v>
          </cell>
          <cell r="G281">
            <v>0</v>
          </cell>
          <cell r="H281">
            <v>0</v>
          </cell>
          <cell r="I281" t="str">
            <v>x</v>
          </cell>
          <cell r="J281" t="str">
            <v>x</v>
          </cell>
          <cell r="K281" t="str">
            <v>x</v>
          </cell>
          <cell r="L281" t="str">
            <v>x</v>
          </cell>
          <cell r="M281" t="str">
            <v>x</v>
          </cell>
          <cell r="N281" t="str">
            <v>x</v>
          </cell>
          <cell r="O281">
            <v>0</v>
          </cell>
          <cell r="P281" t="str">
            <v>Dunf4 660000</v>
          </cell>
          <cell r="Q281">
            <v>0</v>
          </cell>
          <cell r="R281">
            <v>0</v>
          </cell>
          <cell r="S281">
            <v>1</v>
          </cell>
          <cell r="T281">
            <v>0</v>
          </cell>
          <cell r="U281">
            <v>0</v>
          </cell>
        </row>
        <row r="282">
          <cell r="D282">
            <v>44032</v>
          </cell>
          <cell r="E282">
            <v>46</v>
          </cell>
          <cell r="F282" t="str">
            <v>x</v>
          </cell>
          <cell r="G282">
            <v>0</v>
          </cell>
          <cell r="H282">
            <v>0</v>
          </cell>
          <cell r="I282" t="str">
            <v>x</v>
          </cell>
          <cell r="J282" t="str">
            <v>x</v>
          </cell>
          <cell r="K282" t="str">
            <v>x</v>
          </cell>
          <cell r="L282" t="str">
            <v>x</v>
          </cell>
          <cell r="M282" t="str">
            <v>x</v>
          </cell>
          <cell r="N282" t="str">
            <v>x</v>
          </cell>
          <cell r="O282">
            <v>0</v>
          </cell>
          <cell r="P282" t="str">
            <v>Dunf4 663360</v>
          </cell>
          <cell r="Q282">
            <v>0</v>
          </cell>
          <cell r="R282">
            <v>0</v>
          </cell>
          <cell r="S282">
            <v>39</v>
          </cell>
          <cell r="T282">
            <v>0</v>
          </cell>
          <cell r="U282">
            <v>0</v>
          </cell>
        </row>
        <row r="283">
          <cell r="D283">
            <v>44034</v>
          </cell>
          <cell r="E283">
            <v>32</v>
          </cell>
          <cell r="F283" t="str">
            <v>x</v>
          </cell>
          <cell r="G283">
            <v>0</v>
          </cell>
          <cell r="H283">
            <v>0</v>
          </cell>
          <cell r="I283" t="str">
            <v>x</v>
          </cell>
          <cell r="J283" t="str">
            <v>x</v>
          </cell>
          <cell r="K283" t="str">
            <v>x</v>
          </cell>
          <cell r="L283" t="str">
            <v>x</v>
          </cell>
          <cell r="M283" t="str">
            <v>x</v>
          </cell>
          <cell r="N283" t="str">
            <v>x</v>
          </cell>
          <cell r="O283">
            <v>0</v>
          </cell>
          <cell r="P283" t="str">
            <v>Dunf4 663366</v>
          </cell>
          <cell r="Q283">
            <v>0</v>
          </cell>
          <cell r="R283">
            <v>0</v>
          </cell>
          <cell r="S283">
            <v>28</v>
          </cell>
          <cell r="T283">
            <v>0</v>
          </cell>
          <cell r="U283">
            <v>0</v>
          </cell>
        </row>
        <row r="284">
          <cell r="D284">
            <v>44038</v>
          </cell>
          <cell r="E284">
            <v>1</v>
          </cell>
          <cell r="F284" t="str">
            <v>x</v>
          </cell>
          <cell r="G284">
            <v>0</v>
          </cell>
          <cell r="H284">
            <v>0</v>
          </cell>
          <cell r="I284" t="str">
            <v>x</v>
          </cell>
          <cell r="J284" t="str">
            <v>x</v>
          </cell>
          <cell r="K284" t="str">
            <v>x</v>
          </cell>
          <cell r="L284" t="str">
            <v>x</v>
          </cell>
          <cell r="M284" t="str">
            <v>x</v>
          </cell>
          <cell r="N284" t="str">
            <v>x</v>
          </cell>
          <cell r="O284">
            <v>0</v>
          </cell>
          <cell r="P284" t="str">
            <v>Dunf4 800872</v>
          </cell>
          <cell r="Q284">
            <v>0</v>
          </cell>
          <cell r="R284">
            <v>0</v>
          </cell>
          <cell r="S284">
            <v>1</v>
          </cell>
          <cell r="T284">
            <v>0</v>
          </cell>
          <cell r="U284">
            <v>0</v>
          </cell>
        </row>
        <row r="285">
          <cell r="D285">
            <v>44043</v>
          </cell>
          <cell r="E285">
            <v>21</v>
          </cell>
          <cell r="F285" t="str">
            <v>x</v>
          </cell>
          <cell r="G285">
            <v>0</v>
          </cell>
          <cell r="H285">
            <v>0</v>
          </cell>
          <cell r="I285" t="str">
            <v>x</v>
          </cell>
          <cell r="J285" t="str">
            <v>x</v>
          </cell>
          <cell r="K285" t="str">
            <v>x</v>
          </cell>
          <cell r="L285" t="str">
            <v>x</v>
          </cell>
          <cell r="M285" t="str">
            <v>x</v>
          </cell>
          <cell r="N285" t="str">
            <v>x</v>
          </cell>
          <cell r="O285">
            <v>1</v>
          </cell>
          <cell r="P285" t="str">
            <v>Dunf4800879</v>
          </cell>
          <cell r="Q285">
            <v>0</v>
          </cell>
          <cell r="R285">
            <v>0</v>
          </cell>
          <cell r="S285">
            <v>20</v>
          </cell>
          <cell r="T285">
            <v>0</v>
          </cell>
          <cell r="U285">
            <v>0</v>
          </cell>
        </row>
        <row r="286">
          <cell r="D286">
            <v>44045</v>
          </cell>
          <cell r="E286">
            <v>14</v>
          </cell>
          <cell r="F286" t="str">
            <v>x</v>
          </cell>
          <cell r="G286">
            <v>0</v>
          </cell>
          <cell r="H286">
            <v>0</v>
          </cell>
          <cell r="I286" t="str">
            <v>x</v>
          </cell>
          <cell r="J286" t="str">
            <v>x</v>
          </cell>
          <cell r="K286" t="str">
            <v>x</v>
          </cell>
          <cell r="L286" t="str">
            <v>x</v>
          </cell>
          <cell r="M286" t="str">
            <v>x</v>
          </cell>
          <cell r="N286" t="str">
            <v>x</v>
          </cell>
          <cell r="O286">
            <v>0</v>
          </cell>
          <cell r="P286" t="str">
            <v>Dunf4 979797</v>
          </cell>
          <cell r="Q286">
            <v>0</v>
          </cell>
          <cell r="R286">
            <v>0</v>
          </cell>
          <cell r="S286">
            <v>13</v>
          </cell>
          <cell r="T286">
            <v>0</v>
          </cell>
          <cell r="U286">
            <v>0</v>
          </cell>
        </row>
        <row r="287">
          <cell r="D287">
            <v>44047</v>
          </cell>
          <cell r="E287">
            <v>110</v>
          </cell>
          <cell r="F287" t="str">
            <v>x</v>
          </cell>
          <cell r="G287">
            <v>0</v>
          </cell>
          <cell r="H287">
            <v>0</v>
          </cell>
          <cell r="I287" t="str">
            <v>x</v>
          </cell>
          <cell r="J287" t="str">
            <v>x</v>
          </cell>
          <cell r="K287" t="str">
            <v>x</v>
          </cell>
          <cell r="L287" t="str">
            <v>x</v>
          </cell>
          <cell r="M287" t="str">
            <v>x</v>
          </cell>
          <cell r="N287" t="str">
            <v>x</v>
          </cell>
          <cell r="O287">
            <v>1</v>
          </cell>
          <cell r="P287" t="str">
            <v>Dunf4414141</v>
          </cell>
          <cell r="Q287">
            <v>0</v>
          </cell>
          <cell r="R287">
            <v>0</v>
          </cell>
          <cell r="S287">
            <v>109</v>
          </cell>
          <cell r="T287">
            <v>0</v>
          </cell>
          <cell r="U287">
            <v>0</v>
          </cell>
        </row>
        <row r="288">
          <cell r="D288">
            <v>44051</v>
          </cell>
          <cell r="E288">
            <v>24</v>
          </cell>
          <cell r="F288" t="str">
            <v>x</v>
          </cell>
          <cell r="G288">
            <v>0</v>
          </cell>
          <cell r="H288">
            <v>0</v>
          </cell>
          <cell r="I288" t="str">
            <v>x</v>
          </cell>
          <cell r="J288" t="str">
            <v>x</v>
          </cell>
          <cell r="K288" t="str">
            <v>x</v>
          </cell>
          <cell r="L288" t="str">
            <v>x</v>
          </cell>
          <cell r="M288" t="str">
            <v>x</v>
          </cell>
          <cell r="N288" t="str">
            <v>x</v>
          </cell>
          <cell r="O288">
            <v>1</v>
          </cell>
          <cell r="P288" t="str">
            <v>Dunf4404042</v>
          </cell>
          <cell r="Q288">
            <v>0</v>
          </cell>
          <cell r="R288">
            <v>0</v>
          </cell>
          <cell r="S288">
            <v>23</v>
          </cell>
          <cell r="T288">
            <v>0</v>
          </cell>
          <cell r="U288">
            <v>0</v>
          </cell>
        </row>
        <row r="289">
          <cell r="D289">
            <v>44054</v>
          </cell>
          <cell r="E289">
            <v>18</v>
          </cell>
          <cell r="F289" t="str">
            <v>x</v>
          </cell>
          <cell r="G289">
            <v>14</v>
          </cell>
          <cell r="H289">
            <v>8</v>
          </cell>
          <cell r="I289" t="str">
            <v>x</v>
          </cell>
          <cell r="J289" t="str">
            <v>x</v>
          </cell>
          <cell r="K289" t="str">
            <v>x</v>
          </cell>
          <cell r="L289" t="str">
            <v>x</v>
          </cell>
          <cell r="M289" t="str">
            <v>x</v>
          </cell>
          <cell r="N289" t="str">
            <v>x</v>
          </cell>
          <cell r="O289">
            <v>4</v>
          </cell>
          <cell r="P289" t="str">
            <v>Video Lounge 800873</v>
          </cell>
          <cell r="Q289">
            <v>1890</v>
          </cell>
          <cell r="R289">
            <v>0</v>
          </cell>
          <cell r="S289">
            <v>0</v>
          </cell>
          <cell r="T289">
            <v>0</v>
          </cell>
          <cell r="U289">
            <v>1115</v>
          </cell>
        </row>
        <row r="290">
          <cell r="D290">
            <v>44055</v>
          </cell>
          <cell r="E290">
            <v>88</v>
          </cell>
          <cell r="F290" t="str">
            <v>x</v>
          </cell>
          <cell r="G290">
            <v>73</v>
          </cell>
          <cell r="H290">
            <v>43</v>
          </cell>
          <cell r="I290" t="str">
            <v>x</v>
          </cell>
          <cell r="J290" t="str">
            <v>x</v>
          </cell>
          <cell r="K290" t="str">
            <v>x</v>
          </cell>
          <cell r="L290" t="str">
            <v>x</v>
          </cell>
          <cell r="M290" t="str">
            <v>x</v>
          </cell>
          <cell r="N290" t="str">
            <v>x</v>
          </cell>
          <cell r="O290">
            <v>12</v>
          </cell>
          <cell r="P290" t="str">
            <v>Dunf4 123123</v>
          </cell>
          <cell r="Q290">
            <v>9449</v>
          </cell>
          <cell r="R290">
            <v>3</v>
          </cell>
          <cell r="S290">
            <v>0</v>
          </cell>
          <cell r="T290">
            <v>0</v>
          </cell>
          <cell r="U290">
            <v>2044</v>
          </cell>
        </row>
        <row r="291">
          <cell r="D291">
            <v>44061</v>
          </cell>
          <cell r="E291">
            <v>117</v>
          </cell>
          <cell r="F291" t="str">
            <v>x</v>
          </cell>
          <cell r="G291">
            <v>0</v>
          </cell>
          <cell r="H291">
            <v>0</v>
          </cell>
          <cell r="I291" t="str">
            <v>x</v>
          </cell>
          <cell r="J291" t="str">
            <v>x</v>
          </cell>
          <cell r="K291" t="str">
            <v>x</v>
          </cell>
          <cell r="L291" t="str">
            <v>x</v>
          </cell>
          <cell r="M291" t="str">
            <v>x</v>
          </cell>
          <cell r="N291" t="str">
            <v>x</v>
          </cell>
          <cell r="O291">
            <v>1</v>
          </cell>
          <cell r="P291" t="str">
            <v>Dunf4 404151</v>
          </cell>
          <cell r="Q291">
            <v>0</v>
          </cell>
          <cell r="R291">
            <v>0</v>
          </cell>
          <cell r="S291">
            <v>104</v>
          </cell>
          <cell r="T291">
            <v>0</v>
          </cell>
          <cell r="U291">
            <v>0</v>
          </cell>
        </row>
        <row r="292">
          <cell r="D292">
            <v>44063</v>
          </cell>
          <cell r="E292">
            <v>7</v>
          </cell>
          <cell r="F292" t="str">
            <v>x</v>
          </cell>
          <cell r="G292">
            <v>0</v>
          </cell>
          <cell r="H292">
            <v>0</v>
          </cell>
          <cell r="I292" t="str">
            <v>x</v>
          </cell>
          <cell r="J292" t="str">
            <v>x</v>
          </cell>
          <cell r="K292" t="str">
            <v>x</v>
          </cell>
          <cell r="L292" t="str">
            <v>x</v>
          </cell>
          <cell r="M292" t="str">
            <v>x</v>
          </cell>
          <cell r="N292" t="str">
            <v>x</v>
          </cell>
          <cell r="O292">
            <v>0</v>
          </cell>
          <cell r="P292" t="str">
            <v>Dunf4 421186</v>
          </cell>
          <cell r="Q292">
            <v>0</v>
          </cell>
          <cell r="R292">
            <v>0</v>
          </cell>
          <cell r="S292">
            <v>7</v>
          </cell>
          <cell r="T292">
            <v>0</v>
          </cell>
          <cell r="U292">
            <v>0</v>
          </cell>
        </row>
        <row r="293">
          <cell r="D293">
            <v>44064</v>
          </cell>
          <cell r="E293">
            <v>5</v>
          </cell>
          <cell r="F293" t="str">
            <v>x</v>
          </cell>
          <cell r="G293">
            <v>0</v>
          </cell>
          <cell r="H293">
            <v>0</v>
          </cell>
          <cell r="I293" t="str">
            <v>x</v>
          </cell>
          <cell r="J293" t="str">
            <v>x</v>
          </cell>
          <cell r="K293" t="str">
            <v>x</v>
          </cell>
          <cell r="L293" t="str">
            <v>x</v>
          </cell>
          <cell r="M293" t="str">
            <v>x</v>
          </cell>
          <cell r="N293" t="str">
            <v>x</v>
          </cell>
          <cell r="O293">
            <v>0</v>
          </cell>
          <cell r="P293" t="str">
            <v>a Dunf4 160160</v>
          </cell>
          <cell r="Q293">
            <v>0</v>
          </cell>
          <cell r="R293">
            <v>0</v>
          </cell>
          <cell r="S293">
            <v>5</v>
          </cell>
          <cell r="T293">
            <v>0</v>
          </cell>
          <cell r="U293">
            <v>0</v>
          </cell>
        </row>
        <row r="294">
          <cell r="D294">
            <v>44068</v>
          </cell>
          <cell r="E294">
            <v>19</v>
          </cell>
          <cell r="F294" t="str">
            <v>x</v>
          </cell>
          <cell r="G294">
            <v>0</v>
          </cell>
          <cell r="H294">
            <v>0</v>
          </cell>
          <cell r="I294" t="str">
            <v>x</v>
          </cell>
          <cell r="J294" t="str">
            <v>x</v>
          </cell>
          <cell r="K294" t="str">
            <v>x</v>
          </cell>
          <cell r="L294" t="str">
            <v>x</v>
          </cell>
          <cell r="M294" t="str">
            <v>x</v>
          </cell>
          <cell r="N294" t="str">
            <v>x</v>
          </cell>
          <cell r="O294">
            <v>0</v>
          </cell>
          <cell r="P294" t="str">
            <v>Dunf4 400208</v>
          </cell>
          <cell r="Q294">
            <v>0</v>
          </cell>
          <cell r="R294">
            <v>0</v>
          </cell>
          <cell r="S294">
            <v>19</v>
          </cell>
          <cell r="T294">
            <v>0</v>
          </cell>
          <cell r="U294">
            <v>0</v>
          </cell>
        </row>
        <row r="295">
          <cell r="D295">
            <v>44071</v>
          </cell>
          <cell r="E295">
            <v>134</v>
          </cell>
          <cell r="F295" t="str">
            <v>x</v>
          </cell>
          <cell r="G295">
            <v>0</v>
          </cell>
          <cell r="H295">
            <v>0</v>
          </cell>
          <cell r="I295" t="str">
            <v>x</v>
          </cell>
          <cell r="J295" t="str">
            <v>x</v>
          </cell>
          <cell r="K295" t="str">
            <v>x</v>
          </cell>
          <cell r="L295" t="str">
            <v>x</v>
          </cell>
          <cell r="M295" t="str">
            <v>x</v>
          </cell>
          <cell r="N295" t="str">
            <v>x</v>
          </cell>
          <cell r="O295">
            <v>0</v>
          </cell>
          <cell r="P295" t="str">
            <v>Dunf4 334488</v>
          </cell>
          <cell r="Q295">
            <v>0</v>
          </cell>
          <cell r="R295">
            <v>0</v>
          </cell>
          <cell r="S295">
            <v>115</v>
          </cell>
          <cell r="T295">
            <v>0</v>
          </cell>
          <cell r="U295">
            <v>0</v>
          </cell>
        </row>
        <row r="296">
          <cell r="D296">
            <v>44074</v>
          </cell>
          <cell r="E296">
            <v>3</v>
          </cell>
          <cell r="F296" t="str">
            <v>x</v>
          </cell>
          <cell r="G296">
            <v>0</v>
          </cell>
          <cell r="H296">
            <v>0</v>
          </cell>
          <cell r="I296" t="str">
            <v>x</v>
          </cell>
          <cell r="J296" t="str">
            <v>x</v>
          </cell>
          <cell r="K296" t="str">
            <v>x</v>
          </cell>
          <cell r="L296" t="str">
            <v>x</v>
          </cell>
          <cell r="M296" t="str">
            <v>x</v>
          </cell>
          <cell r="N296" t="str">
            <v>x</v>
          </cell>
          <cell r="O296">
            <v>0</v>
          </cell>
          <cell r="P296" t="str">
            <v>Dunf4 654321</v>
          </cell>
          <cell r="Q296">
            <v>0</v>
          </cell>
          <cell r="R296">
            <v>3</v>
          </cell>
          <cell r="S296">
            <v>0</v>
          </cell>
          <cell r="T296">
            <v>0</v>
          </cell>
          <cell r="U296">
            <v>0</v>
          </cell>
        </row>
        <row r="297">
          <cell r="D297">
            <v>44076</v>
          </cell>
          <cell r="E297">
            <v>95</v>
          </cell>
          <cell r="F297" t="str">
            <v>x</v>
          </cell>
          <cell r="G297">
            <v>0</v>
          </cell>
          <cell r="H297">
            <v>0</v>
          </cell>
          <cell r="I297" t="str">
            <v>x</v>
          </cell>
          <cell r="J297" t="str">
            <v>x</v>
          </cell>
          <cell r="K297" t="str">
            <v>x</v>
          </cell>
          <cell r="L297" t="str">
            <v>x</v>
          </cell>
          <cell r="M297" t="str">
            <v>x</v>
          </cell>
          <cell r="N297" t="str">
            <v>x</v>
          </cell>
          <cell r="O297">
            <v>0</v>
          </cell>
          <cell r="P297" t="str">
            <v>Dunf4663333</v>
          </cell>
          <cell r="Q297">
            <v>0</v>
          </cell>
          <cell r="R297">
            <v>3</v>
          </cell>
          <cell r="S297">
            <v>92</v>
          </cell>
          <cell r="T297">
            <v>0</v>
          </cell>
          <cell r="U297">
            <v>0</v>
          </cell>
        </row>
        <row r="298">
          <cell r="D298">
            <v>44078</v>
          </cell>
          <cell r="E298">
            <v>610</v>
          </cell>
          <cell r="F298" t="str">
            <v>x</v>
          </cell>
          <cell r="G298">
            <v>0</v>
          </cell>
          <cell r="H298">
            <v>0</v>
          </cell>
          <cell r="I298" t="str">
            <v>x</v>
          </cell>
          <cell r="J298" t="str">
            <v>x</v>
          </cell>
          <cell r="K298" t="str">
            <v>x</v>
          </cell>
          <cell r="L298" t="str">
            <v>x</v>
          </cell>
          <cell r="M298" t="str">
            <v>x</v>
          </cell>
          <cell r="N298" t="str">
            <v>x</v>
          </cell>
          <cell r="O298">
            <v>3</v>
          </cell>
          <cell r="P298" t="str">
            <v>Dunf4800802</v>
          </cell>
          <cell r="Q298">
            <v>0</v>
          </cell>
          <cell r="R298">
            <v>0</v>
          </cell>
          <cell r="S298">
            <v>607</v>
          </cell>
          <cell r="T298">
            <v>0</v>
          </cell>
          <cell r="U298">
            <v>0</v>
          </cell>
        </row>
        <row r="299">
          <cell r="D299">
            <v>44080</v>
          </cell>
          <cell r="E299">
            <v>131</v>
          </cell>
          <cell r="F299" t="str">
            <v>x</v>
          </cell>
          <cell r="G299">
            <v>0</v>
          </cell>
          <cell r="H299">
            <v>0</v>
          </cell>
          <cell r="I299" t="str">
            <v>x</v>
          </cell>
          <cell r="J299" t="str">
            <v>x</v>
          </cell>
          <cell r="K299" t="str">
            <v>x</v>
          </cell>
          <cell r="L299" t="str">
            <v>x</v>
          </cell>
          <cell r="M299" t="str">
            <v>x</v>
          </cell>
          <cell r="N299" t="str">
            <v>x</v>
          </cell>
          <cell r="O299">
            <v>1</v>
          </cell>
          <cell r="P299" t="str">
            <v>d Cus DUNF4 404040</v>
          </cell>
          <cell r="Q299">
            <v>0</v>
          </cell>
          <cell r="R299">
            <v>0</v>
          </cell>
          <cell r="S299">
            <v>130</v>
          </cell>
          <cell r="T299">
            <v>0</v>
          </cell>
          <cell r="U299">
            <v>0</v>
          </cell>
        </row>
        <row r="300">
          <cell r="D300">
            <v>44082</v>
          </cell>
          <cell r="E300">
            <v>2338</v>
          </cell>
          <cell r="F300" t="str">
            <v>x</v>
          </cell>
          <cell r="G300">
            <v>0</v>
          </cell>
          <cell r="H300">
            <v>0</v>
          </cell>
          <cell r="I300" t="str">
            <v>x</v>
          </cell>
          <cell r="J300" t="str">
            <v>x</v>
          </cell>
          <cell r="K300" t="str">
            <v>x</v>
          </cell>
          <cell r="L300" t="str">
            <v>x</v>
          </cell>
          <cell r="M300" t="str">
            <v>x</v>
          </cell>
          <cell r="N300" t="str">
            <v>x</v>
          </cell>
          <cell r="O300">
            <v>0</v>
          </cell>
          <cell r="P300" t="str">
            <v>b Tec DUNF4 404040</v>
          </cell>
          <cell r="Q300">
            <v>0</v>
          </cell>
          <cell r="R300">
            <v>0</v>
          </cell>
          <cell r="S300">
            <v>814</v>
          </cell>
          <cell r="T300">
            <v>0</v>
          </cell>
          <cell r="U300">
            <v>0</v>
          </cell>
        </row>
        <row r="301">
          <cell r="D301">
            <v>44086</v>
          </cell>
          <cell r="E301">
            <v>19</v>
          </cell>
          <cell r="F301" t="str">
            <v>x</v>
          </cell>
          <cell r="G301">
            <v>0</v>
          </cell>
          <cell r="H301">
            <v>0</v>
          </cell>
          <cell r="I301" t="str">
            <v>x</v>
          </cell>
          <cell r="J301" t="str">
            <v>x</v>
          </cell>
          <cell r="K301" t="str">
            <v>x</v>
          </cell>
          <cell r="L301" t="str">
            <v>x</v>
          </cell>
          <cell r="M301" t="str">
            <v>x</v>
          </cell>
          <cell r="N301" t="str">
            <v>x</v>
          </cell>
          <cell r="O301">
            <v>0</v>
          </cell>
          <cell r="P301" t="str">
            <v>Dunf4 800777</v>
          </cell>
          <cell r="Q301">
            <v>0</v>
          </cell>
          <cell r="R301">
            <v>0</v>
          </cell>
          <cell r="S301">
            <v>17</v>
          </cell>
          <cell r="T301">
            <v>0</v>
          </cell>
          <cell r="U301">
            <v>0</v>
          </cell>
        </row>
        <row r="302">
          <cell r="D302">
            <v>44087</v>
          </cell>
          <cell r="E302">
            <v>44</v>
          </cell>
          <cell r="F302" t="str">
            <v>x</v>
          </cell>
          <cell r="G302">
            <v>0</v>
          </cell>
          <cell r="H302">
            <v>0</v>
          </cell>
          <cell r="I302" t="str">
            <v>x</v>
          </cell>
          <cell r="J302" t="str">
            <v>x</v>
          </cell>
          <cell r="K302" t="str">
            <v>x</v>
          </cell>
          <cell r="L302" t="str">
            <v>x</v>
          </cell>
          <cell r="M302" t="str">
            <v>x</v>
          </cell>
          <cell r="N302" t="str">
            <v>x</v>
          </cell>
          <cell r="O302">
            <v>0</v>
          </cell>
          <cell r="P302" t="str">
            <v>Dunf4900700</v>
          </cell>
          <cell r="Q302">
            <v>0</v>
          </cell>
          <cell r="R302">
            <v>2</v>
          </cell>
          <cell r="S302">
            <v>42</v>
          </cell>
          <cell r="T302">
            <v>0</v>
          </cell>
          <cell r="U302">
            <v>0</v>
          </cell>
        </row>
        <row r="303">
          <cell r="D303">
            <v>44088</v>
          </cell>
          <cell r="E303">
            <v>7</v>
          </cell>
          <cell r="F303" t="str">
            <v>x</v>
          </cell>
          <cell r="G303">
            <v>0</v>
          </cell>
          <cell r="H303">
            <v>0</v>
          </cell>
          <cell r="I303" t="str">
            <v>x</v>
          </cell>
          <cell r="J303" t="str">
            <v>x</v>
          </cell>
          <cell r="K303" t="str">
            <v>x</v>
          </cell>
          <cell r="L303" t="str">
            <v>x</v>
          </cell>
          <cell r="M303" t="str">
            <v>x</v>
          </cell>
          <cell r="N303" t="str">
            <v>x</v>
          </cell>
          <cell r="O303">
            <v>0</v>
          </cell>
          <cell r="P303" t="str">
            <v>Dunf4 800866</v>
          </cell>
          <cell r="Q303">
            <v>0</v>
          </cell>
          <cell r="R303">
            <v>0</v>
          </cell>
          <cell r="S303">
            <v>4</v>
          </cell>
          <cell r="T303">
            <v>0</v>
          </cell>
          <cell r="U303">
            <v>0</v>
          </cell>
        </row>
        <row r="304">
          <cell r="D304">
            <v>44089</v>
          </cell>
          <cell r="E304">
            <v>114</v>
          </cell>
          <cell r="F304" t="str">
            <v>x</v>
          </cell>
          <cell r="G304">
            <v>0</v>
          </cell>
          <cell r="H304">
            <v>0</v>
          </cell>
          <cell r="I304" t="str">
            <v>x</v>
          </cell>
          <cell r="J304" t="str">
            <v>x</v>
          </cell>
          <cell r="K304" t="str">
            <v>x</v>
          </cell>
          <cell r="L304" t="str">
            <v>x</v>
          </cell>
          <cell r="M304" t="str">
            <v>x</v>
          </cell>
          <cell r="N304" t="str">
            <v>x</v>
          </cell>
          <cell r="O304">
            <v>0</v>
          </cell>
          <cell r="P304" t="str">
            <v>Dunf4417777</v>
          </cell>
          <cell r="Q304">
            <v>0</v>
          </cell>
          <cell r="R304">
            <v>0</v>
          </cell>
          <cell r="S304">
            <v>114</v>
          </cell>
          <cell r="T304">
            <v>0</v>
          </cell>
          <cell r="U304">
            <v>0</v>
          </cell>
        </row>
        <row r="305">
          <cell r="D305">
            <v>44095</v>
          </cell>
          <cell r="E305">
            <v>2</v>
          </cell>
          <cell r="F305" t="str">
            <v>x</v>
          </cell>
          <cell r="G305">
            <v>2</v>
          </cell>
          <cell r="H305">
            <v>1</v>
          </cell>
          <cell r="I305" t="str">
            <v>x</v>
          </cell>
          <cell r="J305" t="str">
            <v>x</v>
          </cell>
          <cell r="K305" t="str">
            <v>x</v>
          </cell>
          <cell r="L305" t="str">
            <v>x</v>
          </cell>
          <cell r="M305" t="str">
            <v>x</v>
          </cell>
          <cell r="N305" t="str">
            <v>x</v>
          </cell>
          <cell r="O305">
            <v>0</v>
          </cell>
          <cell r="P305" t="str">
            <v>Dunf4005632</v>
          </cell>
          <cell r="Q305">
            <v>227</v>
          </cell>
          <cell r="R305">
            <v>0</v>
          </cell>
          <cell r="S305">
            <v>0</v>
          </cell>
          <cell r="T305">
            <v>0</v>
          </cell>
          <cell r="U305">
            <v>69</v>
          </cell>
        </row>
        <row r="306">
          <cell r="D306">
            <v>44096</v>
          </cell>
          <cell r="E306">
            <v>5</v>
          </cell>
          <cell r="F306" t="str">
            <v>x</v>
          </cell>
          <cell r="G306">
            <v>5</v>
          </cell>
          <cell r="H306">
            <v>3</v>
          </cell>
          <cell r="I306" t="str">
            <v>x</v>
          </cell>
          <cell r="J306" t="str">
            <v>x</v>
          </cell>
          <cell r="K306" t="str">
            <v>x</v>
          </cell>
          <cell r="L306" t="str">
            <v>x</v>
          </cell>
          <cell r="M306" t="str">
            <v>x</v>
          </cell>
          <cell r="N306" t="str">
            <v>x</v>
          </cell>
          <cell r="O306">
            <v>0</v>
          </cell>
          <cell r="P306" t="str">
            <v>Dunf4005633</v>
          </cell>
          <cell r="Q306">
            <v>1706</v>
          </cell>
          <cell r="R306">
            <v>0</v>
          </cell>
          <cell r="S306">
            <v>0</v>
          </cell>
          <cell r="T306">
            <v>0</v>
          </cell>
          <cell r="U306">
            <v>293</v>
          </cell>
        </row>
        <row r="307">
          <cell r="D307">
            <v>44097</v>
          </cell>
          <cell r="E307">
            <v>2</v>
          </cell>
          <cell r="F307" t="str">
            <v>x</v>
          </cell>
          <cell r="G307">
            <v>2</v>
          </cell>
          <cell r="H307">
            <v>1</v>
          </cell>
          <cell r="I307" t="str">
            <v>x</v>
          </cell>
          <cell r="J307" t="str">
            <v>x</v>
          </cell>
          <cell r="K307" t="str">
            <v>x</v>
          </cell>
          <cell r="L307" t="str">
            <v>x</v>
          </cell>
          <cell r="M307" t="str">
            <v>x</v>
          </cell>
          <cell r="N307" t="str">
            <v>x</v>
          </cell>
          <cell r="O307">
            <v>0</v>
          </cell>
          <cell r="P307" t="str">
            <v>Dunf4005634</v>
          </cell>
          <cell r="Q307">
            <v>1156</v>
          </cell>
          <cell r="R307">
            <v>0</v>
          </cell>
          <cell r="S307">
            <v>0</v>
          </cell>
          <cell r="T307">
            <v>0</v>
          </cell>
          <cell r="U307">
            <v>190</v>
          </cell>
        </row>
        <row r="308">
          <cell r="D308">
            <v>44098</v>
          </cell>
          <cell r="E308">
            <v>2</v>
          </cell>
          <cell r="F308" t="str">
            <v>x</v>
          </cell>
          <cell r="G308">
            <v>1</v>
          </cell>
          <cell r="H308">
            <v>1</v>
          </cell>
          <cell r="I308" t="str">
            <v>x</v>
          </cell>
          <cell r="J308" t="str">
            <v>x</v>
          </cell>
          <cell r="K308" t="str">
            <v>x</v>
          </cell>
          <cell r="L308" t="str">
            <v>x</v>
          </cell>
          <cell r="M308" t="str">
            <v>x</v>
          </cell>
          <cell r="N308" t="str">
            <v>x</v>
          </cell>
          <cell r="O308">
            <v>1</v>
          </cell>
          <cell r="P308" t="str">
            <v>Dunf4005635</v>
          </cell>
          <cell r="Q308">
            <v>205</v>
          </cell>
          <cell r="R308">
            <v>0</v>
          </cell>
          <cell r="S308">
            <v>0</v>
          </cell>
          <cell r="T308">
            <v>0</v>
          </cell>
          <cell r="U308">
            <v>2</v>
          </cell>
        </row>
        <row r="309">
          <cell r="D309">
            <v>44099</v>
          </cell>
          <cell r="E309">
            <v>2</v>
          </cell>
          <cell r="F309" t="str">
            <v>x</v>
          </cell>
          <cell r="G309">
            <v>2</v>
          </cell>
          <cell r="H309">
            <v>2</v>
          </cell>
          <cell r="I309" t="str">
            <v>x</v>
          </cell>
          <cell r="J309" t="str">
            <v>x</v>
          </cell>
          <cell r="K309" t="str">
            <v>x</v>
          </cell>
          <cell r="L309" t="str">
            <v>x</v>
          </cell>
          <cell r="M309" t="str">
            <v>x</v>
          </cell>
          <cell r="N309" t="str">
            <v>x</v>
          </cell>
          <cell r="O309">
            <v>0</v>
          </cell>
          <cell r="P309" t="str">
            <v>Dunf4005636</v>
          </cell>
          <cell r="Q309">
            <v>872</v>
          </cell>
          <cell r="R309">
            <v>0</v>
          </cell>
          <cell r="S309">
            <v>0</v>
          </cell>
          <cell r="T309">
            <v>0</v>
          </cell>
          <cell r="U309">
            <v>20</v>
          </cell>
        </row>
        <row r="310">
          <cell r="D310">
            <v>44102</v>
          </cell>
          <cell r="E310">
            <v>1</v>
          </cell>
          <cell r="F310" t="str">
            <v>x</v>
          </cell>
          <cell r="G310">
            <v>1</v>
          </cell>
          <cell r="H310">
            <v>0</v>
          </cell>
          <cell r="I310" t="str">
            <v>x</v>
          </cell>
          <cell r="J310" t="str">
            <v>x</v>
          </cell>
          <cell r="K310" t="str">
            <v>x</v>
          </cell>
          <cell r="L310" t="str">
            <v>x</v>
          </cell>
          <cell r="M310" t="str">
            <v>x</v>
          </cell>
          <cell r="N310" t="str">
            <v>x</v>
          </cell>
          <cell r="O310">
            <v>0</v>
          </cell>
          <cell r="P310" t="str">
            <v>Dunf4005639</v>
          </cell>
          <cell r="Q310">
            <v>219</v>
          </cell>
          <cell r="R310">
            <v>0</v>
          </cell>
          <cell r="S310">
            <v>0</v>
          </cell>
          <cell r="T310">
            <v>0</v>
          </cell>
          <cell r="U310">
            <v>452</v>
          </cell>
        </row>
        <row r="311">
          <cell r="D311">
            <v>44106</v>
          </cell>
          <cell r="E311">
            <v>1</v>
          </cell>
          <cell r="F311" t="str">
            <v>x</v>
          </cell>
          <cell r="G311">
            <v>0</v>
          </cell>
          <cell r="H311">
            <v>0</v>
          </cell>
          <cell r="I311" t="str">
            <v>x</v>
          </cell>
          <cell r="J311" t="str">
            <v>x</v>
          </cell>
          <cell r="K311" t="str">
            <v>x</v>
          </cell>
          <cell r="L311" t="str">
            <v>x</v>
          </cell>
          <cell r="M311" t="str">
            <v>x</v>
          </cell>
          <cell r="N311" t="str">
            <v>x</v>
          </cell>
          <cell r="O311">
            <v>1</v>
          </cell>
          <cell r="P311" t="str">
            <v>Dunf4005643</v>
          </cell>
          <cell r="Q311">
            <v>0</v>
          </cell>
          <cell r="R311">
            <v>0</v>
          </cell>
          <cell r="S311">
            <v>0</v>
          </cell>
          <cell r="T311">
            <v>0</v>
          </cell>
          <cell r="U311">
            <v>0</v>
          </cell>
        </row>
        <row r="312">
          <cell r="D312">
            <v>44108</v>
          </cell>
          <cell r="E312">
            <v>4</v>
          </cell>
          <cell r="F312" t="str">
            <v>x</v>
          </cell>
          <cell r="G312">
            <v>0</v>
          </cell>
          <cell r="H312">
            <v>0</v>
          </cell>
          <cell r="I312" t="str">
            <v>x</v>
          </cell>
          <cell r="J312" t="str">
            <v>x</v>
          </cell>
          <cell r="K312" t="str">
            <v>x</v>
          </cell>
          <cell r="L312" t="str">
            <v>x</v>
          </cell>
          <cell r="M312" t="str">
            <v>x</v>
          </cell>
          <cell r="N312" t="str">
            <v>x</v>
          </cell>
          <cell r="O312">
            <v>0</v>
          </cell>
          <cell r="P312" t="str">
            <v>Dunf4005645</v>
          </cell>
          <cell r="Q312">
            <v>0</v>
          </cell>
          <cell r="R312">
            <v>0</v>
          </cell>
          <cell r="S312">
            <v>4</v>
          </cell>
          <cell r="T312">
            <v>0</v>
          </cell>
          <cell r="U312">
            <v>0</v>
          </cell>
        </row>
        <row r="313">
          <cell r="D313">
            <v>44109</v>
          </cell>
          <cell r="E313">
            <v>26</v>
          </cell>
          <cell r="F313" t="str">
            <v>x</v>
          </cell>
          <cell r="G313">
            <v>0</v>
          </cell>
          <cell r="H313">
            <v>0</v>
          </cell>
          <cell r="I313" t="str">
            <v>x</v>
          </cell>
          <cell r="J313" t="str">
            <v>x</v>
          </cell>
          <cell r="K313" t="str">
            <v>x</v>
          </cell>
          <cell r="L313" t="str">
            <v>x</v>
          </cell>
          <cell r="M313" t="str">
            <v>x</v>
          </cell>
          <cell r="N313" t="str">
            <v>x</v>
          </cell>
          <cell r="O313">
            <v>1</v>
          </cell>
          <cell r="P313" t="str">
            <v>Dunf4005646</v>
          </cell>
          <cell r="Q313">
            <v>0</v>
          </cell>
          <cell r="R313">
            <v>0</v>
          </cell>
          <cell r="S313">
            <v>25</v>
          </cell>
          <cell r="T313">
            <v>0</v>
          </cell>
          <cell r="U313">
            <v>0</v>
          </cell>
        </row>
        <row r="314">
          <cell r="D314">
            <v>44112</v>
          </cell>
          <cell r="E314">
            <v>4</v>
          </cell>
          <cell r="F314" t="str">
            <v>x</v>
          </cell>
          <cell r="G314">
            <v>0</v>
          </cell>
          <cell r="H314">
            <v>0</v>
          </cell>
          <cell r="I314" t="str">
            <v>x</v>
          </cell>
          <cell r="J314" t="str">
            <v>x</v>
          </cell>
          <cell r="K314" t="str">
            <v>x</v>
          </cell>
          <cell r="L314" t="str">
            <v>x</v>
          </cell>
          <cell r="M314" t="str">
            <v>x</v>
          </cell>
          <cell r="N314" t="str">
            <v>x</v>
          </cell>
          <cell r="O314">
            <v>0</v>
          </cell>
          <cell r="P314" t="str">
            <v>Dunf4 401910</v>
          </cell>
          <cell r="Q314">
            <v>0</v>
          </cell>
          <cell r="R314">
            <v>4</v>
          </cell>
          <cell r="S314">
            <v>0</v>
          </cell>
          <cell r="T314">
            <v>0</v>
          </cell>
          <cell r="U314">
            <v>0</v>
          </cell>
        </row>
        <row r="315">
          <cell r="D315">
            <v>44117</v>
          </cell>
          <cell r="E315">
            <v>19</v>
          </cell>
          <cell r="F315" t="str">
            <v>x</v>
          </cell>
          <cell r="G315">
            <v>15</v>
          </cell>
          <cell r="H315">
            <v>12</v>
          </cell>
          <cell r="I315" t="str">
            <v>x</v>
          </cell>
          <cell r="J315" t="str">
            <v>x</v>
          </cell>
          <cell r="K315" t="str">
            <v>x</v>
          </cell>
          <cell r="L315" t="str">
            <v>x</v>
          </cell>
          <cell r="M315" t="str">
            <v>x</v>
          </cell>
          <cell r="N315" t="str">
            <v>x</v>
          </cell>
          <cell r="O315">
            <v>2</v>
          </cell>
          <cell r="P315" t="str">
            <v>ROI Sky Text 220015</v>
          </cell>
          <cell r="Q315">
            <v>2825</v>
          </cell>
          <cell r="R315">
            <v>2</v>
          </cell>
          <cell r="S315">
            <v>0</v>
          </cell>
          <cell r="T315">
            <v>0</v>
          </cell>
          <cell r="U315">
            <v>246</v>
          </cell>
        </row>
        <row r="316">
          <cell r="D316">
            <v>44122</v>
          </cell>
          <cell r="E316">
            <v>415</v>
          </cell>
          <cell r="F316" t="str">
            <v>x</v>
          </cell>
          <cell r="G316">
            <v>0</v>
          </cell>
          <cell r="H316">
            <v>0</v>
          </cell>
          <cell r="I316" t="str">
            <v>x</v>
          </cell>
          <cell r="J316" t="str">
            <v>x</v>
          </cell>
          <cell r="K316" t="str">
            <v>x</v>
          </cell>
          <cell r="L316" t="str">
            <v>x</v>
          </cell>
          <cell r="M316" t="str">
            <v>x</v>
          </cell>
          <cell r="N316" t="str">
            <v>x</v>
          </cell>
          <cell r="O316">
            <v>2</v>
          </cell>
          <cell r="P316" t="str">
            <v>Dunf45875707</v>
          </cell>
          <cell r="Q316">
            <v>0</v>
          </cell>
          <cell r="R316">
            <v>0</v>
          </cell>
          <cell r="S316">
            <v>413</v>
          </cell>
          <cell r="T316">
            <v>0</v>
          </cell>
          <cell r="U316">
            <v>0</v>
          </cell>
        </row>
        <row r="317">
          <cell r="D317">
            <v>44137</v>
          </cell>
          <cell r="E317">
            <v>113</v>
          </cell>
          <cell r="F317" t="str">
            <v>x</v>
          </cell>
          <cell r="G317">
            <v>93</v>
          </cell>
          <cell r="H317">
            <v>79</v>
          </cell>
          <cell r="I317" t="str">
            <v>x</v>
          </cell>
          <cell r="J317" t="str">
            <v>x</v>
          </cell>
          <cell r="K317" t="str">
            <v>x</v>
          </cell>
          <cell r="L317" t="str">
            <v>x</v>
          </cell>
          <cell r="M317" t="str">
            <v>x</v>
          </cell>
          <cell r="N317" t="str">
            <v>x</v>
          </cell>
          <cell r="O317">
            <v>20</v>
          </cell>
          <cell r="P317" t="str">
            <v>Clawback 08702430835</v>
          </cell>
          <cell r="Q317">
            <v>28448</v>
          </cell>
          <cell r="R317">
            <v>0</v>
          </cell>
          <cell r="S317">
            <v>0</v>
          </cell>
          <cell r="T317">
            <v>0</v>
          </cell>
          <cell r="U317">
            <v>4557</v>
          </cell>
        </row>
        <row r="318">
          <cell r="D318">
            <v>44166</v>
          </cell>
          <cell r="E318">
            <v>75</v>
          </cell>
          <cell r="F318" t="str">
            <v>x</v>
          </cell>
          <cell r="G318">
            <v>0</v>
          </cell>
          <cell r="H318">
            <v>0</v>
          </cell>
          <cell r="I318" t="str">
            <v>x</v>
          </cell>
          <cell r="J318" t="str">
            <v>x</v>
          </cell>
          <cell r="K318" t="str">
            <v>x</v>
          </cell>
          <cell r="L318" t="str">
            <v>x</v>
          </cell>
          <cell r="M318" t="str">
            <v>x</v>
          </cell>
          <cell r="N318" t="str">
            <v>x</v>
          </cell>
          <cell r="O318">
            <v>0</v>
          </cell>
          <cell r="P318" t="str">
            <v>Dunf4 420520</v>
          </cell>
          <cell r="Q318">
            <v>0</v>
          </cell>
          <cell r="R318">
            <v>0</v>
          </cell>
          <cell r="S318">
            <v>0</v>
          </cell>
          <cell r="T318">
            <v>0</v>
          </cell>
          <cell r="U318">
            <v>0</v>
          </cell>
        </row>
        <row r="319">
          <cell r="D319">
            <v>44169</v>
          </cell>
          <cell r="E319">
            <v>5</v>
          </cell>
          <cell r="F319" t="str">
            <v>x</v>
          </cell>
          <cell r="G319">
            <v>0</v>
          </cell>
          <cell r="H319">
            <v>0</v>
          </cell>
          <cell r="I319" t="str">
            <v>x</v>
          </cell>
          <cell r="J319" t="str">
            <v>x</v>
          </cell>
          <cell r="K319" t="str">
            <v>x</v>
          </cell>
          <cell r="L319" t="str">
            <v>x</v>
          </cell>
          <cell r="M319" t="str">
            <v>x</v>
          </cell>
          <cell r="N319" t="str">
            <v>x</v>
          </cell>
          <cell r="O319">
            <v>0</v>
          </cell>
          <cell r="P319" t="str">
            <v>Dunf4 090340</v>
          </cell>
          <cell r="Q319">
            <v>0</v>
          </cell>
          <cell r="R319">
            <v>0</v>
          </cell>
          <cell r="S319">
            <v>5</v>
          </cell>
          <cell r="T319">
            <v>0</v>
          </cell>
          <cell r="U319">
            <v>0</v>
          </cell>
        </row>
        <row r="320">
          <cell r="D320">
            <v>44189</v>
          </cell>
          <cell r="E320">
            <v>2</v>
          </cell>
          <cell r="F320" t="str">
            <v>x</v>
          </cell>
          <cell r="G320">
            <v>0</v>
          </cell>
          <cell r="H320">
            <v>0</v>
          </cell>
          <cell r="I320" t="str">
            <v>x</v>
          </cell>
          <cell r="J320" t="str">
            <v>x</v>
          </cell>
          <cell r="K320" t="str">
            <v>x</v>
          </cell>
          <cell r="L320" t="str">
            <v>x</v>
          </cell>
          <cell r="M320" t="str">
            <v>x</v>
          </cell>
          <cell r="N320" t="str">
            <v>x</v>
          </cell>
          <cell r="O320">
            <v>1</v>
          </cell>
          <cell r="P320" t="str">
            <v>Dunf4 34189</v>
          </cell>
          <cell r="Q320">
            <v>0</v>
          </cell>
          <cell r="R320">
            <v>0</v>
          </cell>
          <cell r="S320">
            <v>1</v>
          </cell>
          <cell r="T320">
            <v>0</v>
          </cell>
          <cell r="U320">
            <v>0</v>
          </cell>
        </row>
        <row r="321">
          <cell r="D321">
            <v>44200</v>
          </cell>
          <cell r="E321">
            <v>2</v>
          </cell>
          <cell r="F321" t="str">
            <v>x</v>
          </cell>
          <cell r="G321">
            <v>0</v>
          </cell>
          <cell r="H321">
            <v>0</v>
          </cell>
          <cell r="I321" t="str">
            <v>x</v>
          </cell>
          <cell r="J321" t="str">
            <v>x</v>
          </cell>
          <cell r="K321" t="str">
            <v>x</v>
          </cell>
          <cell r="L321" t="str">
            <v>x</v>
          </cell>
          <cell r="M321" t="str">
            <v>x</v>
          </cell>
          <cell r="N321" t="str">
            <v>x</v>
          </cell>
          <cell r="O321">
            <v>2</v>
          </cell>
          <cell r="P321" t="str">
            <v>Dunf46004884</v>
          </cell>
          <cell r="Q321">
            <v>0</v>
          </cell>
          <cell r="R321">
            <v>0</v>
          </cell>
          <cell r="S321">
            <v>0</v>
          </cell>
          <cell r="T321">
            <v>0</v>
          </cell>
          <cell r="U321">
            <v>0</v>
          </cell>
        </row>
        <row r="322">
          <cell r="D322">
            <v>44205</v>
          </cell>
          <cell r="E322">
            <v>48</v>
          </cell>
          <cell r="F322" t="str">
            <v>x</v>
          </cell>
          <cell r="G322">
            <v>0</v>
          </cell>
          <cell r="H322">
            <v>0</v>
          </cell>
          <cell r="I322" t="str">
            <v>x</v>
          </cell>
          <cell r="J322" t="str">
            <v>x</v>
          </cell>
          <cell r="K322" t="str">
            <v>x</v>
          </cell>
          <cell r="L322" t="str">
            <v>x</v>
          </cell>
          <cell r="M322" t="str">
            <v>x</v>
          </cell>
          <cell r="N322" t="str">
            <v>x</v>
          </cell>
          <cell r="O322">
            <v>0</v>
          </cell>
          <cell r="P322" t="str">
            <v>Dunf4 432494</v>
          </cell>
          <cell r="Q322">
            <v>0</v>
          </cell>
          <cell r="R322">
            <v>0</v>
          </cell>
          <cell r="S322">
            <v>41</v>
          </cell>
          <cell r="T322">
            <v>0</v>
          </cell>
          <cell r="U322">
            <v>0</v>
          </cell>
        </row>
        <row r="323">
          <cell r="D323">
            <v>44206</v>
          </cell>
          <cell r="E323">
            <v>27</v>
          </cell>
          <cell r="F323" t="str">
            <v>x</v>
          </cell>
          <cell r="G323">
            <v>0</v>
          </cell>
          <cell r="H323">
            <v>0</v>
          </cell>
          <cell r="I323" t="str">
            <v>x</v>
          </cell>
          <cell r="J323" t="str">
            <v>x</v>
          </cell>
          <cell r="K323" t="str">
            <v>x</v>
          </cell>
          <cell r="L323" t="str">
            <v>x</v>
          </cell>
          <cell r="M323" t="str">
            <v>x</v>
          </cell>
          <cell r="N323" t="str">
            <v>x</v>
          </cell>
          <cell r="O323">
            <v>1</v>
          </cell>
          <cell r="P323">
            <v>44206</v>
          </cell>
          <cell r="Q323">
            <v>0</v>
          </cell>
          <cell r="R323">
            <v>0</v>
          </cell>
          <cell r="S323">
            <v>26</v>
          </cell>
          <cell r="T323">
            <v>0</v>
          </cell>
          <cell r="U323">
            <v>0</v>
          </cell>
        </row>
        <row r="324">
          <cell r="D324">
            <v>44208</v>
          </cell>
          <cell r="E324">
            <v>7</v>
          </cell>
          <cell r="F324" t="str">
            <v>x</v>
          </cell>
          <cell r="G324">
            <v>0</v>
          </cell>
          <cell r="H324">
            <v>0</v>
          </cell>
          <cell r="I324" t="str">
            <v>x</v>
          </cell>
          <cell r="J324" t="str">
            <v>x</v>
          </cell>
          <cell r="K324" t="str">
            <v>x</v>
          </cell>
          <cell r="L324" t="str">
            <v>x</v>
          </cell>
          <cell r="M324" t="str">
            <v>x</v>
          </cell>
          <cell r="N324" t="str">
            <v>x</v>
          </cell>
          <cell r="O324">
            <v>2</v>
          </cell>
          <cell r="P324">
            <v>44208</v>
          </cell>
          <cell r="Q324">
            <v>0</v>
          </cell>
          <cell r="R324">
            <v>0</v>
          </cell>
          <cell r="S324">
            <v>5</v>
          </cell>
          <cell r="T324">
            <v>0</v>
          </cell>
          <cell r="U324">
            <v>0</v>
          </cell>
        </row>
        <row r="325">
          <cell r="D325">
            <v>44216</v>
          </cell>
          <cell r="E325">
            <v>197</v>
          </cell>
          <cell r="F325" t="str">
            <v>x</v>
          </cell>
          <cell r="G325">
            <v>0</v>
          </cell>
          <cell r="H325">
            <v>0</v>
          </cell>
          <cell r="I325" t="str">
            <v>x</v>
          </cell>
          <cell r="J325" t="str">
            <v>x</v>
          </cell>
          <cell r="K325" t="str">
            <v>x</v>
          </cell>
          <cell r="L325" t="str">
            <v>x</v>
          </cell>
          <cell r="M325" t="str">
            <v>x</v>
          </cell>
          <cell r="N325" t="str">
            <v>x</v>
          </cell>
          <cell r="O325">
            <v>0</v>
          </cell>
          <cell r="P325" t="str">
            <v>Dunf4407868</v>
          </cell>
          <cell r="Q325">
            <v>0</v>
          </cell>
          <cell r="R325">
            <v>0</v>
          </cell>
          <cell r="S325">
            <v>197</v>
          </cell>
          <cell r="T325">
            <v>0</v>
          </cell>
          <cell r="U325">
            <v>0</v>
          </cell>
        </row>
        <row r="326">
          <cell r="D326">
            <v>44400</v>
          </cell>
          <cell r="E326">
            <v>1</v>
          </cell>
          <cell r="F326" t="str">
            <v>x</v>
          </cell>
          <cell r="G326">
            <v>0</v>
          </cell>
          <cell r="H326">
            <v>0</v>
          </cell>
          <cell r="I326" t="str">
            <v>x</v>
          </cell>
          <cell r="J326" t="str">
            <v>x</v>
          </cell>
          <cell r="K326" t="str">
            <v>x</v>
          </cell>
          <cell r="L326" t="str">
            <v>x</v>
          </cell>
          <cell r="M326" t="str">
            <v>x</v>
          </cell>
          <cell r="N326" t="str">
            <v>x</v>
          </cell>
          <cell r="O326">
            <v>0</v>
          </cell>
          <cell r="P326" t="str">
            <v>SHS Vans       44400</v>
          </cell>
          <cell r="Q326">
            <v>0</v>
          </cell>
          <cell r="R326">
            <v>0</v>
          </cell>
          <cell r="S326">
            <v>1</v>
          </cell>
          <cell r="T326">
            <v>0</v>
          </cell>
          <cell r="U326">
            <v>0</v>
          </cell>
        </row>
        <row r="327">
          <cell r="D327">
            <v>44535</v>
          </cell>
          <cell r="E327">
            <v>2938</v>
          </cell>
          <cell r="F327" t="str">
            <v>x</v>
          </cell>
          <cell r="G327">
            <v>0</v>
          </cell>
          <cell r="H327">
            <v>0</v>
          </cell>
          <cell r="I327" t="str">
            <v>x</v>
          </cell>
          <cell r="J327" t="str">
            <v>x</v>
          </cell>
          <cell r="K327" t="str">
            <v>x</v>
          </cell>
          <cell r="L327" t="str">
            <v>x</v>
          </cell>
          <cell r="M327" t="str">
            <v>x</v>
          </cell>
          <cell r="N327" t="str">
            <v>x</v>
          </cell>
          <cell r="O327">
            <v>15</v>
          </cell>
          <cell r="P327" t="str">
            <v>Dunf5535767</v>
          </cell>
          <cell r="Q327">
            <v>0</v>
          </cell>
          <cell r="R327">
            <v>0</v>
          </cell>
          <cell r="S327">
            <v>2923</v>
          </cell>
          <cell r="T327">
            <v>0</v>
          </cell>
          <cell r="U327">
            <v>0</v>
          </cell>
        </row>
        <row r="328">
          <cell r="D328">
            <v>44536</v>
          </cell>
          <cell r="E328">
            <v>4</v>
          </cell>
          <cell r="F328" t="str">
            <v>x</v>
          </cell>
          <cell r="G328">
            <v>0</v>
          </cell>
          <cell r="H328">
            <v>0</v>
          </cell>
          <cell r="I328" t="str">
            <v>x</v>
          </cell>
          <cell r="J328" t="str">
            <v>x</v>
          </cell>
          <cell r="K328" t="str">
            <v>x</v>
          </cell>
          <cell r="L328" t="str">
            <v>x</v>
          </cell>
          <cell r="M328" t="str">
            <v>x</v>
          </cell>
          <cell r="N328" t="str">
            <v>x</v>
          </cell>
          <cell r="O328">
            <v>0</v>
          </cell>
          <cell r="P328" t="str">
            <v>Dunf5509085</v>
          </cell>
          <cell r="Q328">
            <v>0</v>
          </cell>
          <cell r="R328">
            <v>0</v>
          </cell>
          <cell r="S328">
            <v>4</v>
          </cell>
          <cell r="T328">
            <v>0</v>
          </cell>
          <cell r="U328">
            <v>0</v>
          </cell>
        </row>
        <row r="329">
          <cell r="D329">
            <v>44537</v>
          </cell>
          <cell r="E329">
            <v>256</v>
          </cell>
          <cell r="F329" t="str">
            <v>x</v>
          </cell>
          <cell r="G329">
            <v>0</v>
          </cell>
          <cell r="H329">
            <v>0</v>
          </cell>
          <cell r="I329" t="str">
            <v>x</v>
          </cell>
          <cell r="J329" t="str">
            <v>x</v>
          </cell>
          <cell r="K329" t="str">
            <v>x</v>
          </cell>
          <cell r="L329" t="str">
            <v>x</v>
          </cell>
          <cell r="M329" t="str">
            <v>x</v>
          </cell>
          <cell r="N329" t="str">
            <v>x</v>
          </cell>
          <cell r="O329">
            <v>3</v>
          </cell>
          <cell r="P329" t="str">
            <v>Dunf5300557</v>
          </cell>
          <cell r="Q329">
            <v>0</v>
          </cell>
          <cell r="R329">
            <v>16</v>
          </cell>
          <cell r="S329">
            <v>237</v>
          </cell>
          <cell r="T329">
            <v>0</v>
          </cell>
          <cell r="U329">
            <v>0</v>
          </cell>
        </row>
        <row r="330">
          <cell r="D330">
            <v>44546</v>
          </cell>
          <cell r="E330">
            <v>2</v>
          </cell>
          <cell r="F330" t="str">
            <v>x</v>
          </cell>
          <cell r="G330">
            <v>0</v>
          </cell>
          <cell r="H330">
            <v>0</v>
          </cell>
          <cell r="I330" t="str">
            <v>x</v>
          </cell>
          <cell r="J330" t="str">
            <v>x</v>
          </cell>
          <cell r="K330" t="str">
            <v>x</v>
          </cell>
          <cell r="L330" t="str">
            <v>x</v>
          </cell>
          <cell r="M330" t="str">
            <v>x</v>
          </cell>
          <cell r="N330" t="str">
            <v>x</v>
          </cell>
          <cell r="O330">
            <v>0</v>
          </cell>
          <cell r="P330" t="str">
            <v>Dunf5Disney</v>
          </cell>
          <cell r="Q330">
            <v>0</v>
          </cell>
          <cell r="R330">
            <v>0</v>
          </cell>
          <cell r="S330">
            <v>2</v>
          </cell>
          <cell r="T330">
            <v>0</v>
          </cell>
          <cell r="U330">
            <v>0</v>
          </cell>
        </row>
        <row r="331">
          <cell r="D331">
            <v>44548</v>
          </cell>
          <cell r="E331">
            <v>3</v>
          </cell>
          <cell r="F331" t="str">
            <v>x</v>
          </cell>
          <cell r="G331">
            <v>2</v>
          </cell>
          <cell r="H331">
            <v>2</v>
          </cell>
          <cell r="I331" t="str">
            <v>x</v>
          </cell>
          <cell r="J331" t="str">
            <v>x</v>
          </cell>
          <cell r="K331" t="str">
            <v>x</v>
          </cell>
          <cell r="L331" t="str">
            <v>x</v>
          </cell>
          <cell r="M331" t="str">
            <v>x</v>
          </cell>
          <cell r="N331" t="str">
            <v>x</v>
          </cell>
          <cell r="O331">
            <v>0</v>
          </cell>
          <cell r="P331" t="str">
            <v>Dunf5486888</v>
          </cell>
          <cell r="Q331">
            <v>303</v>
          </cell>
          <cell r="R331">
            <v>1</v>
          </cell>
          <cell r="S331">
            <v>0</v>
          </cell>
          <cell r="T331">
            <v>0</v>
          </cell>
          <cell r="U331">
            <v>9</v>
          </cell>
        </row>
        <row r="332">
          <cell r="D332">
            <v>44553</v>
          </cell>
          <cell r="E332">
            <v>1804</v>
          </cell>
          <cell r="F332" t="str">
            <v>x</v>
          </cell>
          <cell r="G332">
            <v>0</v>
          </cell>
          <cell r="H332">
            <v>0</v>
          </cell>
          <cell r="I332" t="str">
            <v>x</v>
          </cell>
          <cell r="J332" t="str">
            <v>x</v>
          </cell>
          <cell r="K332" t="str">
            <v>x</v>
          </cell>
          <cell r="L332" t="str">
            <v>x</v>
          </cell>
          <cell r="M332" t="str">
            <v>x</v>
          </cell>
          <cell r="N332" t="str">
            <v>x</v>
          </cell>
          <cell r="O332">
            <v>3</v>
          </cell>
          <cell r="P332" t="str">
            <v>b Cus DUNF5 404040</v>
          </cell>
          <cell r="Q332">
            <v>0</v>
          </cell>
          <cell r="R332">
            <v>0</v>
          </cell>
          <cell r="S332">
            <v>1801</v>
          </cell>
          <cell r="T332">
            <v>0</v>
          </cell>
          <cell r="U332">
            <v>0</v>
          </cell>
        </row>
        <row r="333">
          <cell r="D333">
            <v>44563</v>
          </cell>
          <cell r="E333">
            <v>117</v>
          </cell>
          <cell r="F333" t="str">
            <v>x</v>
          </cell>
          <cell r="G333">
            <v>0</v>
          </cell>
          <cell r="H333">
            <v>0</v>
          </cell>
          <cell r="I333" t="str">
            <v>x</v>
          </cell>
          <cell r="J333" t="str">
            <v>x</v>
          </cell>
          <cell r="K333" t="str">
            <v>x</v>
          </cell>
          <cell r="L333" t="str">
            <v>x</v>
          </cell>
          <cell r="M333" t="str">
            <v>x</v>
          </cell>
          <cell r="N333" t="str">
            <v>x</v>
          </cell>
          <cell r="O333">
            <v>3</v>
          </cell>
          <cell r="P333" t="str">
            <v>Dunf544563</v>
          </cell>
          <cell r="Q333">
            <v>0</v>
          </cell>
          <cell r="R333">
            <v>0</v>
          </cell>
          <cell r="S333">
            <v>114</v>
          </cell>
          <cell r="T333">
            <v>0</v>
          </cell>
          <cell r="U333">
            <v>0</v>
          </cell>
        </row>
        <row r="334">
          <cell r="D334">
            <v>44580</v>
          </cell>
          <cell r="E334">
            <v>5</v>
          </cell>
          <cell r="F334" t="str">
            <v>x</v>
          </cell>
          <cell r="G334">
            <v>0</v>
          </cell>
          <cell r="H334">
            <v>0</v>
          </cell>
          <cell r="I334" t="str">
            <v>x</v>
          </cell>
          <cell r="J334" t="str">
            <v>x</v>
          </cell>
          <cell r="K334" t="str">
            <v>x</v>
          </cell>
          <cell r="L334" t="str">
            <v>x</v>
          </cell>
          <cell r="M334" t="str">
            <v>x</v>
          </cell>
          <cell r="N334" t="str">
            <v>x</v>
          </cell>
          <cell r="O334">
            <v>0</v>
          </cell>
          <cell r="P334" t="str">
            <v>Dunf544580</v>
          </cell>
          <cell r="Q334">
            <v>0</v>
          </cell>
          <cell r="R334">
            <v>0</v>
          </cell>
          <cell r="S334">
            <v>5</v>
          </cell>
          <cell r="T334">
            <v>0</v>
          </cell>
          <cell r="U334">
            <v>0</v>
          </cell>
        </row>
        <row r="335">
          <cell r="D335">
            <v>44581</v>
          </cell>
          <cell r="E335">
            <v>11</v>
          </cell>
          <cell r="F335" t="str">
            <v>x</v>
          </cell>
          <cell r="G335">
            <v>0</v>
          </cell>
          <cell r="H335">
            <v>0</v>
          </cell>
          <cell r="I335" t="str">
            <v>x</v>
          </cell>
          <cell r="J335" t="str">
            <v>x</v>
          </cell>
          <cell r="K335" t="str">
            <v>x</v>
          </cell>
          <cell r="L335" t="str">
            <v>x</v>
          </cell>
          <cell r="M335" t="str">
            <v>x</v>
          </cell>
          <cell r="N335" t="str">
            <v>x</v>
          </cell>
          <cell r="O335">
            <v>0</v>
          </cell>
          <cell r="P335" t="str">
            <v>Dunf5800803</v>
          </cell>
          <cell r="Q335">
            <v>0</v>
          </cell>
          <cell r="R335">
            <v>0</v>
          </cell>
          <cell r="S335">
            <v>11</v>
          </cell>
          <cell r="T335">
            <v>0</v>
          </cell>
          <cell r="U335">
            <v>0</v>
          </cell>
        </row>
        <row r="336">
          <cell r="D336">
            <v>44588</v>
          </cell>
          <cell r="E336">
            <v>484</v>
          </cell>
          <cell r="F336" t="str">
            <v>x</v>
          </cell>
          <cell r="G336">
            <v>0</v>
          </cell>
          <cell r="H336">
            <v>0</v>
          </cell>
          <cell r="I336" t="str">
            <v>x</v>
          </cell>
          <cell r="J336" t="str">
            <v>x</v>
          </cell>
          <cell r="K336" t="str">
            <v>x</v>
          </cell>
          <cell r="L336" t="str">
            <v>x</v>
          </cell>
          <cell r="M336" t="str">
            <v>x</v>
          </cell>
          <cell r="N336" t="str">
            <v>x</v>
          </cell>
          <cell r="O336">
            <v>2</v>
          </cell>
          <cell r="P336" t="str">
            <v>b Dunf 5404020</v>
          </cell>
          <cell r="Q336">
            <v>0</v>
          </cell>
          <cell r="R336">
            <v>0</v>
          </cell>
          <cell r="S336">
            <v>482</v>
          </cell>
          <cell r="T336">
            <v>0</v>
          </cell>
          <cell r="U336">
            <v>0</v>
          </cell>
        </row>
        <row r="337">
          <cell r="D337">
            <v>44590</v>
          </cell>
          <cell r="E337">
            <v>3</v>
          </cell>
          <cell r="F337" t="str">
            <v>x</v>
          </cell>
          <cell r="G337">
            <v>0</v>
          </cell>
          <cell r="H337">
            <v>0</v>
          </cell>
          <cell r="I337" t="str">
            <v>x</v>
          </cell>
          <cell r="J337" t="str">
            <v>x</v>
          </cell>
          <cell r="K337" t="str">
            <v>x</v>
          </cell>
          <cell r="L337" t="str">
            <v>x</v>
          </cell>
          <cell r="M337" t="str">
            <v>x</v>
          </cell>
          <cell r="N337" t="str">
            <v>x</v>
          </cell>
          <cell r="O337">
            <v>0</v>
          </cell>
          <cell r="P337" t="str">
            <v>Dunf5Spare44590</v>
          </cell>
          <cell r="Q337">
            <v>0</v>
          </cell>
          <cell r="R337">
            <v>0</v>
          </cell>
          <cell r="S337">
            <v>3</v>
          </cell>
          <cell r="T337">
            <v>0</v>
          </cell>
          <cell r="U337">
            <v>0</v>
          </cell>
        </row>
        <row r="338">
          <cell r="D338">
            <v>44605</v>
          </cell>
          <cell r="E338">
            <v>2</v>
          </cell>
          <cell r="F338" t="str">
            <v>x</v>
          </cell>
          <cell r="G338">
            <v>0</v>
          </cell>
          <cell r="H338">
            <v>0</v>
          </cell>
          <cell r="I338" t="str">
            <v>x</v>
          </cell>
          <cell r="J338" t="str">
            <v>x</v>
          </cell>
          <cell r="K338" t="str">
            <v>x</v>
          </cell>
          <cell r="L338" t="str">
            <v>x</v>
          </cell>
          <cell r="M338" t="str">
            <v>x</v>
          </cell>
          <cell r="N338" t="str">
            <v>x</v>
          </cell>
          <cell r="O338">
            <v>0</v>
          </cell>
          <cell r="P338" t="str">
            <v>Dunf500642</v>
          </cell>
          <cell r="Q338">
            <v>0</v>
          </cell>
          <cell r="R338">
            <v>0</v>
          </cell>
          <cell r="S338">
            <v>2</v>
          </cell>
          <cell r="T338">
            <v>0</v>
          </cell>
          <cell r="U338">
            <v>0</v>
          </cell>
        </row>
        <row r="339">
          <cell r="D339">
            <v>44623</v>
          </cell>
          <cell r="E339">
            <v>15</v>
          </cell>
          <cell r="F339" t="str">
            <v>x</v>
          </cell>
          <cell r="G339">
            <v>0</v>
          </cell>
          <cell r="H339">
            <v>0</v>
          </cell>
          <cell r="I339" t="str">
            <v>x</v>
          </cell>
          <cell r="J339" t="str">
            <v>x</v>
          </cell>
          <cell r="K339" t="str">
            <v>x</v>
          </cell>
          <cell r="L339" t="str">
            <v>x</v>
          </cell>
          <cell r="M339" t="str">
            <v>x</v>
          </cell>
          <cell r="N339" t="str">
            <v>x</v>
          </cell>
          <cell r="O339">
            <v>0</v>
          </cell>
          <cell r="P339" t="str">
            <v>a Dun5500005</v>
          </cell>
          <cell r="Q339">
            <v>0</v>
          </cell>
          <cell r="R339">
            <v>0</v>
          </cell>
          <cell r="S339">
            <v>15</v>
          </cell>
          <cell r="T339">
            <v>0</v>
          </cell>
          <cell r="U339">
            <v>0</v>
          </cell>
        </row>
        <row r="340">
          <cell r="D340">
            <v>44623</v>
          </cell>
          <cell r="E340">
            <v>1183</v>
          </cell>
          <cell r="F340" t="str">
            <v>x</v>
          </cell>
          <cell r="G340">
            <v>0</v>
          </cell>
          <cell r="H340">
            <v>0</v>
          </cell>
          <cell r="I340" t="str">
            <v>x</v>
          </cell>
          <cell r="J340" t="str">
            <v>x</v>
          </cell>
          <cell r="K340" t="str">
            <v>x</v>
          </cell>
          <cell r="L340" t="str">
            <v>x</v>
          </cell>
          <cell r="M340" t="str">
            <v>x</v>
          </cell>
          <cell r="N340" t="str">
            <v>x</v>
          </cell>
          <cell r="O340">
            <v>5</v>
          </cell>
          <cell r="P340" t="str">
            <v>a Dun5500005</v>
          </cell>
          <cell r="Q340">
            <v>0</v>
          </cell>
          <cell r="R340">
            <v>0</v>
          </cell>
          <cell r="S340">
            <v>1178</v>
          </cell>
          <cell r="T340">
            <v>0</v>
          </cell>
          <cell r="U340">
            <v>0</v>
          </cell>
        </row>
        <row r="341">
          <cell r="D341">
            <v>44627</v>
          </cell>
          <cell r="E341">
            <v>1</v>
          </cell>
          <cell r="F341" t="str">
            <v>x</v>
          </cell>
          <cell r="G341">
            <v>0</v>
          </cell>
          <cell r="H341">
            <v>0</v>
          </cell>
          <cell r="I341" t="str">
            <v>x</v>
          </cell>
          <cell r="J341" t="str">
            <v>x</v>
          </cell>
          <cell r="K341" t="str">
            <v>x</v>
          </cell>
          <cell r="L341" t="str">
            <v>x</v>
          </cell>
          <cell r="M341" t="str">
            <v>x</v>
          </cell>
          <cell r="N341" t="str">
            <v>x</v>
          </cell>
          <cell r="O341">
            <v>0</v>
          </cell>
          <cell r="P341" t="str">
            <v>Dun5 406940</v>
          </cell>
          <cell r="Q341">
            <v>0</v>
          </cell>
          <cell r="R341">
            <v>0</v>
          </cell>
          <cell r="S341">
            <v>1</v>
          </cell>
          <cell r="T341">
            <v>0</v>
          </cell>
          <cell r="U341">
            <v>0</v>
          </cell>
        </row>
        <row r="342">
          <cell r="D342">
            <v>44637</v>
          </cell>
          <cell r="E342">
            <v>10</v>
          </cell>
          <cell r="F342" t="str">
            <v>x</v>
          </cell>
          <cell r="G342">
            <v>0</v>
          </cell>
          <cell r="H342">
            <v>0</v>
          </cell>
          <cell r="I342" t="str">
            <v>x</v>
          </cell>
          <cell r="J342" t="str">
            <v>x</v>
          </cell>
          <cell r="K342" t="str">
            <v>x</v>
          </cell>
          <cell r="L342" t="str">
            <v>x</v>
          </cell>
          <cell r="M342" t="str">
            <v>x</v>
          </cell>
          <cell r="N342" t="str">
            <v>x</v>
          </cell>
          <cell r="O342">
            <v>0</v>
          </cell>
          <cell r="P342" t="str">
            <v>Dunf5 423257</v>
          </cell>
          <cell r="Q342">
            <v>0</v>
          </cell>
          <cell r="R342">
            <v>0</v>
          </cell>
          <cell r="S342">
            <v>8</v>
          </cell>
          <cell r="T342">
            <v>0</v>
          </cell>
          <cell r="U342">
            <v>0</v>
          </cell>
        </row>
        <row r="343">
          <cell r="D343">
            <v>44664</v>
          </cell>
          <cell r="E343">
            <v>6983</v>
          </cell>
          <cell r="F343" t="str">
            <v>x</v>
          </cell>
          <cell r="G343">
            <v>0</v>
          </cell>
          <cell r="H343">
            <v>0</v>
          </cell>
          <cell r="I343" t="str">
            <v>x</v>
          </cell>
          <cell r="J343" t="str">
            <v>x</v>
          </cell>
          <cell r="K343" t="str">
            <v>x</v>
          </cell>
          <cell r="L343" t="str">
            <v>x</v>
          </cell>
          <cell r="M343" t="str">
            <v>x</v>
          </cell>
          <cell r="N343" t="str">
            <v>x</v>
          </cell>
          <cell r="O343">
            <v>6</v>
          </cell>
          <cell r="P343" t="str">
            <v>a PAT DUNF5 404040</v>
          </cell>
          <cell r="Q343">
            <v>0</v>
          </cell>
          <cell r="R343">
            <v>0</v>
          </cell>
          <cell r="S343">
            <v>6977</v>
          </cell>
          <cell r="T343">
            <v>0</v>
          </cell>
          <cell r="U343">
            <v>0</v>
          </cell>
        </row>
        <row r="344">
          <cell r="D344">
            <v>44994</v>
          </cell>
          <cell r="E344">
            <v>4</v>
          </cell>
          <cell r="F344" t="str">
            <v>x</v>
          </cell>
          <cell r="G344">
            <v>4</v>
          </cell>
          <cell r="H344">
            <v>4</v>
          </cell>
          <cell r="I344" t="str">
            <v>x</v>
          </cell>
          <cell r="J344" t="str">
            <v>x</v>
          </cell>
          <cell r="K344" t="str">
            <v>x</v>
          </cell>
          <cell r="L344" t="str">
            <v>x</v>
          </cell>
          <cell r="M344" t="str">
            <v>x</v>
          </cell>
          <cell r="N344" t="str">
            <v>x</v>
          </cell>
          <cell r="O344">
            <v>0</v>
          </cell>
          <cell r="P344" t="str">
            <v>RM Tech from Livi</v>
          </cell>
          <cell r="Q344">
            <v>183</v>
          </cell>
          <cell r="R344">
            <v>0</v>
          </cell>
          <cell r="S344">
            <v>0</v>
          </cell>
          <cell r="T344">
            <v>0</v>
          </cell>
          <cell r="U344">
            <v>18</v>
          </cell>
        </row>
        <row r="345">
          <cell r="D345">
            <v>44996</v>
          </cell>
          <cell r="E345">
            <v>7</v>
          </cell>
          <cell r="F345" t="str">
            <v>x</v>
          </cell>
          <cell r="G345">
            <v>5</v>
          </cell>
          <cell r="H345">
            <v>5</v>
          </cell>
          <cell r="I345" t="str">
            <v>x</v>
          </cell>
          <cell r="J345" t="str">
            <v>x</v>
          </cell>
          <cell r="K345" t="str">
            <v>x</v>
          </cell>
          <cell r="L345" t="str">
            <v>x</v>
          </cell>
          <cell r="M345" t="str">
            <v>x</v>
          </cell>
          <cell r="N345" t="str">
            <v>x</v>
          </cell>
          <cell r="O345">
            <v>0</v>
          </cell>
          <cell r="P345" t="str">
            <v>RM Cust from Livi</v>
          </cell>
          <cell r="Q345">
            <v>234</v>
          </cell>
          <cell r="R345">
            <v>0</v>
          </cell>
          <cell r="S345">
            <v>2</v>
          </cell>
          <cell r="T345">
            <v>0</v>
          </cell>
          <cell r="U345">
            <v>20</v>
          </cell>
        </row>
        <row r="346">
          <cell r="D346">
            <v>44997</v>
          </cell>
          <cell r="E346">
            <v>10</v>
          </cell>
          <cell r="F346" t="str">
            <v>x</v>
          </cell>
          <cell r="G346">
            <v>7</v>
          </cell>
          <cell r="H346">
            <v>6</v>
          </cell>
          <cell r="I346" t="str">
            <v>x</v>
          </cell>
          <cell r="J346" t="str">
            <v>x</v>
          </cell>
          <cell r="K346" t="str">
            <v>x</v>
          </cell>
          <cell r="L346" t="str">
            <v>x</v>
          </cell>
          <cell r="M346" t="str">
            <v>x</v>
          </cell>
          <cell r="N346" t="str">
            <v>x</v>
          </cell>
          <cell r="O346">
            <v>1</v>
          </cell>
          <cell r="P346" t="str">
            <v>RM Livi No Staff</v>
          </cell>
          <cell r="Q346">
            <v>148</v>
          </cell>
          <cell r="R346">
            <v>0</v>
          </cell>
          <cell r="S346">
            <v>0</v>
          </cell>
          <cell r="T346">
            <v>0</v>
          </cell>
          <cell r="U346">
            <v>75</v>
          </cell>
        </row>
        <row r="347">
          <cell r="D347">
            <v>46000</v>
          </cell>
          <cell r="E347">
            <v>833</v>
          </cell>
          <cell r="F347" t="str">
            <v>x</v>
          </cell>
          <cell r="G347">
            <v>701</v>
          </cell>
          <cell r="H347">
            <v>468</v>
          </cell>
          <cell r="I347" t="str">
            <v>x</v>
          </cell>
          <cell r="J347" t="str">
            <v>x</v>
          </cell>
          <cell r="K347" t="str">
            <v>x</v>
          </cell>
          <cell r="L347" t="str">
            <v>x</v>
          </cell>
          <cell r="M347" t="str">
            <v>x</v>
          </cell>
          <cell r="N347" t="str">
            <v>x</v>
          </cell>
          <cell r="O347">
            <v>101</v>
          </cell>
          <cell r="P347" t="str">
            <v>Dunf4 066663</v>
          </cell>
          <cell r="Q347">
            <v>132099</v>
          </cell>
          <cell r="R347">
            <v>31</v>
          </cell>
          <cell r="S347">
            <v>0</v>
          </cell>
          <cell r="T347">
            <v>0</v>
          </cell>
          <cell r="U347">
            <v>32646</v>
          </cell>
        </row>
        <row r="348">
          <cell r="D348">
            <v>77101</v>
          </cell>
          <cell r="E348">
            <v>1</v>
          </cell>
          <cell r="F348" t="str">
            <v>X</v>
          </cell>
          <cell r="G348">
            <v>0</v>
          </cell>
          <cell r="H348">
            <v>0</v>
          </cell>
          <cell r="I348" t="str">
            <v>X</v>
          </cell>
          <cell r="J348" t="str">
            <v>X</v>
          </cell>
          <cell r="K348" t="str">
            <v>X</v>
          </cell>
          <cell r="L348" t="str">
            <v>X</v>
          </cell>
          <cell r="M348" t="str">
            <v>X</v>
          </cell>
          <cell r="N348" t="str">
            <v>X</v>
          </cell>
          <cell r="O348">
            <v>1</v>
          </cell>
          <cell r="P348" t="str">
            <v>SB Sales Rugby</v>
          </cell>
          <cell r="Q348">
            <v>0</v>
          </cell>
          <cell r="R348">
            <v>0</v>
          </cell>
          <cell r="S348">
            <v>0</v>
          </cell>
          <cell r="T348">
            <v>0</v>
          </cell>
          <cell r="U348">
            <v>0</v>
          </cell>
        </row>
        <row r="349">
          <cell r="D349">
            <v>77102</v>
          </cell>
          <cell r="E349">
            <v>2</v>
          </cell>
          <cell r="F349" t="str">
            <v>X</v>
          </cell>
          <cell r="G349">
            <v>2</v>
          </cell>
          <cell r="H349">
            <v>2</v>
          </cell>
          <cell r="I349" t="str">
            <v>X</v>
          </cell>
          <cell r="J349" t="str">
            <v>X</v>
          </cell>
          <cell r="K349" t="str">
            <v>X</v>
          </cell>
          <cell r="L349" t="str">
            <v>X</v>
          </cell>
          <cell r="M349" t="str">
            <v>X</v>
          </cell>
          <cell r="N349" t="str">
            <v>X</v>
          </cell>
          <cell r="O349">
            <v>0</v>
          </cell>
          <cell r="P349" t="str">
            <v>SB Sales Music Chan</v>
          </cell>
          <cell r="Q349">
            <v>65</v>
          </cell>
          <cell r="R349">
            <v>0</v>
          </cell>
          <cell r="S349">
            <v>0</v>
          </cell>
          <cell r="T349">
            <v>0</v>
          </cell>
          <cell r="U349">
            <v>5</v>
          </cell>
        </row>
        <row r="350">
          <cell r="D350">
            <v>77103</v>
          </cell>
          <cell r="E350">
            <v>99</v>
          </cell>
          <cell r="F350" t="str">
            <v>X</v>
          </cell>
          <cell r="G350">
            <v>97</v>
          </cell>
          <cell r="H350">
            <v>95</v>
          </cell>
          <cell r="I350" t="str">
            <v>X</v>
          </cell>
          <cell r="J350" t="str">
            <v>X</v>
          </cell>
          <cell r="K350" t="str">
            <v>X</v>
          </cell>
          <cell r="L350" t="str">
            <v>X</v>
          </cell>
          <cell r="M350" t="str">
            <v>X</v>
          </cell>
          <cell r="N350" t="str">
            <v>X</v>
          </cell>
          <cell r="O350">
            <v>2</v>
          </cell>
          <cell r="P350" t="str">
            <v>New Bus Generic TO</v>
          </cell>
          <cell r="Q350">
            <v>29326</v>
          </cell>
          <cell r="R350">
            <v>0</v>
          </cell>
          <cell r="S350">
            <v>0</v>
          </cell>
          <cell r="T350">
            <v>0</v>
          </cell>
          <cell r="U350">
            <v>263</v>
          </cell>
        </row>
        <row r="351">
          <cell r="D351">
            <v>77103</v>
          </cell>
          <cell r="E351">
            <v>143</v>
          </cell>
          <cell r="F351" t="str">
            <v>x</v>
          </cell>
          <cell r="G351">
            <v>142</v>
          </cell>
          <cell r="H351">
            <v>136</v>
          </cell>
          <cell r="I351" t="str">
            <v>x</v>
          </cell>
          <cell r="J351" t="str">
            <v>x</v>
          </cell>
          <cell r="K351" t="str">
            <v>x</v>
          </cell>
          <cell r="L351" t="str">
            <v>x</v>
          </cell>
          <cell r="M351" t="str">
            <v>x</v>
          </cell>
          <cell r="N351" t="str">
            <v>x</v>
          </cell>
          <cell r="O351">
            <v>1</v>
          </cell>
          <cell r="P351" t="str">
            <v>Sales Generic T/Out</v>
          </cell>
          <cell r="Q351">
            <v>50878</v>
          </cell>
          <cell r="R351">
            <v>0</v>
          </cell>
          <cell r="S351">
            <v>0</v>
          </cell>
          <cell r="T351">
            <v>0</v>
          </cell>
          <cell r="U351">
            <v>1138</v>
          </cell>
        </row>
        <row r="352">
          <cell r="D352">
            <v>77105</v>
          </cell>
          <cell r="E352">
            <v>1</v>
          </cell>
          <cell r="F352" t="str">
            <v>X</v>
          </cell>
          <cell r="G352">
            <v>1</v>
          </cell>
          <cell r="H352">
            <v>1</v>
          </cell>
          <cell r="I352" t="str">
            <v>X</v>
          </cell>
          <cell r="J352" t="str">
            <v>X</v>
          </cell>
          <cell r="K352" t="str">
            <v>X</v>
          </cell>
          <cell r="L352" t="str">
            <v>X</v>
          </cell>
          <cell r="M352" t="str">
            <v>X</v>
          </cell>
          <cell r="N352" t="str">
            <v>X</v>
          </cell>
          <cell r="O352">
            <v>0</v>
          </cell>
          <cell r="P352" t="str">
            <v>Time Out 08705800822</v>
          </cell>
          <cell r="Q352">
            <v>95</v>
          </cell>
          <cell r="R352">
            <v>0</v>
          </cell>
          <cell r="S352">
            <v>0</v>
          </cell>
          <cell r="T352">
            <v>0</v>
          </cell>
          <cell r="U352">
            <v>2</v>
          </cell>
        </row>
        <row r="353">
          <cell r="D353">
            <v>77106</v>
          </cell>
          <cell r="E353">
            <v>25</v>
          </cell>
          <cell r="F353" t="str">
            <v>X</v>
          </cell>
          <cell r="G353">
            <v>24</v>
          </cell>
          <cell r="H353">
            <v>24</v>
          </cell>
          <cell r="I353" t="str">
            <v>X</v>
          </cell>
          <cell r="J353" t="str">
            <v>X</v>
          </cell>
          <cell r="K353" t="str">
            <v>X</v>
          </cell>
          <cell r="L353" t="str">
            <v>X</v>
          </cell>
          <cell r="M353" t="str">
            <v>X</v>
          </cell>
          <cell r="N353" t="str">
            <v>X</v>
          </cell>
          <cell r="O353">
            <v>1</v>
          </cell>
          <cell r="P353" t="str">
            <v>SB Sales Development</v>
          </cell>
          <cell r="Q353">
            <v>3110</v>
          </cell>
          <cell r="R353">
            <v>0</v>
          </cell>
          <cell r="S353">
            <v>0</v>
          </cell>
          <cell r="T353">
            <v>0</v>
          </cell>
          <cell r="U353">
            <v>59</v>
          </cell>
        </row>
        <row r="354">
          <cell r="D354">
            <v>77108</v>
          </cell>
          <cell r="E354">
            <v>112</v>
          </cell>
          <cell r="F354" t="str">
            <v>X</v>
          </cell>
          <cell r="G354">
            <v>112</v>
          </cell>
          <cell r="H354">
            <v>99</v>
          </cell>
          <cell r="I354" t="str">
            <v>X</v>
          </cell>
          <cell r="J354" t="str">
            <v>X</v>
          </cell>
          <cell r="K354" t="str">
            <v>X</v>
          </cell>
          <cell r="L354" t="str">
            <v>X</v>
          </cell>
          <cell r="M354" t="str">
            <v>X</v>
          </cell>
          <cell r="N354" t="str">
            <v>X</v>
          </cell>
          <cell r="O354">
            <v>0</v>
          </cell>
          <cell r="P354" t="str">
            <v>Sky Bus Contact 2</v>
          </cell>
          <cell r="Q354">
            <v>25791</v>
          </cell>
          <cell r="R354">
            <v>0</v>
          </cell>
          <cell r="S354">
            <v>0</v>
          </cell>
          <cell r="T354">
            <v>0</v>
          </cell>
          <cell r="U354">
            <v>1070</v>
          </cell>
        </row>
        <row r="355">
          <cell r="D355">
            <v>77109</v>
          </cell>
          <cell r="E355">
            <v>530</v>
          </cell>
          <cell r="F355" t="str">
            <v>X</v>
          </cell>
          <cell r="G355">
            <v>526</v>
          </cell>
          <cell r="H355">
            <v>469</v>
          </cell>
          <cell r="I355" t="str">
            <v>X</v>
          </cell>
          <cell r="J355" t="str">
            <v>X</v>
          </cell>
          <cell r="K355" t="str">
            <v>X</v>
          </cell>
          <cell r="L355" t="str">
            <v>X</v>
          </cell>
          <cell r="M355" t="str">
            <v>X</v>
          </cell>
          <cell r="N355" t="str">
            <v>X</v>
          </cell>
          <cell r="O355">
            <v>3</v>
          </cell>
          <cell r="P355" t="str">
            <v>Sky Bus Contact 1</v>
          </cell>
          <cell r="Q355">
            <v>104917</v>
          </cell>
          <cell r="R355">
            <v>23</v>
          </cell>
          <cell r="S355">
            <v>0</v>
          </cell>
          <cell r="T355">
            <v>0</v>
          </cell>
          <cell r="U355">
            <v>4435</v>
          </cell>
        </row>
        <row r="356">
          <cell r="D356">
            <v>77110</v>
          </cell>
          <cell r="E356">
            <v>27</v>
          </cell>
          <cell r="F356" t="str">
            <v>X</v>
          </cell>
          <cell r="G356">
            <v>27</v>
          </cell>
          <cell r="H356">
            <v>22</v>
          </cell>
          <cell r="I356" t="str">
            <v>X</v>
          </cell>
          <cell r="J356" t="str">
            <v>X</v>
          </cell>
          <cell r="K356" t="str">
            <v>X</v>
          </cell>
          <cell r="L356" t="str">
            <v>X</v>
          </cell>
          <cell r="M356" t="str">
            <v>X</v>
          </cell>
          <cell r="N356" t="str">
            <v>X</v>
          </cell>
          <cell r="O356">
            <v>0</v>
          </cell>
          <cell r="P356" t="str">
            <v>Sky Business T/O</v>
          </cell>
          <cell r="Q356">
            <v>6930</v>
          </cell>
          <cell r="R356">
            <v>0</v>
          </cell>
          <cell r="S356">
            <v>0</v>
          </cell>
          <cell r="T356">
            <v>0</v>
          </cell>
          <cell r="U356">
            <v>391</v>
          </cell>
        </row>
        <row r="357">
          <cell r="D357">
            <v>77113</v>
          </cell>
          <cell r="E357">
            <v>8</v>
          </cell>
          <cell r="F357" t="str">
            <v>X</v>
          </cell>
          <cell r="G357">
            <v>8</v>
          </cell>
          <cell r="H357">
            <v>7</v>
          </cell>
          <cell r="I357" t="str">
            <v>X</v>
          </cell>
          <cell r="J357" t="str">
            <v>X</v>
          </cell>
          <cell r="K357" t="str">
            <v>X</v>
          </cell>
          <cell r="L357" t="str">
            <v>X</v>
          </cell>
          <cell r="M357" t="str">
            <v>X</v>
          </cell>
          <cell r="N357" t="str">
            <v>X</v>
          </cell>
          <cell r="O357">
            <v>0</v>
          </cell>
          <cell r="P357" t="str">
            <v>Sky Bus Int Help</v>
          </cell>
          <cell r="Q357">
            <v>1003</v>
          </cell>
          <cell r="R357">
            <v>0</v>
          </cell>
          <cell r="S357">
            <v>0</v>
          </cell>
          <cell r="T357">
            <v>0</v>
          </cell>
          <cell r="U357">
            <v>114</v>
          </cell>
        </row>
        <row r="358">
          <cell r="D358">
            <v>77114</v>
          </cell>
          <cell r="E358">
            <v>1</v>
          </cell>
          <cell r="F358" t="str">
            <v>X</v>
          </cell>
          <cell r="G358">
            <v>1</v>
          </cell>
          <cell r="H358">
            <v>1</v>
          </cell>
          <cell r="I358" t="str">
            <v>X</v>
          </cell>
          <cell r="J358" t="str">
            <v>X</v>
          </cell>
          <cell r="K358" t="str">
            <v>X</v>
          </cell>
          <cell r="L358" t="str">
            <v>X</v>
          </cell>
          <cell r="M358" t="str">
            <v>X</v>
          </cell>
          <cell r="N358" t="str">
            <v>X</v>
          </cell>
          <cell r="O358">
            <v>0</v>
          </cell>
          <cell r="P358" t="str">
            <v>Bear BBH</v>
          </cell>
          <cell r="Q358">
            <v>516</v>
          </cell>
          <cell r="R358">
            <v>0</v>
          </cell>
          <cell r="S358">
            <v>0</v>
          </cell>
          <cell r="T358">
            <v>0</v>
          </cell>
          <cell r="U358">
            <v>2</v>
          </cell>
        </row>
        <row r="359">
          <cell r="D359">
            <v>77117</v>
          </cell>
          <cell r="E359">
            <v>295</v>
          </cell>
          <cell r="F359" t="str">
            <v>X</v>
          </cell>
          <cell r="G359">
            <v>295</v>
          </cell>
          <cell r="H359">
            <v>293</v>
          </cell>
          <cell r="I359" t="str">
            <v>X</v>
          </cell>
          <cell r="J359" t="str">
            <v>X</v>
          </cell>
          <cell r="K359" t="str">
            <v>X</v>
          </cell>
          <cell r="L359" t="str">
            <v>X</v>
          </cell>
          <cell r="M359" t="str">
            <v>X</v>
          </cell>
          <cell r="N359" t="str">
            <v>X</v>
          </cell>
          <cell r="O359">
            <v>0</v>
          </cell>
          <cell r="P359" t="str">
            <v>IDO NB 800874</v>
          </cell>
          <cell r="Q359">
            <v>151229</v>
          </cell>
          <cell r="R359">
            <v>0</v>
          </cell>
          <cell r="S359">
            <v>0</v>
          </cell>
          <cell r="T359">
            <v>0</v>
          </cell>
          <cell r="U359">
            <v>716</v>
          </cell>
        </row>
        <row r="360">
          <cell r="D360">
            <v>77119</v>
          </cell>
          <cell r="E360">
            <v>20</v>
          </cell>
          <cell r="F360" t="str">
            <v>X</v>
          </cell>
          <cell r="G360">
            <v>20</v>
          </cell>
          <cell r="H360">
            <v>19</v>
          </cell>
          <cell r="I360" t="str">
            <v>X</v>
          </cell>
          <cell r="J360" t="str">
            <v>X</v>
          </cell>
          <cell r="K360" t="str">
            <v>X</v>
          </cell>
          <cell r="L360" t="str">
            <v>X</v>
          </cell>
          <cell r="M360" t="str">
            <v>X</v>
          </cell>
          <cell r="N360" t="str">
            <v>X</v>
          </cell>
          <cell r="O360">
            <v>0</v>
          </cell>
          <cell r="P360" t="str">
            <v>Sky Business Groups</v>
          </cell>
          <cell r="Q360">
            <v>1636</v>
          </cell>
          <cell r="R360">
            <v>0</v>
          </cell>
          <cell r="S360">
            <v>0</v>
          </cell>
          <cell r="T360">
            <v>0</v>
          </cell>
          <cell r="U360">
            <v>70</v>
          </cell>
        </row>
        <row r="361">
          <cell r="D361">
            <v>77122</v>
          </cell>
          <cell r="E361">
            <v>3</v>
          </cell>
          <cell r="F361" t="str">
            <v>X</v>
          </cell>
          <cell r="G361">
            <v>3</v>
          </cell>
          <cell r="H361">
            <v>3</v>
          </cell>
          <cell r="I361" t="str">
            <v>X</v>
          </cell>
          <cell r="J361" t="str">
            <v>X</v>
          </cell>
          <cell r="K361" t="str">
            <v>X</v>
          </cell>
          <cell r="L361" t="str">
            <v>X</v>
          </cell>
          <cell r="M361" t="str">
            <v>X</v>
          </cell>
          <cell r="N361" t="str">
            <v>X</v>
          </cell>
          <cell r="O361">
            <v>0</v>
          </cell>
          <cell r="P361" t="str">
            <v>SB Sales Marketiing</v>
          </cell>
          <cell r="Q361">
            <v>358</v>
          </cell>
          <cell r="R361">
            <v>0</v>
          </cell>
          <cell r="S361">
            <v>0</v>
          </cell>
          <cell r="T361">
            <v>0</v>
          </cell>
          <cell r="U361">
            <v>11</v>
          </cell>
        </row>
        <row r="362">
          <cell r="D362">
            <v>77124</v>
          </cell>
          <cell r="E362">
            <v>1</v>
          </cell>
          <cell r="F362" t="str">
            <v>X</v>
          </cell>
          <cell r="G362">
            <v>1</v>
          </cell>
          <cell r="H362">
            <v>1</v>
          </cell>
          <cell r="I362" t="str">
            <v>X</v>
          </cell>
          <cell r="J362" t="str">
            <v>X</v>
          </cell>
          <cell r="K362" t="str">
            <v>X</v>
          </cell>
          <cell r="L362" t="str">
            <v>X</v>
          </cell>
          <cell r="M362" t="str">
            <v>X</v>
          </cell>
          <cell r="N362" t="str">
            <v>X</v>
          </cell>
          <cell r="O362">
            <v>0</v>
          </cell>
          <cell r="P362" t="str">
            <v>GTGD Media 800872</v>
          </cell>
          <cell r="Q362">
            <v>120</v>
          </cell>
          <cell r="R362">
            <v>0</v>
          </cell>
          <cell r="S362">
            <v>0</v>
          </cell>
          <cell r="T362">
            <v>0</v>
          </cell>
          <cell r="U362">
            <v>2</v>
          </cell>
        </row>
        <row r="363">
          <cell r="D363">
            <v>77125</v>
          </cell>
          <cell r="E363">
            <v>34</v>
          </cell>
          <cell r="F363" t="str">
            <v>X</v>
          </cell>
          <cell r="G363">
            <v>33</v>
          </cell>
          <cell r="H363">
            <v>33</v>
          </cell>
          <cell r="I363" t="str">
            <v>X</v>
          </cell>
          <cell r="J363" t="str">
            <v>X</v>
          </cell>
          <cell r="K363" t="str">
            <v>X</v>
          </cell>
          <cell r="L363" t="str">
            <v>X</v>
          </cell>
          <cell r="M363" t="str">
            <v>X</v>
          </cell>
          <cell r="N363" t="str">
            <v>X</v>
          </cell>
          <cell r="O363">
            <v>1</v>
          </cell>
          <cell r="P363" t="str">
            <v>Refresh Mag 663366</v>
          </cell>
          <cell r="Q363">
            <v>14706</v>
          </cell>
          <cell r="R363">
            <v>0</v>
          </cell>
          <cell r="S363">
            <v>0</v>
          </cell>
          <cell r="T363">
            <v>0</v>
          </cell>
          <cell r="U363">
            <v>69</v>
          </cell>
        </row>
        <row r="364">
          <cell r="D364">
            <v>77125</v>
          </cell>
          <cell r="E364">
            <v>14</v>
          </cell>
          <cell r="F364" t="str">
            <v>x</v>
          </cell>
          <cell r="G364">
            <v>14</v>
          </cell>
          <cell r="H364">
            <v>14</v>
          </cell>
          <cell r="I364" t="str">
            <v>x</v>
          </cell>
          <cell r="J364" t="str">
            <v>x</v>
          </cell>
          <cell r="K364" t="str">
            <v>x</v>
          </cell>
          <cell r="L364" t="str">
            <v>x</v>
          </cell>
          <cell r="M364" t="str">
            <v>x</v>
          </cell>
          <cell r="N364" t="str">
            <v>x</v>
          </cell>
          <cell r="O364">
            <v>0</v>
          </cell>
          <cell r="P364" t="str">
            <v>Refresh Mag 663366</v>
          </cell>
          <cell r="Q364">
            <v>8248</v>
          </cell>
          <cell r="R364">
            <v>0</v>
          </cell>
          <cell r="S364">
            <v>0</v>
          </cell>
          <cell r="T364">
            <v>0</v>
          </cell>
          <cell r="U364">
            <v>30</v>
          </cell>
        </row>
        <row r="365">
          <cell r="D365">
            <v>77126</v>
          </cell>
          <cell r="E365">
            <v>1</v>
          </cell>
          <cell r="F365" t="str">
            <v>X</v>
          </cell>
          <cell r="G365">
            <v>1</v>
          </cell>
          <cell r="H365">
            <v>1</v>
          </cell>
          <cell r="I365" t="str">
            <v>X</v>
          </cell>
          <cell r="J365" t="str">
            <v>X</v>
          </cell>
          <cell r="K365" t="str">
            <v>X</v>
          </cell>
          <cell r="L365" t="str">
            <v>X</v>
          </cell>
          <cell r="M365" t="str">
            <v>X</v>
          </cell>
          <cell r="N365" t="str">
            <v>X</v>
          </cell>
          <cell r="O365">
            <v>0</v>
          </cell>
          <cell r="P365" t="str">
            <v>New Business 215215</v>
          </cell>
          <cell r="Q365">
            <v>110</v>
          </cell>
          <cell r="R365">
            <v>0</v>
          </cell>
          <cell r="S365">
            <v>0</v>
          </cell>
          <cell r="T365">
            <v>0</v>
          </cell>
          <cell r="U365">
            <v>2</v>
          </cell>
        </row>
        <row r="366">
          <cell r="D366">
            <v>77127</v>
          </cell>
          <cell r="E366">
            <v>1</v>
          </cell>
          <cell r="F366" t="str">
            <v>X</v>
          </cell>
          <cell r="G366">
            <v>1</v>
          </cell>
          <cell r="H366">
            <v>1</v>
          </cell>
          <cell r="I366" t="str">
            <v>X</v>
          </cell>
          <cell r="J366" t="str">
            <v>X</v>
          </cell>
          <cell r="K366" t="str">
            <v>X</v>
          </cell>
          <cell r="L366" t="str">
            <v>X</v>
          </cell>
          <cell r="M366" t="str">
            <v>X</v>
          </cell>
          <cell r="N366" t="str">
            <v>X</v>
          </cell>
          <cell r="O366">
            <v>0</v>
          </cell>
          <cell r="P366" t="str">
            <v>Sky+ SA Press</v>
          </cell>
          <cell r="Q366">
            <v>453</v>
          </cell>
          <cell r="R366">
            <v>0</v>
          </cell>
          <cell r="S366">
            <v>0</v>
          </cell>
          <cell r="T366">
            <v>0</v>
          </cell>
          <cell r="U366">
            <v>2</v>
          </cell>
        </row>
        <row r="367">
          <cell r="D367">
            <v>77128</v>
          </cell>
          <cell r="E367">
            <v>11</v>
          </cell>
          <cell r="F367" t="str">
            <v>X</v>
          </cell>
          <cell r="G367">
            <v>11</v>
          </cell>
          <cell r="H367">
            <v>11</v>
          </cell>
          <cell r="I367" t="str">
            <v>X</v>
          </cell>
          <cell r="J367" t="str">
            <v>X</v>
          </cell>
          <cell r="K367" t="str">
            <v>X</v>
          </cell>
          <cell r="L367" t="str">
            <v>X</v>
          </cell>
          <cell r="M367" t="str">
            <v>X</v>
          </cell>
          <cell r="N367" t="str">
            <v>X</v>
          </cell>
          <cell r="O367">
            <v>0</v>
          </cell>
          <cell r="P367" t="str">
            <v>Retailer cust profil</v>
          </cell>
          <cell r="Q367">
            <v>3368</v>
          </cell>
          <cell r="R367">
            <v>0</v>
          </cell>
          <cell r="S367">
            <v>0</v>
          </cell>
          <cell r="T367">
            <v>0</v>
          </cell>
          <cell r="U367">
            <v>25</v>
          </cell>
        </row>
        <row r="368">
          <cell r="D368">
            <v>77131</v>
          </cell>
          <cell r="E368">
            <v>46</v>
          </cell>
          <cell r="F368" t="str">
            <v>X</v>
          </cell>
          <cell r="G368">
            <v>45</v>
          </cell>
          <cell r="H368">
            <v>44</v>
          </cell>
          <cell r="I368" t="str">
            <v>X</v>
          </cell>
          <cell r="J368" t="str">
            <v>X</v>
          </cell>
          <cell r="K368" t="str">
            <v>X</v>
          </cell>
          <cell r="L368" t="str">
            <v>X</v>
          </cell>
          <cell r="M368" t="str">
            <v>X</v>
          </cell>
          <cell r="N368" t="str">
            <v>X</v>
          </cell>
          <cell r="O368">
            <v>1</v>
          </cell>
          <cell r="P368" t="str">
            <v>SB Compliance</v>
          </cell>
          <cell r="Q368">
            <v>7415</v>
          </cell>
          <cell r="R368">
            <v>0</v>
          </cell>
          <cell r="S368">
            <v>0</v>
          </cell>
          <cell r="T368">
            <v>0</v>
          </cell>
          <cell r="U368">
            <v>226</v>
          </cell>
        </row>
        <row r="369">
          <cell r="D369">
            <v>77132</v>
          </cell>
          <cell r="E369">
            <v>6</v>
          </cell>
          <cell r="F369" t="str">
            <v>X</v>
          </cell>
          <cell r="G369">
            <v>5</v>
          </cell>
          <cell r="H369">
            <v>6</v>
          </cell>
          <cell r="I369" t="str">
            <v>X</v>
          </cell>
          <cell r="J369" t="str">
            <v>X</v>
          </cell>
          <cell r="K369" t="str">
            <v>X</v>
          </cell>
          <cell r="L369" t="str">
            <v>X</v>
          </cell>
          <cell r="M369" t="str">
            <v>X</v>
          </cell>
          <cell r="N369" t="str">
            <v>X</v>
          </cell>
          <cell r="O369">
            <v>0</v>
          </cell>
          <cell r="P369" t="str">
            <v>VC process cust prof</v>
          </cell>
          <cell r="Q369">
            <v>71</v>
          </cell>
          <cell r="R369">
            <v>0</v>
          </cell>
          <cell r="S369">
            <v>0</v>
          </cell>
          <cell r="T369">
            <v>0</v>
          </cell>
          <cell r="U369">
            <v>31</v>
          </cell>
        </row>
        <row r="370">
          <cell r="D370">
            <v>77133</v>
          </cell>
          <cell r="E370">
            <v>52</v>
          </cell>
          <cell r="F370" t="str">
            <v>X</v>
          </cell>
          <cell r="G370">
            <v>52</v>
          </cell>
          <cell r="H370">
            <v>52</v>
          </cell>
          <cell r="I370" t="str">
            <v>X</v>
          </cell>
          <cell r="J370" t="str">
            <v>X</v>
          </cell>
          <cell r="K370" t="str">
            <v>X</v>
          </cell>
          <cell r="L370" t="str">
            <v>X</v>
          </cell>
          <cell r="M370" t="str">
            <v>X</v>
          </cell>
          <cell r="N370" t="str">
            <v>X</v>
          </cell>
          <cell r="O370">
            <v>0</v>
          </cell>
          <cell r="P370" t="str">
            <v>SB Sales Contact</v>
          </cell>
          <cell r="Q370">
            <v>3144</v>
          </cell>
          <cell r="R370">
            <v>0</v>
          </cell>
          <cell r="S370">
            <v>0</v>
          </cell>
          <cell r="T370">
            <v>0</v>
          </cell>
          <cell r="U370">
            <v>117</v>
          </cell>
        </row>
        <row r="371">
          <cell r="D371">
            <v>77134</v>
          </cell>
          <cell r="E371">
            <v>58</v>
          </cell>
          <cell r="F371" t="str">
            <v>X</v>
          </cell>
          <cell r="G371">
            <v>57</v>
          </cell>
          <cell r="H371">
            <v>57</v>
          </cell>
          <cell r="I371" t="str">
            <v>X</v>
          </cell>
          <cell r="J371" t="str">
            <v>X</v>
          </cell>
          <cell r="K371" t="str">
            <v>X</v>
          </cell>
          <cell r="L371" t="str">
            <v>X</v>
          </cell>
          <cell r="M371" t="str">
            <v>X</v>
          </cell>
          <cell r="N371" t="str">
            <v>X</v>
          </cell>
          <cell r="O371">
            <v>1</v>
          </cell>
          <cell r="P371" t="str">
            <v>Field esc cust profi</v>
          </cell>
          <cell r="Q371">
            <v>5275</v>
          </cell>
          <cell r="R371">
            <v>0</v>
          </cell>
          <cell r="S371">
            <v>0</v>
          </cell>
          <cell r="T371">
            <v>0</v>
          </cell>
          <cell r="U371">
            <v>149</v>
          </cell>
        </row>
        <row r="372">
          <cell r="D372">
            <v>77135</v>
          </cell>
          <cell r="E372">
            <v>14</v>
          </cell>
          <cell r="F372" t="str">
            <v>X</v>
          </cell>
          <cell r="G372">
            <v>14</v>
          </cell>
          <cell r="H372">
            <v>14</v>
          </cell>
          <cell r="I372" t="str">
            <v>X</v>
          </cell>
          <cell r="J372" t="str">
            <v>X</v>
          </cell>
          <cell r="K372" t="str">
            <v>X</v>
          </cell>
          <cell r="L372" t="str">
            <v>X</v>
          </cell>
          <cell r="M372" t="str">
            <v>X</v>
          </cell>
          <cell r="N372" t="str">
            <v>X</v>
          </cell>
          <cell r="O372">
            <v>0</v>
          </cell>
          <cell r="P372" t="str">
            <v>Executive cust profi</v>
          </cell>
          <cell r="Q372">
            <v>3038</v>
          </cell>
          <cell r="R372">
            <v>0</v>
          </cell>
          <cell r="S372">
            <v>0</v>
          </cell>
          <cell r="T372">
            <v>0</v>
          </cell>
          <cell r="U372">
            <v>31</v>
          </cell>
        </row>
        <row r="373">
          <cell r="D373">
            <v>77137</v>
          </cell>
          <cell r="E373">
            <v>52</v>
          </cell>
          <cell r="F373" t="str">
            <v>X</v>
          </cell>
          <cell r="G373">
            <v>46</v>
          </cell>
          <cell r="H373">
            <v>46</v>
          </cell>
          <cell r="I373" t="str">
            <v>X</v>
          </cell>
          <cell r="J373" t="str">
            <v>X</v>
          </cell>
          <cell r="K373" t="str">
            <v>X</v>
          </cell>
          <cell r="L373" t="str">
            <v>X</v>
          </cell>
          <cell r="M373" t="str">
            <v>X</v>
          </cell>
          <cell r="N373" t="str">
            <v>X</v>
          </cell>
          <cell r="O373">
            <v>4</v>
          </cell>
          <cell r="P373" t="str">
            <v>VC VIP cust profile</v>
          </cell>
          <cell r="Q373">
            <v>6431</v>
          </cell>
          <cell r="R373">
            <v>0</v>
          </cell>
          <cell r="S373">
            <v>0</v>
          </cell>
          <cell r="T373">
            <v>0</v>
          </cell>
          <cell r="U373">
            <v>452</v>
          </cell>
        </row>
        <row r="374">
          <cell r="D374">
            <v>77146</v>
          </cell>
          <cell r="E374">
            <v>425</v>
          </cell>
          <cell r="F374" t="str">
            <v>X</v>
          </cell>
          <cell r="G374">
            <v>423</v>
          </cell>
          <cell r="H374">
            <v>422</v>
          </cell>
          <cell r="I374" t="str">
            <v>X</v>
          </cell>
          <cell r="J374" t="str">
            <v>X</v>
          </cell>
          <cell r="K374" t="str">
            <v>X</v>
          </cell>
          <cell r="L374" t="str">
            <v>X</v>
          </cell>
          <cell r="M374" t="str">
            <v>X</v>
          </cell>
          <cell r="N374" t="str">
            <v>X</v>
          </cell>
          <cell r="O374">
            <v>2</v>
          </cell>
          <cell r="P374" t="str">
            <v>BT External 800869</v>
          </cell>
          <cell r="Q374">
            <v>212320</v>
          </cell>
          <cell r="R374">
            <v>0</v>
          </cell>
          <cell r="S374">
            <v>0</v>
          </cell>
          <cell r="T374">
            <v>0</v>
          </cell>
          <cell r="U374">
            <v>1207</v>
          </cell>
        </row>
        <row r="375">
          <cell r="D375">
            <v>77147</v>
          </cell>
          <cell r="E375">
            <v>18</v>
          </cell>
          <cell r="F375" t="str">
            <v>X</v>
          </cell>
          <cell r="G375">
            <v>17</v>
          </cell>
          <cell r="H375">
            <v>14</v>
          </cell>
          <cell r="I375" t="str">
            <v>X</v>
          </cell>
          <cell r="J375" t="str">
            <v>X</v>
          </cell>
          <cell r="K375" t="str">
            <v>X</v>
          </cell>
          <cell r="L375" t="str">
            <v>X</v>
          </cell>
          <cell r="M375" t="str">
            <v>X</v>
          </cell>
          <cell r="N375" t="str">
            <v>X</v>
          </cell>
          <cell r="O375">
            <v>1</v>
          </cell>
          <cell r="P375" t="str">
            <v>Sky Bus ROI Contact</v>
          </cell>
          <cell r="Q375">
            <v>2830</v>
          </cell>
          <cell r="R375">
            <v>0</v>
          </cell>
          <cell r="S375">
            <v>0</v>
          </cell>
          <cell r="T375">
            <v>0</v>
          </cell>
          <cell r="U375">
            <v>226</v>
          </cell>
        </row>
        <row r="376">
          <cell r="D376">
            <v>77148</v>
          </cell>
          <cell r="E376">
            <v>1</v>
          </cell>
          <cell r="F376" t="str">
            <v>x</v>
          </cell>
          <cell r="G376">
            <v>0</v>
          </cell>
          <cell r="H376">
            <v>0</v>
          </cell>
          <cell r="I376" t="str">
            <v>x</v>
          </cell>
          <cell r="J376" t="str">
            <v>x</v>
          </cell>
          <cell r="K376" t="str">
            <v>x</v>
          </cell>
          <cell r="L376" t="str">
            <v>x</v>
          </cell>
          <cell r="M376" t="str">
            <v>x</v>
          </cell>
          <cell r="N376" t="str">
            <v>x</v>
          </cell>
          <cell r="O376">
            <v>1</v>
          </cell>
          <cell r="P376">
            <v>77148</v>
          </cell>
          <cell r="Q376">
            <v>0</v>
          </cell>
          <cell r="R376">
            <v>0</v>
          </cell>
          <cell r="S376">
            <v>0</v>
          </cell>
          <cell r="T376">
            <v>0</v>
          </cell>
          <cell r="U376">
            <v>0</v>
          </cell>
        </row>
        <row r="377">
          <cell r="D377">
            <v>77152</v>
          </cell>
          <cell r="E377">
            <v>1</v>
          </cell>
          <cell r="F377" t="str">
            <v>X</v>
          </cell>
          <cell r="G377">
            <v>1</v>
          </cell>
          <cell r="H377">
            <v>1</v>
          </cell>
          <cell r="I377" t="str">
            <v>X</v>
          </cell>
          <cell r="J377" t="str">
            <v>X</v>
          </cell>
          <cell r="K377" t="str">
            <v>X</v>
          </cell>
          <cell r="L377" t="str">
            <v>X</v>
          </cell>
          <cell r="M377" t="str">
            <v>X</v>
          </cell>
          <cell r="N377" t="str">
            <v>X</v>
          </cell>
          <cell r="O377">
            <v>0</v>
          </cell>
          <cell r="P377" t="str">
            <v>Sky+FHT Canx 400881</v>
          </cell>
          <cell r="Q377">
            <v>285</v>
          </cell>
          <cell r="R377">
            <v>0</v>
          </cell>
          <cell r="S377">
            <v>0</v>
          </cell>
          <cell r="T377">
            <v>0</v>
          </cell>
          <cell r="U377">
            <v>2</v>
          </cell>
        </row>
        <row r="378">
          <cell r="D378">
            <v>77155</v>
          </cell>
          <cell r="E378">
            <v>19</v>
          </cell>
          <cell r="F378" t="str">
            <v>X</v>
          </cell>
          <cell r="G378">
            <v>18</v>
          </cell>
          <cell r="H378">
            <v>18</v>
          </cell>
          <cell r="I378" t="str">
            <v>X</v>
          </cell>
          <cell r="J378" t="str">
            <v>X</v>
          </cell>
          <cell r="K378" t="str">
            <v>X</v>
          </cell>
          <cell r="L378" t="str">
            <v>X</v>
          </cell>
          <cell r="M378" t="str">
            <v>X</v>
          </cell>
          <cell r="N378" t="str">
            <v>X</v>
          </cell>
          <cell r="O378">
            <v>1</v>
          </cell>
          <cell r="P378" t="str">
            <v>TP Inserts 3</v>
          </cell>
          <cell r="Q378">
            <v>9461</v>
          </cell>
          <cell r="R378">
            <v>0</v>
          </cell>
          <cell r="S378">
            <v>0</v>
          </cell>
          <cell r="T378">
            <v>0</v>
          </cell>
          <cell r="U378">
            <v>38</v>
          </cell>
        </row>
        <row r="379">
          <cell r="D379">
            <v>77155</v>
          </cell>
          <cell r="E379">
            <v>6</v>
          </cell>
          <cell r="F379" t="str">
            <v>x</v>
          </cell>
          <cell r="G379">
            <v>6</v>
          </cell>
          <cell r="H379">
            <v>6</v>
          </cell>
          <cell r="I379" t="str">
            <v>x</v>
          </cell>
          <cell r="J379" t="str">
            <v>x</v>
          </cell>
          <cell r="K379" t="str">
            <v>x</v>
          </cell>
          <cell r="L379" t="str">
            <v>x</v>
          </cell>
          <cell r="M379" t="str">
            <v>x</v>
          </cell>
          <cell r="N379" t="str">
            <v>x</v>
          </cell>
          <cell r="O379">
            <v>0</v>
          </cell>
          <cell r="P379" t="str">
            <v>TP Inserts 3</v>
          </cell>
          <cell r="Q379">
            <v>3262</v>
          </cell>
          <cell r="R379">
            <v>0</v>
          </cell>
          <cell r="S379">
            <v>0</v>
          </cell>
          <cell r="T379">
            <v>0</v>
          </cell>
          <cell r="U379">
            <v>12</v>
          </cell>
        </row>
        <row r="380">
          <cell r="D380">
            <v>77156</v>
          </cell>
          <cell r="E380">
            <v>1</v>
          </cell>
          <cell r="F380" t="str">
            <v>X</v>
          </cell>
          <cell r="G380">
            <v>0</v>
          </cell>
          <cell r="H380">
            <v>0</v>
          </cell>
          <cell r="I380" t="str">
            <v>X</v>
          </cell>
          <cell r="J380" t="str">
            <v>X</v>
          </cell>
          <cell r="K380" t="str">
            <v>X</v>
          </cell>
          <cell r="L380" t="str">
            <v>X</v>
          </cell>
          <cell r="M380" t="str">
            <v>X</v>
          </cell>
          <cell r="N380" t="str">
            <v>X</v>
          </cell>
          <cell r="O380">
            <v>1</v>
          </cell>
          <cell r="P380" t="str">
            <v>Star New Bus 123123</v>
          </cell>
          <cell r="Q380">
            <v>0</v>
          </cell>
          <cell r="R380">
            <v>0</v>
          </cell>
          <cell r="S380">
            <v>0</v>
          </cell>
          <cell r="T380">
            <v>0</v>
          </cell>
          <cell r="U380">
            <v>0</v>
          </cell>
        </row>
        <row r="381">
          <cell r="D381">
            <v>77158</v>
          </cell>
          <cell r="E381">
            <v>445</v>
          </cell>
          <cell r="F381" t="str">
            <v>X</v>
          </cell>
          <cell r="G381">
            <v>445</v>
          </cell>
          <cell r="H381">
            <v>433</v>
          </cell>
          <cell r="I381" t="str">
            <v>X</v>
          </cell>
          <cell r="J381" t="str">
            <v>X</v>
          </cell>
          <cell r="K381" t="str">
            <v>X</v>
          </cell>
          <cell r="L381" t="str">
            <v>X</v>
          </cell>
          <cell r="M381" t="str">
            <v>X</v>
          </cell>
          <cell r="N381" t="str">
            <v>X</v>
          </cell>
          <cell r="O381">
            <v>0</v>
          </cell>
          <cell r="P381" t="str">
            <v>Sky+ Exist Cust</v>
          </cell>
          <cell r="Q381">
            <v>189152</v>
          </cell>
          <cell r="R381">
            <v>0</v>
          </cell>
          <cell r="S381">
            <v>0</v>
          </cell>
          <cell r="T381">
            <v>0</v>
          </cell>
          <cell r="U381">
            <v>1268</v>
          </cell>
        </row>
        <row r="382">
          <cell r="D382">
            <v>77159</v>
          </cell>
          <cell r="E382">
            <v>30</v>
          </cell>
          <cell r="F382" t="str">
            <v>X</v>
          </cell>
          <cell r="G382">
            <v>29</v>
          </cell>
          <cell r="H382">
            <v>29</v>
          </cell>
          <cell r="I382" t="str">
            <v>X</v>
          </cell>
          <cell r="J382" t="str">
            <v>X</v>
          </cell>
          <cell r="K382" t="str">
            <v>X</v>
          </cell>
          <cell r="L382" t="str">
            <v>X</v>
          </cell>
          <cell r="M382" t="str">
            <v>X</v>
          </cell>
          <cell r="N382" t="str">
            <v>X</v>
          </cell>
          <cell r="O382">
            <v>1</v>
          </cell>
          <cell r="P382" t="str">
            <v>Sky+ New Cust</v>
          </cell>
          <cell r="Q382">
            <v>10824</v>
          </cell>
          <cell r="R382">
            <v>0</v>
          </cell>
          <cell r="S382">
            <v>0</v>
          </cell>
          <cell r="T382">
            <v>0</v>
          </cell>
          <cell r="U382">
            <v>89</v>
          </cell>
        </row>
        <row r="383">
          <cell r="D383">
            <v>77160</v>
          </cell>
          <cell r="E383">
            <v>2</v>
          </cell>
          <cell r="F383" t="str">
            <v>X</v>
          </cell>
          <cell r="G383">
            <v>2</v>
          </cell>
          <cell r="H383">
            <v>2</v>
          </cell>
          <cell r="I383" t="str">
            <v>X</v>
          </cell>
          <cell r="J383" t="str">
            <v>X</v>
          </cell>
          <cell r="K383" t="str">
            <v>X</v>
          </cell>
          <cell r="L383" t="str">
            <v>X</v>
          </cell>
          <cell r="M383" t="str">
            <v>X</v>
          </cell>
          <cell r="N383" t="str">
            <v>X</v>
          </cell>
          <cell r="O383">
            <v>0</v>
          </cell>
          <cell r="P383" t="str">
            <v>Sky+ Timeout</v>
          </cell>
          <cell r="Q383">
            <v>723</v>
          </cell>
          <cell r="R383">
            <v>0</v>
          </cell>
          <cell r="S383">
            <v>0</v>
          </cell>
          <cell r="T383">
            <v>0</v>
          </cell>
          <cell r="U383">
            <v>4</v>
          </cell>
        </row>
        <row r="384">
          <cell r="D384">
            <v>77163</v>
          </cell>
          <cell r="E384">
            <v>1</v>
          </cell>
          <cell r="F384" t="str">
            <v>X</v>
          </cell>
          <cell r="G384">
            <v>1</v>
          </cell>
          <cell r="H384">
            <v>1</v>
          </cell>
          <cell r="I384" t="str">
            <v>X</v>
          </cell>
          <cell r="J384" t="str">
            <v>X</v>
          </cell>
          <cell r="K384" t="str">
            <v>X</v>
          </cell>
          <cell r="L384" t="str">
            <v>X</v>
          </cell>
          <cell r="M384" t="str">
            <v>X</v>
          </cell>
          <cell r="N384" t="str">
            <v>X</v>
          </cell>
          <cell r="O384">
            <v>0</v>
          </cell>
          <cell r="P384" t="str">
            <v>Waterford Door Drop</v>
          </cell>
          <cell r="Q384">
            <v>88</v>
          </cell>
          <cell r="R384">
            <v>0</v>
          </cell>
          <cell r="S384">
            <v>0</v>
          </cell>
          <cell r="T384">
            <v>0</v>
          </cell>
          <cell r="U384">
            <v>2</v>
          </cell>
        </row>
        <row r="385">
          <cell r="D385">
            <v>77165</v>
          </cell>
          <cell r="E385">
            <v>6</v>
          </cell>
          <cell r="F385" t="str">
            <v>X</v>
          </cell>
          <cell r="G385">
            <v>6</v>
          </cell>
          <cell r="H385">
            <v>6</v>
          </cell>
          <cell r="I385" t="str">
            <v>X</v>
          </cell>
          <cell r="J385" t="str">
            <v>X</v>
          </cell>
          <cell r="K385" t="str">
            <v>X</v>
          </cell>
          <cell r="L385" t="str">
            <v>X</v>
          </cell>
          <cell r="M385" t="str">
            <v>X</v>
          </cell>
          <cell r="N385" t="str">
            <v>X</v>
          </cell>
          <cell r="O385">
            <v>0</v>
          </cell>
          <cell r="P385" t="str">
            <v>WLR/Kerry Radio</v>
          </cell>
          <cell r="Q385">
            <v>1550</v>
          </cell>
          <cell r="R385">
            <v>0</v>
          </cell>
          <cell r="S385">
            <v>0</v>
          </cell>
          <cell r="T385">
            <v>0</v>
          </cell>
          <cell r="U385">
            <v>13</v>
          </cell>
        </row>
        <row r="386">
          <cell r="D386">
            <v>77166</v>
          </cell>
          <cell r="E386">
            <v>8</v>
          </cell>
          <cell r="F386" t="str">
            <v>X</v>
          </cell>
          <cell r="G386">
            <v>8</v>
          </cell>
          <cell r="H386">
            <v>8</v>
          </cell>
          <cell r="I386" t="str">
            <v>X</v>
          </cell>
          <cell r="J386" t="str">
            <v>X</v>
          </cell>
          <cell r="K386" t="str">
            <v>X</v>
          </cell>
          <cell r="L386" t="str">
            <v>X</v>
          </cell>
          <cell r="M386" t="str">
            <v>X</v>
          </cell>
          <cell r="N386" t="str">
            <v>X</v>
          </cell>
          <cell r="O386">
            <v>0</v>
          </cell>
          <cell r="P386" t="str">
            <v>Today Radio</v>
          </cell>
          <cell r="Q386">
            <v>3989</v>
          </cell>
          <cell r="R386">
            <v>0</v>
          </cell>
          <cell r="S386">
            <v>0</v>
          </cell>
          <cell r="T386">
            <v>0</v>
          </cell>
          <cell r="U386">
            <v>18</v>
          </cell>
        </row>
        <row r="387">
          <cell r="D387">
            <v>77167</v>
          </cell>
          <cell r="E387">
            <v>7</v>
          </cell>
          <cell r="F387" t="str">
            <v>X</v>
          </cell>
          <cell r="G387">
            <v>5</v>
          </cell>
          <cell r="H387">
            <v>5</v>
          </cell>
          <cell r="I387" t="str">
            <v>X</v>
          </cell>
          <cell r="J387" t="str">
            <v>X</v>
          </cell>
          <cell r="K387" t="str">
            <v>X</v>
          </cell>
          <cell r="L387" t="str">
            <v>X</v>
          </cell>
          <cell r="M387" t="str">
            <v>X</v>
          </cell>
          <cell r="N387" t="str">
            <v>X</v>
          </cell>
          <cell r="O387">
            <v>2</v>
          </cell>
          <cell r="P387" t="str">
            <v>ROIDirectPress081871</v>
          </cell>
          <cell r="Q387">
            <v>837</v>
          </cell>
          <cell r="R387">
            <v>0</v>
          </cell>
          <cell r="S387">
            <v>0</v>
          </cell>
          <cell r="T387">
            <v>0</v>
          </cell>
          <cell r="U387">
            <v>11</v>
          </cell>
        </row>
        <row r="388">
          <cell r="D388">
            <v>77168</v>
          </cell>
          <cell r="E388">
            <v>6</v>
          </cell>
          <cell r="F388" t="str">
            <v>X</v>
          </cell>
          <cell r="G388">
            <v>6</v>
          </cell>
          <cell r="H388">
            <v>6</v>
          </cell>
          <cell r="I388" t="str">
            <v>X</v>
          </cell>
          <cell r="J388" t="str">
            <v>X</v>
          </cell>
          <cell r="K388" t="str">
            <v>X</v>
          </cell>
          <cell r="L388" t="str">
            <v>X</v>
          </cell>
          <cell r="M388" t="str">
            <v>X</v>
          </cell>
          <cell r="N388" t="str">
            <v>X</v>
          </cell>
          <cell r="O388">
            <v>0</v>
          </cell>
          <cell r="P388" t="str">
            <v>ROIIntSite0818719852</v>
          </cell>
          <cell r="Q388">
            <v>1962</v>
          </cell>
          <cell r="R388">
            <v>0</v>
          </cell>
          <cell r="S388">
            <v>0</v>
          </cell>
          <cell r="T388">
            <v>0</v>
          </cell>
          <cell r="U388">
            <v>13</v>
          </cell>
        </row>
        <row r="389">
          <cell r="D389">
            <v>77182</v>
          </cell>
          <cell r="E389">
            <v>1</v>
          </cell>
          <cell r="F389" t="str">
            <v>X</v>
          </cell>
          <cell r="G389">
            <v>1</v>
          </cell>
          <cell r="H389">
            <v>1</v>
          </cell>
          <cell r="I389" t="str">
            <v>X</v>
          </cell>
          <cell r="J389" t="str">
            <v>X</v>
          </cell>
          <cell r="K389" t="str">
            <v>X</v>
          </cell>
          <cell r="L389" t="str">
            <v>X</v>
          </cell>
          <cell r="M389" t="str">
            <v>X</v>
          </cell>
          <cell r="N389" t="str">
            <v>X</v>
          </cell>
          <cell r="O389">
            <v>0</v>
          </cell>
          <cell r="P389" t="str">
            <v>SB Sales Bookies Mag</v>
          </cell>
          <cell r="Q389">
            <v>14</v>
          </cell>
          <cell r="R389">
            <v>0</v>
          </cell>
          <cell r="S389">
            <v>0</v>
          </cell>
          <cell r="T389">
            <v>0</v>
          </cell>
          <cell r="U389">
            <v>2</v>
          </cell>
        </row>
        <row r="390">
          <cell r="D390">
            <v>77183</v>
          </cell>
          <cell r="E390">
            <v>61</v>
          </cell>
          <cell r="F390" t="str">
            <v>X</v>
          </cell>
          <cell r="G390">
            <v>59</v>
          </cell>
          <cell r="H390">
            <v>55</v>
          </cell>
          <cell r="I390" t="str">
            <v>X</v>
          </cell>
          <cell r="J390" t="str">
            <v>X</v>
          </cell>
          <cell r="K390" t="str">
            <v>X</v>
          </cell>
          <cell r="L390" t="str">
            <v>X</v>
          </cell>
          <cell r="M390" t="str">
            <v>X</v>
          </cell>
          <cell r="N390" t="str">
            <v>X</v>
          </cell>
          <cell r="O390">
            <v>1</v>
          </cell>
          <cell r="P390" t="str">
            <v>Business Install</v>
          </cell>
          <cell r="Q390">
            <v>9293</v>
          </cell>
          <cell r="R390">
            <v>21</v>
          </cell>
          <cell r="S390">
            <v>0</v>
          </cell>
          <cell r="T390">
            <v>0</v>
          </cell>
          <cell r="U390">
            <v>320</v>
          </cell>
        </row>
        <row r="391">
          <cell r="D391">
            <v>77184</v>
          </cell>
          <cell r="E391">
            <v>5</v>
          </cell>
          <cell r="F391" t="str">
            <v>X</v>
          </cell>
          <cell r="G391">
            <v>5</v>
          </cell>
          <cell r="H391">
            <v>5</v>
          </cell>
          <cell r="I391" t="str">
            <v>X</v>
          </cell>
          <cell r="J391" t="str">
            <v>X</v>
          </cell>
          <cell r="K391" t="str">
            <v>X</v>
          </cell>
          <cell r="L391" t="str">
            <v>X</v>
          </cell>
          <cell r="M391" t="str">
            <v>X</v>
          </cell>
          <cell r="N391" t="str">
            <v>X</v>
          </cell>
          <cell r="O391">
            <v>0</v>
          </cell>
          <cell r="P391" t="str">
            <v>Retailer Commision</v>
          </cell>
          <cell r="Q391">
            <v>275</v>
          </cell>
          <cell r="R391">
            <v>0</v>
          </cell>
          <cell r="S391">
            <v>0</v>
          </cell>
          <cell r="T391">
            <v>0</v>
          </cell>
          <cell r="U391">
            <v>11</v>
          </cell>
        </row>
        <row r="392">
          <cell r="D392">
            <v>77185</v>
          </cell>
          <cell r="E392">
            <v>263</v>
          </cell>
          <cell r="F392" t="str">
            <v>X</v>
          </cell>
          <cell r="G392">
            <v>0</v>
          </cell>
          <cell r="H392">
            <v>0</v>
          </cell>
          <cell r="I392" t="str">
            <v>X</v>
          </cell>
          <cell r="J392" t="str">
            <v>X</v>
          </cell>
          <cell r="K392" t="str">
            <v>X</v>
          </cell>
          <cell r="L392" t="str">
            <v>X</v>
          </cell>
          <cell r="M392" t="str">
            <v>X</v>
          </cell>
          <cell r="N392" t="str">
            <v>X</v>
          </cell>
          <cell r="O392">
            <v>10</v>
          </cell>
          <cell r="P392" t="str">
            <v>Sky+ sales x/fer</v>
          </cell>
          <cell r="Q392">
            <v>0</v>
          </cell>
          <cell r="R392">
            <v>24</v>
          </cell>
          <cell r="S392">
            <v>251</v>
          </cell>
          <cell r="T392">
            <v>0</v>
          </cell>
          <cell r="U392">
            <v>0</v>
          </cell>
        </row>
        <row r="393">
          <cell r="D393">
            <v>77188</v>
          </cell>
          <cell r="E393">
            <v>3</v>
          </cell>
          <cell r="F393" t="str">
            <v>X</v>
          </cell>
          <cell r="G393">
            <v>3</v>
          </cell>
          <cell r="H393">
            <v>3</v>
          </cell>
          <cell r="I393" t="str">
            <v>X</v>
          </cell>
          <cell r="J393" t="str">
            <v>X</v>
          </cell>
          <cell r="K393" t="str">
            <v>X</v>
          </cell>
          <cell r="L393" t="str">
            <v>X</v>
          </cell>
          <cell r="M393" t="str">
            <v>X</v>
          </cell>
          <cell r="N393" t="str">
            <v>X</v>
          </cell>
          <cell r="O393">
            <v>0</v>
          </cell>
          <cell r="P393" t="str">
            <v>SB Compliance Xfer</v>
          </cell>
          <cell r="Q393">
            <v>349</v>
          </cell>
          <cell r="R393">
            <v>0</v>
          </cell>
          <cell r="S393">
            <v>0</v>
          </cell>
          <cell r="T393">
            <v>0</v>
          </cell>
          <cell r="U393">
            <v>6</v>
          </cell>
        </row>
        <row r="394">
          <cell r="D394">
            <v>77194</v>
          </cell>
          <cell r="E394">
            <v>1</v>
          </cell>
          <cell r="F394" t="str">
            <v>X</v>
          </cell>
          <cell r="G394">
            <v>0</v>
          </cell>
          <cell r="H394">
            <v>0</v>
          </cell>
          <cell r="I394" t="str">
            <v>X</v>
          </cell>
          <cell r="J394" t="str">
            <v>X</v>
          </cell>
          <cell r="K394" t="str">
            <v>X</v>
          </cell>
          <cell r="L394" t="str">
            <v>X</v>
          </cell>
          <cell r="M394" t="str">
            <v>X</v>
          </cell>
          <cell r="N394" t="str">
            <v>X</v>
          </cell>
          <cell r="O394">
            <v>1</v>
          </cell>
          <cell r="P394" t="str">
            <v>Sky Bus SBO Xfer</v>
          </cell>
          <cell r="Q394">
            <v>0</v>
          </cell>
          <cell r="R394">
            <v>0</v>
          </cell>
          <cell r="S394">
            <v>0</v>
          </cell>
          <cell r="T394">
            <v>0</v>
          </cell>
          <cell r="U394">
            <v>0</v>
          </cell>
        </row>
        <row r="395">
          <cell r="D395">
            <v>77195</v>
          </cell>
          <cell r="E395">
            <v>1</v>
          </cell>
          <cell r="F395" t="str">
            <v>X</v>
          </cell>
          <cell r="G395">
            <v>1</v>
          </cell>
          <cell r="H395">
            <v>1</v>
          </cell>
          <cell r="I395" t="str">
            <v>X</v>
          </cell>
          <cell r="J395" t="str">
            <v>X</v>
          </cell>
          <cell r="K395" t="str">
            <v>X</v>
          </cell>
          <cell r="L395" t="str">
            <v>X</v>
          </cell>
          <cell r="M395" t="str">
            <v>X</v>
          </cell>
          <cell r="N395" t="str">
            <v>X</v>
          </cell>
          <cell r="O395">
            <v>0</v>
          </cell>
          <cell r="P395" t="str">
            <v>SB Season Ticket TO</v>
          </cell>
          <cell r="Q395">
            <v>23</v>
          </cell>
          <cell r="R395">
            <v>0</v>
          </cell>
          <cell r="S395">
            <v>0</v>
          </cell>
          <cell r="T395">
            <v>0</v>
          </cell>
          <cell r="U395">
            <v>3</v>
          </cell>
        </row>
        <row r="396">
          <cell r="D396">
            <v>77196</v>
          </cell>
          <cell r="E396">
            <v>75</v>
          </cell>
          <cell r="F396" t="str">
            <v>X</v>
          </cell>
          <cell r="G396">
            <v>74</v>
          </cell>
          <cell r="H396">
            <v>70</v>
          </cell>
          <cell r="I396" t="str">
            <v>X</v>
          </cell>
          <cell r="J396" t="str">
            <v>X</v>
          </cell>
          <cell r="K396" t="str">
            <v>X</v>
          </cell>
          <cell r="L396" t="str">
            <v>X</v>
          </cell>
          <cell r="M396" t="str">
            <v>X</v>
          </cell>
          <cell r="N396" t="str">
            <v>X</v>
          </cell>
          <cell r="O396">
            <v>1</v>
          </cell>
          <cell r="P396" t="str">
            <v>Ops Sup T/fer Number</v>
          </cell>
          <cell r="Q396">
            <v>10108</v>
          </cell>
          <cell r="R396">
            <v>0</v>
          </cell>
          <cell r="S396">
            <v>0</v>
          </cell>
          <cell r="T396">
            <v>0</v>
          </cell>
          <cell r="U396">
            <v>364</v>
          </cell>
        </row>
        <row r="397">
          <cell r="D397">
            <v>77197</v>
          </cell>
          <cell r="E397">
            <v>2166</v>
          </cell>
          <cell r="F397" t="str">
            <v>X</v>
          </cell>
          <cell r="G397">
            <v>2157</v>
          </cell>
          <cell r="H397">
            <v>2129</v>
          </cell>
          <cell r="I397" t="str">
            <v>X</v>
          </cell>
          <cell r="J397" t="str">
            <v>X</v>
          </cell>
          <cell r="K397" t="str">
            <v>X</v>
          </cell>
          <cell r="L397" t="str">
            <v>X</v>
          </cell>
          <cell r="M397" t="str">
            <v>X</v>
          </cell>
          <cell r="N397" t="str">
            <v>X</v>
          </cell>
          <cell r="O397">
            <v>8</v>
          </cell>
          <cell r="P397" t="str">
            <v>ICT 08705800822</v>
          </cell>
          <cell r="Q397">
            <v>332622</v>
          </cell>
          <cell r="R397">
            <v>6</v>
          </cell>
          <cell r="S397">
            <v>0</v>
          </cell>
          <cell r="T397">
            <v>0</v>
          </cell>
          <cell r="U397">
            <v>6287</v>
          </cell>
        </row>
        <row r="398">
          <cell r="D398">
            <v>77197</v>
          </cell>
          <cell r="E398">
            <v>1</v>
          </cell>
          <cell r="F398" t="str">
            <v>x</v>
          </cell>
          <cell r="G398">
            <v>0</v>
          </cell>
          <cell r="H398">
            <v>0</v>
          </cell>
          <cell r="I398" t="str">
            <v>x</v>
          </cell>
          <cell r="J398" t="str">
            <v>x</v>
          </cell>
          <cell r="K398" t="str">
            <v>x</v>
          </cell>
          <cell r="L398" t="str">
            <v>x</v>
          </cell>
          <cell r="M398" t="str">
            <v>x</v>
          </cell>
          <cell r="N398" t="str">
            <v>x</v>
          </cell>
          <cell r="O398">
            <v>1</v>
          </cell>
          <cell r="P398" t="str">
            <v>ICT 08705800822</v>
          </cell>
          <cell r="Q398">
            <v>0</v>
          </cell>
          <cell r="R398">
            <v>0</v>
          </cell>
          <cell r="S398">
            <v>0</v>
          </cell>
          <cell r="T398">
            <v>0</v>
          </cell>
          <cell r="U398">
            <v>0</v>
          </cell>
        </row>
        <row r="399">
          <cell r="D399">
            <v>77198</v>
          </cell>
          <cell r="E399">
            <v>6</v>
          </cell>
          <cell r="F399" t="str">
            <v>X</v>
          </cell>
          <cell r="G399">
            <v>5</v>
          </cell>
          <cell r="H399">
            <v>5</v>
          </cell>
          <cell r="I399" t="str">
            <v>X</v>
          </cell>
          <cell r="J399" t="str">
            <v>X</v>
          </cell>
          <cell r="K399" t="str">
            <v>X</v>
          </cell>
          <cell r="L399" t="str">
            <v>X</v>
          </cell>
          <cell r="M399" t="str">
            <v>X</v>
          </cell>
          <cell r="N399" t="str">
            <v>X</v>
          </cell>
          <cell r="O399">
            <v>1</v>
          </cell>
          <cell r="P399" t="str">
            <v>Group Admin Xfer</v>
          </cell>
          <cell r="Q399">
            <v>468</v>
          </cell>
          <cell r="R399">
            <v>0</v>
          </cell>
          <cell r="S399">
            <v>0</v>
          </cell>
          <cell r="T399">
            <v>0</v>
          </cell>
          <cell r="U399">
            <v>10</v>
          </cell>
        </row>
        <row r="400">
          <cell r="D400">
            <v>77199</v>
          </cell>
          <cell r="E400">
            <v>25</v>
          </cell>
          <cell r="F400" t="str">
            <v>X</v>
          </cell>
          <cell r="G400">
            <v>23</v>
          </cell>
          <cell r="H400">
            <v>22</v>
          </cell>
          <cell r="I400" t="str">
            <v>X</v>
          </cell>
          <cell r="J400" t="str">
            <v>X</v>
          </cell>
          <cell r="K400" t="str">
            <v>X</v>
          </cell>
          <cell r="L400" t="str">
            <v>X</v>
          </cell>
          <cell r="M400" t="str">
            <v>X</v>
          </cell>
          <cell r="N400" t="str">
            <v>X</v>
          </cell>
          <cell r="O400">
            <v>1</v>
          </cell>
          <cell r="P400" t="str">
            <v>Sky Business Xfer</v>
          </cell>
          <cell r="Q400">
            <v>5803</v>
          </cell>
          <cell r="R400">
            <v>10</v>
          </cell>
          <cell r="S400">
            <v>0</v>
          </cell>
          <cell r="T400">
            <v>0</v>
          </cell>
          <cell r="U400">
            <v>120</v>
          </cell>
        </row>
        <row r="401">
          <cell r="D401">
            <v>77201</v>
          </cell>
          <cell r="E401">
            <v>288</v>
          </cell>
          <cell r="F401" t="str">
            <v>X</v>
          </cell>
          <cell r="G401">
            <v>279</v>
          </cell>
          <cell r="H401">
            <v>265</v>
          </cell>
          <cell r="I401" t="str">
            <v>X</v>
          </cell>
          <cell r="J401" t="str">
            <v>X</v>
          </cell>
          <cell r="K401" t="str">
            <v>X</v>
          </cell>
          <cell r="L401" t="str">
            <v>X</v>
          </cell>
          <cell r="M401" t="str">
            <v>X</v>
          </cell>
          <cell r="N401" t="str">
            <v>X</v>
          </cell>
          <cell r="O401">
            <v>9</v>
          </cell>
          <cell r="P401" t="str">
            <v>Install cust profile</v>
          </cell>
          <cell r="Q401">
            <v>59698</v>
          </cell>
          <cell r="R401">
            <v>0</v>
          </cell>
          <cell r="S401">
            <v>0</v>
          </cell>
          <cell r="T401">
            <v>0</v>
          </cell>
          <cell r="U401">
            <v>1335</v>
          </cell>
        </row>
        <row r="402">
          <cell r="D402">
            <v>77202</v>
          </cell>
          <cell r="E402">
            <v>22</v>
          </cell>
          <cell r="F402" t="str">
            <v>X</v>
          </cell>
          <cell r="G402">
            <v>22</v>
          </cell>
          <cell r="H402">
            <v>21</v>
          </cell>
          <cell r="I402" t="str">
            <v>X</v>
          </cell>
          <cell r="J402" t="str">
            <v>X</v>
          </cell>
          <cell r="K402" t="str">
            <v>X</v>
          </cell>
          <cell r="L402" t="str">
            <v>X</v>
          </cell>
          <cell r="M402" t="str">
            <v>X</v>
          </cell>
          <cell r="N402" t="str">
            <v>X</v>
          </cell>
          <cell r="O402">
            <v>0</v>
          </cell>
          <cell r="P402" t="str">
            <v>VDN 77202 434343</v>
          </cell>
          <cell r="Q402">
            <v>5899</v>
          </cell>
          <cell r="R402">
            <v>0</v>
          </cell>
          <cell r="S402">
            <v>0</v>
          </cell>
          <cell r="T402">
            <v>0</v>
          </cell>
          <cell r="U402">
            <v>155</v>
          </cell>
        </row>
        <row r="403">
          <cell r="D403">
            <v>77205</v>
          </cell>
          <cell r="E403">
            <v>12</v>
          </cell>
          <cell r="F403" t="str">
            <v>X</v>
          </cell>
          <cell r="G403">
            <v>12</v>
          </cell>
          <cell r="H403">
            <v>11</v>
          </cell>
          <cell r="I403" t="str">
            <v>X</v>
          </cell>
          <cell r="J403" t="str">
            <v>X</v>
          </cell>
          <cell r="K403" t="str">
            <v>X</v>
          </cell>
          <cell r="L403" t="str">
            <v>X</v>
          </cell>
          <cell r="M403" t="str">
            <v>X</v>
          </cell>
          <cell r="N403" t="str">
            <v>X</v>
          </cell>
          <cell r="O403">
            <v>0</v>
          </cell>
          <cell r="P403" t="str">
            <v>IDO Technical UK</v>
          </cell>
          <cell r="Q403">
            <v>2228</v>
          </cell>
          <cell r="R403">
            <v>0</v>
          </cell>
          <cell r="S403">
            <v>0</v>
          </cell>
          <cell r="T403">
            <v>0</v>
          </cell>
          <cell r="U403">
            <v>75</v>
          </cell>
        </row>
        <row r="404">
          <cell r="D404">
            <v>77206</v>
          </cell>
          <cell r="E404">
            <v>336</v>
          </cell>
          <cell r="F404" t="str">
            <v>X</v>
          </cell>
          <cell r="G404">
            <v>330</v>
          </cell>
          <cell r="H404">
            <v>308</v>
          </cell>
          <cell r="I404" t="str">
            <v>X</v>
          </cell>
          <cell r="J404" t="str">
            <v>X</v>
          </cell>
          <cell r="K404" t="str">
            <v>X</v>
          </cell>
          <cell r="L404" t="str">
            <v>X</v>
          </cell>
          <cell r="M404" t="str">
            <v>X</v>
          </cell>
          <cell r="N404" t="str">
            <v>X</v>
          </cell>
          <cell r="O404">
            <v>6</v>
          </cell>
          <cell r="P404" t="str">
            <v>ASA cust profile</v>
          </cell>
          <cell r="Q404">
            <v>42030</v>
          </cell>
          <cell r="R404">
            <v>0</v>
          </cell>
          <cell r="S404">
            <v>0</v>
          </cell>
          <cell r="T404">
            <v>0</v>
          </cell>
          <cell r="U404">
            <v>3803</v>
          </cell>
        </row>
        <row r="405">
          <cell r="D405">
            <v>77208</v>
          </cell>
          <cell r="E405">
            <v>327</v>
          </cell>
          <cell r="F405" t="str">
            <v>X</v>
          </cell>
          <cell r="G405">
            <v>327</v>
          </cell>
          <cell r="H405">
            <v>309</v>
          </cell>
          <cell r="I405" t="str">
            <v>X</v>
          </cell>
          <cell r="J405" t="str">
            <v>X</v>
          </cell>
          <cell r="K405" t="str">
            <v>X</v>
          </cell>
          <cell r="L405" t="str">
            <v>X</v>
          </cell>
          <cell r="M405" t="str">
            <v>X</v>
          </cell>
          <cell r="N405" t="str">
            <v>X</v>
          </cell>
          <cell r="O405">
            <v>0</v>
          </cell>
          <cell r="P405" t="str">
            <v>VDN 77208 434343</v>
          </cell>
          <cell r="Q405">
            <v>79439</v>
          </cell>
          <cell r="R405">
            <v>0</v>
          </cell>
          <cell r="S405">
            <v>0</v>
          </cell>
          <cell r="T405">
            <v>0</v>
          </cell>
          <cell r="U405">
            <v>1755</v>
          </cell>
        </row>
        <row r="406">
          <cell r="D406">
            <v>77209</v>
          </cell>
          <cell r="E406">
            <v>182</v>
          </cell>
          <cell r="F406" t="str">
            <v>X</v>
          </cell>
          <cell r="G406">
            <v>182</v>
          </cell>
          <cell r="H406">
            <v>181</v>
          </cell>
          <cell r="I406" t="str">
            <v>X</v>
          </cell>
          <cell r="J406" t="str">
            <v>X</v>
          </cell>
          <cell r="K406" t="str">
            <v>X</v>
          </cell>
          <cell r="L406" t="str">
            <v>X</v>
          </cell>
          <cell r="M406" t="str">
            <v>X</v>
          </cell>
          <cell r="N406" t="str">
            <v>X</v>
          </cell>
          <cell r="O406">
            <v>0</v>
          </cell>
          <cell r="P406" t="str">
            <v>Ops Support cust pro</v>
          </cell>
          <cell r="Q406">
            <v>16646</v>
          </cell>
          <cell r="R406">
            <v>0</v>
          </cell>
          <cell r="S406">
            <v>0</v>
          </cell>
          <cell r="T406">
            <v>0</v>
          </cell>
          <cell r="U406">
            <v>454</v>
          </cell>
        </row>
        <row r="407">
          <cell r="D407">
            <v>77211</v>
          </cell>
          <cell r="E407">
            <v>3047</v>
          </cell>
          <cell r="F407" t="str">
            <v>X</v>
          </cell>
          <cell r="G407">
            <v>3027</v>
          </cell>
          <cell r="H407">
            <v>2838</v>
          </cell>
          <cell r="I407" t="str">
            <v>X</v>
          </cell>
          <cell r="J407" t="str">
            <v>X</v>
          </cell>
          <cell r="K407" t="str">
            <v>X</v>
          </cell>
          <cell r="L407" t="str">
            <v>X</v>
          </cell>
          <cell r="M407" t="str">
            <v>X</v>
          </cell>
          <cell r="N407" t="str">
            <v>X</v>
          </cell>
          <cell r="O407">
            <v>13</v>
          </cell>
          <cell r="P407" t="str">
            <v>Install 959595</v>
          </cell>
          <cell r="Q407">
            <v>748300</v>
          </cell>
          <cell r="R407">
            <v>113</v>
          </cell>
          <cell r="S407">
            <v>0</v>
          </cell>
          <cell r="T407">
            <v>0</v>
          </cell>
          <cell r="U407">
            <v>17265</v>
          </cell>
        </row>
        <row r="408">
          <cell r="D408">
            <v>77211</v>
          </cell>
          <cell r="E408">
            <v>74</v>
          </cell>
          <cell r="F408" t="str">
            <v>x</v>
          </cell>
          <cell r="G408">
            <v>0</v>
          </cell>
          <cell r="H408">
            <v>0</v>
          </cell>
          <cell r="I408" t="str">
            <v>x</v>
          </cell>
          <cell r="J408" t="str">
            <v>x</v>
          </cell>
          <cell r="K408" t="str">
            <v>x</v>
          </cell>
          <cell r="L408" t="str">
            <v>x</v>
          </cell>
          <cell r="M408" t="str">
            <v>x</v>
          </cell>
          <cell r="N408" t="str">
            <v>x</v>
          </cell>
          <cell r="O408">
            <v>0</v>
          </cell>
          <cell r="P408" t="str">
            <v>Install 959595</v>
          </cell>
          <cell r="Q408">
            <v>0</v>
          </cell>
          <cell r="R408">
            <v>2</v>
          </cell>
          <cell r="S408">
            <v>72</v>
          </cell>
          <cell r="T408">
            <v>0</v>
          </cell>
          <cell r="U408">
            <v>0</v>
          </cell>
        </row>
        <row r="409">
          <cell r="D409">
            <v>77212</v>
          </cell>
          <cell r="E409">
            <v>234</v>
          </cell>
          <cell r="F409" t="str">
            <v>X</v>
          </cell>
          <cell r="G409">
            <v>231</v>
          </cell>
          <cell r="H409">
            <v>207</v>
          </cell>
          <cell r="I409" t="str">
            <v>X</v>
          </cell>
          <cell r="J409" t="str">
            <v>X</v>
          </cell>
          <cell r="K409" t="str">
            <v>X</v>
          </cell>
          <cell r="L409" t="str">
            <v>X</v>
          </cell>
          <cell r="M409" t="str">
            <v>X</v>
          </cell>
          <cell r="N409" t="str">
            <v>X</v>
          </cell>
          <cell r="O409">
            <v>3</v>
          </cell>
          <cell r="P409" t="str">
            <v>Sky+ Install</v>
          </cell>
          <cell r="Q409">
            <v>63403</v>
          </cell>
          <cell r="R409">
            <v>0</v>
          </cell>
          <cell r="S409">
            <v>0</v>
          </cell>
          <cell r="T409">
            <v>0</v>
          </cell>
          <cell r="U409">
            <v>1690</v>
          </cell>
        </row>
        <row r="410">
          <cell r="D410">
            <v>77212</v>
          </cell>
          <cell r="E410">
            <v>1</v>
          </cell>
          <cell r="F410" t="str">
            <v>x</v>
          </cell>
          <cell r="G410">
            <v>0</v>
          </cell>
          <cell r="H410">
            <v>0</v>
          </cell>
          <cell r="I410" t="str">
            <v>x</v>
          </cell>
          <cell r="J410" t="str">
            <v>x</v>
          </cell>
          <cell r="K410" t="str">
            <v>x</v>
          </cell>
          <cell r="L410" t="str">
            <v>x</v>
          </cell>
          <cell r="M410" t="str">
            <v>x</v>
          </cell>
          <cell r="N410" t="str">
            <v>x</v>
          </cell>
          <cell r="O410">
            <v>1</v>
          </cell>
          <cell r="P410" t="str">
            <v>Sky+ Install</v>
          </cell>
          <cell r="Q410">
            <v>0</v>
          </cell>
          <cell r="R410">
            <v>0</v>
          </cell>
          <cell r="S410">
            <v>0</v>
          </cell>
          <cell r="T410">
            <v>0</v>
          </cell>
          <cell r="U410">
            <v>0</v>
          </cell>
        </row>
        <row r="411">
          <cell r="D411">
            <v>77214</v>
          </cell>
          <cell r="E411">
            <v>8</v>
          </cell>
          <cell r="F411" t="str">
            <v>X</v>
          </cell>
          <cell r="G411">
            <v>7</v>
          </cell>
          <cell r="H411">
            <v>7</v>
          </cell>
          <cell r="I411" t="str">
            <v>X</v>
          </cell>
          <cell r="J411" t="str">
            <v>X</v>
          </cell>
          <cell r="K411" t="str">
            <v>X</v>
          </cell>
          <cell r="L411" t="str">
            <v>X</v>
          </cell>
          <cell r="M411" t="str">
            <v>X</v>
          </cell>
          <cell r="N411" t="str">
            <v>X</v>
          </cell>
          <cell r="O411">
            <v>1</v>
          </cell>
          <cell r="P411" t="str">
            <v>BST cust profile</v>
          </cell>
          <cell r="Q411">
            <v>1033</v>
          </cell>
          <cell r="R411">
            <v>0</v>
          </cell>
          <cell r="S411">
            <v>0</v>
          </cell>
          <cell r="T411">
            <v>0</v>
          </cell>
          <cell r="U411">
            <v>16</v>
          </cell>
        </row>
        <row r="412">
          <cell r="D412">
            <v>77215</v>
          </cell>
          <cell r="E412">
            <v>22</v>
          </cell>
          <cell r="F412" t="str">
            <v>X</v>
          </cell>
          <cell r="G412">
            <v>21</v>
          </cell>
          <cell r="H412">
            <v>19</v>
          </cell>
          <cell r="I412" t="str">
            <v>X</v>
          </cell>
          <cell r="J412" t="str">
            <v>X</v>
          </cell>
          <cell r="K412" t="str">
            <v>X</v>
          </cell>
          <cell r="L412" t="str">
            <v>X</v>
          </cell>
          <cell r="M412" t="str">
            <v>X</v>
          </cell>
          <cell r="N412" t="str">
            <v>X</v>
          </cell>
          <cell r="O412">
            <v>1</v>
          </cell>
          <cell r="P412" t="str">
            <v>Timeout 959595</v>
          </cell>
          <cell r="Q412">
            <v>4112</v>
          </cell>
          <cell r="R412">
            <v>0</v>
          </cell>
          <cell r="S412">
            <v>0</v>
          </cell>
          <cell r="T412">
            <v>0</v>
          </cell>
          <cell r="U412">
            <v>116</v>
          </cell>
        </row>
        <row r="413">
          <cell r="D413">
            <v>77215</v>
          </cell>
          <cell r="E413">
            <v>4</v>
          </cell>
          <cell r="F413" t="str">
            <v>x</v>
          </cell>
          <cell r="G413">
            <v>0</v>
          </cell>
          <cell r="H413">
            <v>0</v>
          </cell>
          <cell r="I413" t="str">
            <v>x</v>
          </cell>
          <cell r="J413" t="str">
            <v>x</v>
          </cell>
          <cell r="K413" t="str">
            <v>x</v>
          </cell>
          <cell r="L413" t="str">
            <v>x</v>
          </cell>
          <cell r="M413" t="str">
            <v>x</v>
          </cell>
          <cell r="N413" t="str">
            <v>x</v>
          </cell>
          <cell r="O413">
            <v>0</v>
          </cell>
          <cell r="P413" t="str">
            <v>Timeout 959595</v>
          </cell>
          <cell r="Q413">
            <v>0</v>
          </cell>
          <cell r="R413">
            <v>0</v>
          </cell>
          <cell r="S413">
            <v>4</v>
          </cell>
          <cell r="T413">
            <v>0</v>
          </cell>
          <cell r="U413">
            <v>0</v>
          </cell>
        </row>
        <row r="414">
          <cell r="D414">
            <v>77221</v>
          </cell>
          <cell r="E414">
            <v>1</v>
          </cell>
          <cell r="F414" t="str">
            <v>X</v>
          </cell>
          <cell r="G414">
            <v>0</v>
          </cell>
          <cell r="H414">
            <v>0</v>
          </cell>
          <cell r="I414" t="str">
            <v>X</v>
          </cell>
          <cell r="J414" t="str">
            <v>X</v>
          </cell>
          <cell r="K414" t="str">
            <v>X</v>
          </cell>
          <cell r="L414" t="str">
            <v>X</v>
          </cell>
          <cell r="M414" t="str">
            <v>X</v>
          </cell>
          <cell r="N414" t="str">
            <v>X</v>
          </cell>
          <cell r="O414">
            <v>1</v>
          </cell>
          <cell r="P414" t="str">
            <v>IDO Technical ROI</v>
          </cell>
          <cell r="Q414">
            <v>0</v>
          </cell>
          <cell r="R414">
            <v>0</v>
          </cell>
          <cell r="S414">
            <v>0</v>
          </cell>
          <cell r="T414">
            <v>0</v>
          </cell>
          <cell r="U414">
            <v>0</v>
          </cell>
        </row>
        <row r="415">
          <cell r="D415">
            <v>77229</v>
          </cell>
          <cell r="E415">
            <v>3</v>
          </cell>
          <cell r="F415" t="str">
            <v>X</v>
          </cell>
          <cell r="G415">
            <v>1</v>
          </cell>
          <cell r="H415">
            <v>1</v>
          </cell>
          <cell r="I415" t="str">
            <v>X</v>
          </cell>
          <cell r="J415" t="str">
            <v>X</v>
          </cell>
          <cell r="K415" t="str">
            <v>X</v>
          </cell>
          <cell r="L415" t="str">
            <v>X</v>
          </cell>
          <cell r="M415" t="str">
            <v>X</v>
          </cell>
          <cell r="N415" t="str">
            <v>X</v>
          </cell>
          <cell r="O415">
            <v>1</v>
          </cell>
          <cell r="P415" t="str">
            <v>SBO Upgrade 77229</v>
          </cell>
          <cell r="Q415">
            <v>19</v>
          </cell>
          <cell r="R415">
            <v>0</v>
          </cell>
          <cell r="S415">
            <v>1</v>
          </cell>
          <cell r="T415">
            <v>1</v>
          </cell>
          <cell r="U415">
            <v>7</v>
          </cell>
        </row>
        <row r="416">
          <cell r="D416">
            <v>77229</v>
          </cell>
          <cell r="E416">
            <v>2</v>
          </cell>
          <cell r="F416" t="str">
            <v>x</v>
          </cell>
          <cell r="G416">
            <v>2</v>
          </cell>
          <cell r="H416">
            <v>2</v>
          </cell>
          <cell r="I416" t="str">
            <v>x</v>
          </cell>
          <cell r="J416" t="str">
            <v>x</v>
          </cell>
          <cell r="K416" t="str">
            <v>x</v>
          </cell>
          <cell r="L416" t="str">
            <v>x</v>
          </cell>
          <cell r="M416" t="str">
            <v>x</v>
          </cell>
          <cell r="N416" t="str">
            <v>x</v>
          </cell>
          <cell r="O416">
            <v>0</v>
          </cell>
          <cell r="P416" t="str">
            <v>SBO Upgrade 77229</v>
          </cell>
          <cell r="Q416">
            <v>610</v>
          </cell>
          <cell r="R416">
            <v>0</v>
          </cell>
          <cell r="S416">
            <v>0</v>
          </cell>
          <cell r="T416">
            <v>0</v>
          </cell>
          <cell r="U416">
            <v>9</v>
          </cell>
        </row>
        <row r="417">
          <cell r="D417">
            <v>77235</v>
          </cell>
          <cell r="E417">
            <v>54</v>
          </cell>
          <cell r="F417" t="str">
            <v>X</v>
          </cell>
          <cell r="G417">
            <v>0</v>
          </cell>
          <cell r="H417">
            <v>0</v>
          </cell>
          <cell r="I417" t="str">
            <v>X</v>
          </cell>
          <cell r="J417" t="str">
            <v>X</v>
          </cell>
          <cell r="K417" t="str">
            <v>X</v>
          </cell>
          <cell r="L417" t="str">
            <v>X</v>
          </cell>
          <cell r="M417" t="str">
            <v>X</v>
          </cell>
          <cell r="N417" t="str">
            <v>X</v>
          </cell>
          <cell r="O417">
            <v>0</v>
          </cell>
          <cell r="P417">
            <v>77235</v>
          </cell>
          <cell r="Q417">
            <v>0</v>
          </cell>
          <cell r="R417">
            <v>0</v>
          </cell>
          <cell r="S417">
            <v>54</v>
          </cell>
          <cell r="T417">
            <v>54</v>
          </cell>
          <cell r="U417">
            <v>0</v>
          </cell>
        </row>
        <row r="418">
          <cell r="D418">
            <v>77235</v>
          </cell>
          <cell r="E418">
            <v>67</v>
          </cell>
          <cell r="F418" t="str">
            <v>x</v>
          </cell>
          <cell r="G418">
            <v>0</v>
          </cell>
          <cell r="H418">
            <v>0</v>
          </cell>
          <cell r="I418" t="str">
            <v>x</v>
          </cell>
          <cell r="J418" t="str">
            <v>x</v>
          </cell>
          <cell r="K418" t="str">
            <v>x</v>
          </cell>
          <cell r="L418" t="str">
            <v>x</v>
          </cell>
          <cell r="M418" t="str">
            <v>x</v>
          </cell>
          <cell r="N418" t="str">
            <v>x</v>
          </cell>
          <cell r="O418">
            <v>0</v>
          </cell>
          <cell r="P418">
            <v>77235</v>
          </cell>
          <cell r="Q418">
            <v>0</v>
          </cell>
          <cell r="R418">
            <v>0</v>
          </cell>
          <cell r="S418">
            <v>67</v>
          </cell>
          <cell r="T418">
            <v>0</v>
          </cell>
          <cell r="U418">
            <v>0</v>
          </cell>
        </row>
        <row r="419">
          <cell r="D419">
            <v>77236</v>
          </cell>
          <cell r="E419">
            <v>186</v>
          </cell>
          <cell r="F419" t="str">
            <v>X</v>
          </cell>
          <cell r="G419">
            <v>0</v>
          </cell>
          <cell r="H419">
            <v>0</v>
          </cell>
          <cell r="I419" t="str">
            <v>X</v>
          </cell>
          <cell r="J419" t="str">
            <v>X</v>
          </cell>
          <cell r="K419" t="str">
            <v>X</v>
          </cell>
          <cell r="L419" t="str">
            <v>X</v>
          </cell>
          <cell r="M419" t="str">
            <v>X</v>
          </cell>
          <cell r="N419" t="str">
            <v>X</v>
          </cell>
          <cell r="O419">
            <v>0</v>
          </cell>
          <cell r="P419" t="str">
            <v>ICT 800822</v>
          </cell>
          <cell r="Q419">
            <v>0</v>
          </cell>
          <cell r="R419">
            <v>0</v>
          </cell>
          <cell r="S419">
            <v>186</v>
          </cell>
          <cell r="T419">
            <v>186</v>
          </cell>
          <cell r="U419">
            <v>0</v>
          </cell>
        </row>
        <row r="420">
          <cell r="D420">
            <v>77236</v>
          </cell>
          <cell r="E420">
            <v>186</v>
          </cell>
          <cell r="F420" t="str">
            <v>x</v>
          </cell>
          <cell r="G420">
            <v>181</v>
          </cell>
          <cell r="H420">
            <v>152</v>
          </cell>
          <cell r="I420" t="str">
            <v>x</v>
          </cell>
          <cell r="J420" t="str">
            <v>x</v>
          </cell>
          <cell r="K420" t="str">
            <v>x</v>
          </cell>
          <cell r="L420" t="str">
            <v>x</v>
          </cell>
          <cell r="M420" t="str">
            <v>x</v>
          </cell>
          <cell r="N420" t="str">
            <v>x</v>
          </cell>
          <cell r="O420">
            <v>0</v>
          </cell>
          <cell r="P420" t="str">
            <v>Cust MI 800822</v>
          </cell>
          <cell r="Q420">
            <v>56962</v>
          </cell>
          <cell r="R420">
            <v>5</v>
          </cell>
          <cell r="S420">
            <v>0</v>
          </cell>
          <cell r="T420">
            <v>0</v>
          </cell>
          <cell r="U420">
            <v>2045</v>
          </cell>
        </row>
        <row r="421">
          <cell r="D421">
            <v>77240</v>
          </cell>
          <cell r="E421">
            <v>157</v>
          </cell>
          <cell r="F421" t="str">
            <v>X</v>
          </cell>
          <cell r="G421">
            <v>131</v>
          </cell>
          <cell r="H421">
            <v>131</v>
          </cell>
          <cell r="I421" t="str">
            <v>X</v>
          </cell>
          <cell r="J421" t="str">
            <v>X</v>
          </cell>
          <cell r="K421" t="str">
            <v>X</v>
          </cell>
          <cell r="L421" t="str">
            <v>X</v>
          </cell>
          <cell r="M421" t="str">
            <v>X</v>
          </cell>
          <cell r="N421" t="str">
            <v>X</v>
          </cell>
          <cell r="O421">
            <v>1</v>
          </cell>
          <cell r="P421" t="str">
            <v>IP PAT Transfer</v>
          </cell>
          <cell r="Q421">
            <v>29129</v>
          </cell>
          <cell r="R421">
            <v>0</v>
          </cell>
          <cell r="S421">
            <v>25</v>
          </cell>
          <cell r="T421">
            <v>25</v>
          </cell>
          <cell r="U421">
            <v>288</v>
          </cell>
        </row>
        <row r="422">
          <cell r="D422">
            <v>77242</v>
          </cell>
          <cell r="E422">
            <v>646</v>
          </cell>
          <cell r="F422" t="str">
            <v>X</v>
          </cell>
          <cell r="G422">
            <v>644</v>
          </cell>
          <cell r="H422">
            <v>628</v>
          </cell>
          <cell r="I422" t="str">
            <v>X</v>
          </cell>
          <cell r="J422" t="str">
            <v>X</v>
          </cell>
          <cell r="K422" t="str">
            <v>X</v>
          </cell>
          <cell r="L422" t="str">
            <v>X</v>
          </cell>
          <cell r="M422" t="str">
            <v>X</v>
          </cell>
          <cell r="N422" t="str">
            <v>X</v>
          </cell>
          <cell r="O422">
            <v>2</v>
          </cell>
          <cell r="P422">
            <v>77242</v>
          </cell>
          <cell r="Q422">
            <v>84830</v>
          </cell>
          <cell r="R422">
            <v>0</v>
          </cell>
          <cell r="S422">
            <v>0</v>
          </cell>
          <cell r="T422">
            <v>0</v>
          </cell>
          <cell r="U422">
            <v>2452</v>
          </cell>
        </row>
        <row r="423">
          <cell r="D423">
            <v>77246</v>
          </cell>
          <cell r="E423">
            <v>926</v>
          </cell>
          <cell r="F423" t="str">
            <v>X</v>
          </cell>
          <cell r="G423">
            <v>921</v>
          </cell>
          <cell r="H423">
            <v>911</v>
          </cell>
          <cell r="I423" t="str">
            <v>X</v>
          </cell>
          <cell r="J423" t="str">
            <v>X</v>
          </cell>
          <cell r="K423" t="str">
            <v>X</v>
          </cell>
          <cell r="L423" t="str">
            <v>X</v>
          </cell>
          <cell r="M423" t="str">
            <v>X</v>
          </cell>
          <cell r="N423" t="str">
            <v>X</v>
          </cell>
          <cell r="O423">
            <v>5</v>
          </cell>
          <cell r="P423" t="str">
            <v>ICT 800822.</v>
          </cell>
          <cell r="Q423">
            <v>127441</v>
          </cell>
          <cell r="R423">
            <v>0</v>
          </cell>
          <cell r="S423">
            <v>0</v>
          </cell>
          <cell r="T423">
            <v>0</v>
          </cell>
          <cell r="U423">
            <v>3005</v>
          </cell>
        </row>
        <row r="424">
          <cell r="D424">
            <v>77248</v>
          </cell>
          <cell r="E424">
            <v>220</v>
          </cell>
          <cell r="F424" t="str">
            <v>X</v>
          </cell>
          <cell r="G424">
            <v>215</v>
          </cell>
          <cell r="H424">
            <v>204</v>
          </cell>
          <cell r="I424" t="str">
            <v>X</v>
          </cell>
          <cell r="J424" t="str">
            <v>X</v>
          </cell>
          <cell r="K424" t="str">
            <v>X</v>
          </cell>
          <cell r="L424" t="str">
            <v>X</v>
          </cell>
          <cell r="M424" t="str">
            <v>X</v>
          </cell>
          <cell r="N424" t="str">
            <v>X</v>
          </cell>
          <cell r="O424">
            <v>5</v>
          </cell>
          <cell r="P424" t="str">
            <v>ICT 800822..</v>
          </cell>
          <cell r="Q424">
            <v>31039</v>
          </cell>
          <cell r="R424">
            <v>0</v>
          </cell>
          <cell r="S424">
            <v>0</v>
          </cell>
          <cell r="T424">
            <v>0</v>
          </cell>
          <cell r="U424">
            <v>1202</v>
          </cell>
        </row>
        <row r="425">
          <cell r="D425">
            <v>77254</v>
          </cell>
          <cell r="E425">
            <v>31</v>
          </cell>
          <cell r="F425" t="str">
            <v>X</v>
          </cell>
          <cell r="G425">
            <v>0</v>
          </cell>
          <cell r="H425">
            <v>0</v>
          </cell>
          <cell r="I425" t="str">
            <v>X</v>
          </cell>
          <cell r="J425" t="str">
            <v>X</v>
          </cell>
          <cell r="K425" t="str">
            <v>X</v>
          </cell>
          <cell r="L425" t="str">
            <v>X</v>
          </cell>
          <cell r="M425" t="str">
            <v>X</v>
          </cell>
          <cell r="N425" t="str">
            <v>X</v>
          </cell>
          <cell r="O425">
            <v>0</v>
          </cell>
          <cell r="P425">
            <v>77254</v>
          </cell>
          <cell r="Q425">
            <v>0</v>
          </cell>
          <cell r="R425">
            <v>0</v>
          </cell>
          <cell r="S425">
            <v>31</v>
          </cell>
          <cell r="T425">
            <v>31</v>
          </cell>
          <cell r="U425">
            <v>0</v>
          </cell>
        </row>
        <row r="426">
          <cell r="D426">
            <v>77255</v>
          </cell>
          <cell r="E426">
            <v>2</v>
          </cell>
          <cell r="F426" t="str">
            <v>X</v>
          </cell>
          <cell r="G426">
            <v>2</v>
          </cell>
          <cell r="H426">
            <v>2</v>
          </cell>
          <cell r="I426" t="str">
            <v>X</v>
          </cell>
          <cell r="J426" t="str">
            <v>X</v>
          </cell>
          <cell r="K426" t="str">
            <v>X</v>
          </cell>
          <cell r="L426" t="str">
            <v>X</v>
          </cell>
          <cell r="M426" t="str">
            <v>X</v>
          </cell>
          <cell r="N426" t="str">
            <v>X</v>
          </cell>
          <cell r="O426">
            <v>0</v>
          </cell>
          <cell r="P426" t="str">
            <v>Sky+ IAF 501603 Rev</v>
          </cell>
          <cell r="Q426">
            <v>756</v>
          </cell>
          <cell r="R426">
            <v>0</v>
          </cell>
          <cell r="S426">
            <v>0</v>
          </cell>
          <cell r="T426">
            <v>0</v>
          </cell>
          <cell r="U426">
            <v>26</v>
          </cell>
        </row>
        <row r="427">
          <cell r="D427">
            <v>77270</v>
          </cell>
          <cell r="E427">
            <v>71</v>
          </cell>
          <cell r="F427" t="str">
            <v>X</v>
          </cell>
          <cell r="G427">
            <v>0</v>
          </cell>
          <cell r="H427">
            <v>0</v>
          </cell>
          <cell r="I427" t="str">
            <v>X</v>
          </cell>
          <cell r="J427" t="str">
            <v>X</v>
          </cell>
          <cell r="K427" t="str">
            <v>X</v>
          </cell>
          <cell r="L427" t="str">
            <v>X</v>
          </cell>
          <cell r="M427" t="str">
            <v>X</v>
          </cell>
          <cell r="N427" t="str">
            <v>X</v>
          </cell>
          <cell r="O427">
            <v>0</v>
          </cell>
          <cell r="P427" t="str">
            <v>C and C Payment Plan</v>
          </cell>
          <cell r="Q427">
            <v>0</v>
          </cell>
          <cell r="R427">
            <v>0</v>
          </cell>
          <cell r="S427">
            <v>71</v>
          </cell>
          <cell r="T427">
            <v>0</v>
          </cell>
          <cell r="U427">
            <v>0</v>
          </cell>
        </row>
        <row r="428">
          <cell r="D428">
            <v>77271</v>
          </cell>
          <cell r="E428">
            <v>22</v>
          </cell>
          <cell r="F428" t="str">
            <v>X</v>
          </cell>
          <cell r="G428">
            <v>22</v>
          </cell>
          <cell r="H428">
            <v>22</v>
          </cell>
          <cell r="I428" t="str">
            <v>X</v>
          </cell>
          <cell r="J428" t="str">
            <v>X</v>
          </cell>
          <cell r="K428" t="str">
            <v>X</v>
          </cell>
          <cell r="L428" t="str">
            <v>X</v>
          </cell>
          <cell r="M428" t="str">
            <v>X</v>
          </cell>
          <cell r="N428" t="str">
            <v>X</v>
          </cell>
          <cell r="O428">
            <v>0</v>
          </cell>
          <cell r="P428" t="str">
            <v>Mail Order DM</v>
          </cell>
          <cell r="Q428">
            <v>5536</v>
          </cell>
          <cell r="R428">
            <v>0</v>
          </cell>
          <cell r="S428">
            <v>0</v>
          </cell>
          <cell r="T428">
            <v>0</v>
          </cell>
          <cell r="U428">
            <v>59</v>
          </cell>
        </row>
        <row r="429">
          <cell r="D429">
            <v>77273</v>
          </cell>
          <cell r="E429">
            <v>7</v>
          </cell>
          <cell r="F429" t="str">
            <v>X</v>
          </cell>
          <cell r="G429">
            <v>7</v>
          </cell>
          <cell r="H429">
            <v>7</v>
          </cell>
          <cell r="I429" t="str">
            <v>X</v>
          </cell>
          <cell r="J429" t="str">
            <v>X</v>
          </cell>
          <cell r="K429" t="str">
            <v>X</v>
          </cell>
          <cell r="L429" t="str">
            <v>X</v>
          </cell>
          <cell r="M429" t="str">
            <v>X</v>
          </cell>
          <cell r="N429" t="str">
            <v>X</v>
          </cell>
          <cell r="O429">
            <v>0</v>
          </cell>
          <cell r="P429" t="str">
            <v>Promo Responders DM</v>
          </cell>
          <cell r="Q429">
            <v>2668</v>
          </cell>
          <cell r="R429">
            <v>0</v>
          </cell>
          <cell r="S429">
            <v>0</v>
          </cell>
          <cell r="T429">
            <v>0</v>
          </cell>
          <cell r="U429">
            <v>17</v>
          </cell>
        </row>
        <row r="430">
          <cell r="D430">
            <v>77274</v>
          </cell>
          <cell r="E430">
            <v>27</v>
          </cell>
          <cell r="F430" t="str">
            <v>X</v>
          </cell>
          <cell r="G430">
            <v>26</v>
          </cell>
          <cell r="H430">
            <v>26</v>
          </cell>
          <cell r="I430" t="str">
            <v>X</v>
          </cell>
          <cell r="J430" t="str">
            <v>X</v>
          </cell>
          <cell r="K430" t="str">
            <v>X</v>
          </cell>
          <cell r="L430" t="str">
            <v>X</v>
          </cell>
          <cell r="M430" t="str">
            <v>X</v>
          </cell>
          <cell r="N430" t="str">
            <v>X</v>
          </cell>
          <cell r="O430">
            <v>1</v>
          </cell>
          <cell r="P430" t="str">
            <v>New Estates DM</v>
          </cell>
          <cell r="Q430">
            <v>8274</v>
          </cell>
          <cell r="R430">
            <v>0</v>
          </cell>
          <cell r="S430">
            <v>0</v>
          </cell>
          <cell r="T430">
            <v>0</v>
          </cell>
          <cell r="U430">
            <v>57</v>
          </cell>
        </row>
        <row r="431">
          <cell r="D431">
            <v>77275</v>
          </cell>
          <cell r="E431">
            <v>9</v>
          </cell>
          <cell r="F431" t="str">
            <v>X</v>
          </cell>
          <cell r="G431">
            <v>8</v>
          </cell>
          <cell r="H431">
            <v>8</v>
          </cell>
          <cell r="I431" t="str">
            <v>X</v>
          </cell>
          <cell r="J431" t="str">
            <v>X</v>
          </cell>
          <cell r="K431" t="str">
            <v>X</v>
          </cell>
          <cell r="L431" t="str">
            <v>X</v>
          </cell>
          <cell r="M431" t="str">
            <v>X</v>
          </cell>
          <cell r="N431" t="str">
            <v>X</v>
          </cell>
          <cell r="O431">
            <v>1</v>
          </cell>
          <cell r="P431" t="str">
            <v>Terrestrial/MO DM</v>
          </cell>
          <cell r="Q431">
            <v>1395</v>
          </cell>
          <cell r="R431">
            <v>0</v>
          </cell>
          <cell r="S431">
            <v>0</v>
          </cell>
          <cell r="T431">
            <v>0</v>
          </cell>
          <cell r="U431">
            <v>18</v>
          </cell>
        </row>
        <row r="432">
          <cell r="D432">
            <v>77280</v>
          </cell>
          <cell r="E432">
            <v>43</v>
          </cell>
          <cell r="F432" t="str">
            <v>X</v>
          </cell>
          <cell r="G432">
            <v>36</v>
          </cell>
          <cell r="H432">
            <v>21</v>
          </cell>
          <cell r="I432" t="str">
            <v>X</v>
          </cell>
          <cell r="J432" t="str">
            <v>X</v>
          </cell>
          <cell r="K432" t="str">
            <v>X</v>
          </cell>
          <cell r="L432" t="str">
            <v>X</v>
          </cell>
          <cell r="M432" t="str">
            <v>X</v>
          </cell>
          <cell r="N432" t="str">
            <v>X</v>
          </cell>
          <cell r="O432">
            <v>4</v>
          </cell>
          <cell r="P432" t="str">
            <v>Tesco 959595</v>
          </cell>
          <cell r="Q432">
            <v>9087</v>
          </cell>
          <cell r="R432">
            <v>49</v>
          </cell>
          <cell r="S432">
            <v>0</v>
          </cell>
          <cell r="T432">
            <v>0</v>
          </cell>
          <cell r="U432">
            <v>1085</v>
          </cell>
        </row>
        <row r="433">
          <cell r="D433">
            <v>77282</v>
          </cell>
          <cell r="E433">
            <v>30</v>
          </cell>
          <cell r="F433" t="str">
            <v>X</v>
          </cell>
          <cell r="G433">
            <v>27</v>
          </cell>
          <cell r="H433">
            <v>26</v>
          </cell>
          <cell r="I433" t="str">
            <v>X</v>
          </cell>
          <cell r="J433" t="str">
            <v>X</v>
          </cell>
          <cell r="K433" t="str">
            <v>X</v>
          </cell>
          <cell r="L433" t="str">
            <v>X</v>
          </cell>
          <cell r="M433" t="str">
            <v>X</v>
          </cell>
          <cell r="N433" t="str">
            <v>X</v>
          </cell>
          <cell r="O433">
            <v>2</v>
          </cell>
          <cell r="P433" t="str">
            <v>TV Link x/fer</v>
          </cell>
          <cell r="Q433">
            <v>8375</v>
          </cell>
          <cell r="R433">
            <v>14</v>
          </cell>
          <cell r="S433">
            <v>0</v>
          </cell>
          <cell r="T433">
            <v>0</v>
          </cell>
          <cell r="U433">
            <v>77</v>
          </cell>
        </row>
        <row r="434">
          <cell r="D434">
            <v>77290</v>
          </cell>
          <cell r="E434">
            <v>64</v>
          </cell>
          <cell r="F434" t="str">
            <v>X</v>
          </cell>
          <cell r="G434">
            <v>63</v>
          </cell>
          <cell r="H434">
            <v>63</v>
          </cell>
          <cell r="I434" t="str">
            <v>X</v>
          </cell>
          <cell r="J434" t="str">
            <v>X</v>
          </cell>
          <cell r="K434" t="str">
            <v>X</v>
          </cell>
          <cell r="L434" t="str">
            <v>X</v>
          </cell>
          <cell r="M434" t="str">
            <v>X</v>
          </cell>
          <cell r="N434" t="str">
            <v>X</v>
          </cell>
          <cell r="O434">
            <v>1</v>
          </cell>
          <cell r="P434" t="str">
            <v>MI Transfer Number</v>
          </cell>
          <cell r="Q434">
            <v>15172</v>
          </cell>
          <cell r="R434">
            <v>0</v>
          </cell>
          <cell r="S434">
            <v>0</v>
          </cell>
          <cell r="T434">
            <v>0</v>
          </cell>
          <cell r="U434">
            <v>169</v>
          </cell>
        </row>
        <row r="435">
          <cell r="D435">
            <v>77292</v>
          </cell>
          <cell r="E435">
            <v>27</v>
          </cell>
          <cell r="F435" t="str">
            <v>X</v>
          </cell>
          <cell r="G435">
            <v>24</v>
          </cell>
          <cell r="H435">
            <v>24</v>
          </cell>
          <cell r="I435" t="str">
            <v>X</v>
          </cell>
          <cell r="J435" t="str">
            <v>X</v>
          </cell>
          <cell r="K435" t="str">
            <v>X</v>
          </cell>
          <cell r="L435" t="str">
            <v>X</v>
          </cell>
          <cell r="M435" t="str">
            <v>X</v>
          </cell>
          <cell r="N435" t="str">
            <v>X</v>
          </cell>
          <cell r="O435">
            <v>3</v>
          </cell>
          <cell r="P435" t="str">
            <v>Sky + Install T/fer</v>
          </cell>
          <cell r="Q435">
            <v>8660</v>
          </cell>
          <cell r="R435">
            <v>0</v>
          </cell>
          <cell r="S435">
            <v>0</v>
          </cell>
          <cell r="T435">
            <v>0</v>
          </cell>
          <cell r="U435">
            <v>120</v>
          </cell>
        </row>
        <row r="436">
          <cell r="D436">
            <v>77293</v>
          </cell>
          <cell r="E436">
            <v>129</v>
          </cell>
          <cell r="F436" t="str">
            <v>X</v>
          </cell>
          <cell r="G436">
            <v>126</v>
          </cell>
          <cell r="H436">
            <v>121</v>
          </cell>
          <cell r="I436" t="str">
            <v>X</v>
          </cell>
          <cell r="J436" t="str">
            <v>X</v>
          </cell>
          <cell r="K436" t="str">
            <v>X</v>
          </cell>
          <cell r="L436" t="str">
            <v>X</v>
          </cell>
          <cell r="M436" t="str">
            <v>X</v>
          </cell>
          <cell r="N436" t="str">
            <v>X</v>
          </cell>
          <cell r="O436">
            <v>3</v>
          </cell>
          <cell r="P436" t="str">
            <v>EDB x/fer</v>
          </cell>
          <cell r="Q436">
            <v>50550</v>
          </cell>
          <cell r="R436">
            <v>0</v>
          </cell>
          <cell r="S436">
            <v>0</v>
          </cell>
          <cell r="T436">
            <v>0</v>
          </cell>
          <cell r="U436">
            <v>418</v>
          </cell>
        </row>
        <row r="437">
          <cell r="D437">
            <v>77294</v>
          </cell>
          <cell r="E437">
            <v>1</v>
          </cell>
          <cell r="F437" t="str">
            <v>X</v>
          </cell>
          <cell r="G437">
            <v>1</v>
          </cell>
          <cell r="H437">
            <v>1</v>
          </cell>
          <cell r="I437" t="str">
            <v>X</v>
          </cell>
          <cell r="J437" t="str">
            <v>X</v>
          </cell>
          <cell r="K437" t="str">
            <v>X</v>
          </cell>
          <cell r="L437" t="str">
            <v>X</v>
          </cell>
          <cell r="M437" t="str">
            <v>X</v>
          </cell>
          <cell r="N437" t="str">
            <v>X</v>
          </cell>
          <cell r="O437">
            <v>0</v>
          </cell>
          <cell r="P437" t="str">
            <v>Independant</v>
          </cell>
          <cell r="Q437">
            <v>338</v>
          </cell>
          <cell r="R437">
            <v>0</v>
          </cell>
          <cell r="S437">
            <v>0</v>
          </cell>
          <cell r="T437">
            <v>0</v>
          </cell>
          <cell r="U437">
            <v>2</v>
          </cell>
        </row>
        <row r="438">
          <cell r="D438">
            <v>77295</v>
          </cell>
          <cell r="E438">
            <v>58</v>
          </cell>
          <cell r="F438" t="str">
            <v>X</v>
          </cell>
          <cell r="G438">
            <v>53</v>
          </cell>
          <cell r="H438">
            <v>47</v>
          </cell>
          <cell r="I438" t="str">
            <v>X</v>
          </cell>
          <cell r="J438" t="str">
            <v>X</v>
          </cell>
          <cell r="K438" t="str">
            <v>X</v>
          </cell>
          <cell r="L438" t="str">
            <v>X</v>
          </cell>
          <cell r="M438" t="str">
            <v>X</v>
          </cell>
          <cell r="N438" t="str">
            <v>X</v>
          </cell>
          <cell r="O438">
            <v>2</v>
          </cell>
          <cell r="P438" t="str">
            <v>ASA Transfer Number</v>
          </cell>
          <cell r="Q438">
            <v>4913</v>
          </cell>
          <cell r="R438">
            <v>38</v>
          </cell>
          <cell r="S438">
            <v>0</v>
          </cell>
          <cell r="T438">
            <v>0</v>
          </cell>
          <cell r="U438">
            <v>818</v>
          </cell>
        </row>
        <row r="439">
          <cell r="D439">
            <v>77296</v>
          </cell>
          <cell r="E439">
            <v>3</v>
          </cell>
          <cell r="F439" t="str">
            <v>X</v>
          </cell>
          <cell r="G439">
            <v>3</v>
          </cell>
          <cell r="H439">
            <v>3</v>
          </cell>
          <cell r="I439" t="str">
            <v>X</v>
          </cell>
          <cell r="J439" t="str">
            <v>X</v>
          </cell>
          <cell r="K439" t="str">
            <v>X</v>
          </cell>
          <cell r="L439" t="str">
            <v>X</v>
          </cell>
          <cell r="M439" t="str">
            <v>X</v>
          </cell>
          <cell r="N439" t="str">
            <v>X</v>
          </cell>
          <cell r="O439">
            <v>0</v>
          </cell>
          <cell r="P439" t="str">
            <v>BST ASA</v>
          </cell>
          <cell r="Q439">
            <v>154</v>
          </cell>
          <cell r="R439">
            <v>0</v>
          </cell>
          <cell r="S439">
            <v>0</v>
          </cell>
          <cell r="T439">
            <v>0</v>
          </cell>
          <cell r="U439">
            <v>6</v>
          </cell>
        </row>
        <row r="440">
          <cell r="D440">
            <v>77297</v>
          </cell>
          <cell r="E440">
            <v>92</v>
          </cell>
          <cell r="F440" t="str">
            <v>X</v>
          </cell>
          <cell r="G440">
            <v>0</v>
          </cell>
          <cell r="H440">
            <v>0</v>
          </cell>
          <cell r="I440" t="str">
            <v>X</v>
          </cell>
          <cell r="J440" t="str">
            <v>X</v>
          </cell>
          <cell r="K440" t="str">
            <v>X</v>
          </cell>
          <cell r="L440" t="str">
            <v>X</v>
          </cell>
          <cell r="M440" t="str">
            <v>X</v>
          </cell>
          <cell r="N440" t="str">
            <v>X</v>
          </cell>
          <cell r="O440">
            <v>4</v>
          </cell>
          <cell r="P440" t="str">
            <v>DTH Collections</v>
          </cell>
          <cell r="Q440">
            <v>0</v>
          </cell>
          <cell r="R440">
            <v>8</v>
          </cell>
          <cell r="S440">
            <v>87</v>
          </cell>
          <cell r="T440">
            <v>0</v>
          </cell>
          <cell r="U440">
            <v>0</v>
          </cell>
        </row>
        <row r="441">
          <cell r="D441">
            <v>77298</v>
          </cell>
          <cell r="E441">
            <v>1</v>
          </cell>
          <cell r="F441" t="str">
            <v>X</v>
          </cell>
          <cell r="G441">
            <v>0</v>
          </cell>
          <cell r="H441">
            <v>0</v>
          </cell>
          <cell r="I441" t="str">
            <v>X</v>
          </cell>
          <cell r="J441" t="str">
            <v>X</v>
          </cell>
          <cell r="K441" t="str">
            <v>X</v>
          </cell>
          <cell r="L441" t="str">
            <v>X</v>
          </cell>
          <cell r="M441" t="str">
            <v>X</v>
          </cell>
          <cell r="N441" t="str">
            <v>X</v>
          </cell>
          <cell r="O441">
            <v>1</v>
          </cell>
          <cell r="P441">
            <v>77298</v>
          </cell>
          <cell r="Q441">
            <v>0</v>
          </cell>
          <cell r="R441">
            <v>0</v>
          </cell>
          <cell r="S441">
            <v>0</v>
          </cell>
          <cell r="T441">
            <v>0</v>
          </cell>
          <cell r="U441">
            <v>0</v>
          </cell>
        </row>
        <row r="442">
          <cell r="D442">
            <v>77299</v>
          </cell>
          <cell r="E442">
            <v>557</v>
          </cell>
          <cell r="F442" t="str">
            <v>X</v>
          </cell>
          <cell r="G442">
            <v>542</v>
          </cell>
          <cell r="H442">
            <v>486</v>
          </cell>
          <cell r="I442" t="str">
            <v>X</v>
          </cell>
          <cell r="J442" t="str">
            <v>X</v>
          </cell>
          <cell r="K442" t="str">
            <v>X</v>
          </cell>
          <cell r="L442" t="str">
            <v>X</v>
          </cell>
          <cell r="M442" t="str">
            <v>X</v>
          </cell>
          <cell r="N442" t="str">
            <v>X</v>
          </cell>
          <cell r="O442">
            <v>15</v>
          </cell>
          <cell r="P442" t="str">
            <v>Install T/fer Number</v>
          </cell>
          <cell r="Q442">
            <v>130792</v>
          </cell>
          <cell r="R442">
            <v>0</v>
          </cell>
          <cell r="S442">
            <v>0</v>
          </cell>
          <cell r="T442">
            <v>0</v>
          </cell>
          <cell r="U442">
            <v>4081</v>
          </cell>
        </row>
        <row r="443">
          <cell r="D443">
            <v>77300</v>
          </cell>
          <cell r="E443">
            <v>47</v>
          </cell>
          <cell r="F443" t="str">
            <v>X</v>
          </cell>
          <cell r="G443">
            <v>42</v>
          </cell>
          <cell r="H443">
            <v>33</v>
          </cell>
          <cell r="I443" t="str">
            <v>X</v>
          </cell>
          <cell r="J443" t="str">
            <v>X</v>
          </cell>
          <cell r="K443" t="str">
            <v>X</v>
          </cell>
          <cell r="L443" t="str">
            <v>X</v>
          </cell>
          <cell r="M443" t="str">
            <v>X</v>
          </cell>
          <cell r="N443" t="str">
            <v>X</v>
          </cell>
          <cell r="O443">
            <v>5</v>
          </cell>
          <cell r="P443" t="str">
            <v>Tivo 418486.</v>
          </cell>
          <cell r="Q443">
            <v>10323</v>
          </cell>
          <cell r="R443">
            <v>0</v>
          </cell>
          <cell r="S443">
            <v>0</v>
          </cell>
          <cell r="T443">
            <v>0</v>
          </cell>
          <cell r="U443">
            <v>1937</v>
          </cell>
        </row>
        <row r="444">
          <cell r="D444">
            <v>77303</v>
          </cell>
          <cell r="E444">
            <v>11</v>
          </cell>
          <cell r="F444" t="str">
            <v>X</v>
          </cell>
          <cell r="G444">
            <v>5</v>
          </cell>
          <cell r="H444">
            <v>4</v>
          </cell>
          <cell r="I444" t="str">
            <v>X</v>
          </cell>
          <cell r="J444" t="str">
            <v>X</v>
          </cell>
          <cell r="K444" t="str">
            <v>X</v>
          </cell>
          <cell r="L444" t="str">
            <v>X</v>
          </cell>
          <cell r="M444" t="str">
            <v>X</v>
          </cell>
          <cell r="N444" t="str">
            <v>X</v>
          </cell>
          <cell r="O444">
            <v>4</v>
          </cell>
          <cell r="P444" t="str">
            <v>Tech Option 435000</v>
          </cell>
          <cell r="Q444">
            <v>885</v>
          </cell>
          <cell r="R444">
            <v>0</v>
          </cell>
          <cell r="S444">
            <v>2</v>
          </cell>
          <cell r="T444">
            <v>2</v>
          </cell>
          <cell r="U444">
            <v>337</v>
          </cell>
        </row>
        <row r="445">
          <cell r="D445">
            <v>77306</v>
          </cell>
          <cell r="E445">
            <v>2030</v>
          </cell>
          <cell r="F445" t="str">
            <v>X</v>
          </cell>
          <cell r="G445">
            <v>2026</v>
          </cell>
          <cell r="H445">
            <v>1838</v>
          </cell>
          <cell r="I445" t="str">
            <v>X</v>
          </cell>
          <cell r="J445" t="str">
            <v>X</v>
          </cell>
          <cell r="K445" t="str">
            <v>X</v>
          </cell>
          <cell r="L445" t="str">
            <v>X</v>
          </cell>
          <cell r="M445" t="str">
            <v>X</v>
          </cell>
          <cell r="N445" t="str">
            <v>X</v>
          </cell>
          <cell r="O445">
            <v>4</v>
          </cell>
          <cell r="P445" t="str">
            <v>CLI Opt 435000</v>
          </cell>
          <cell r="Q445">
            <v>780672</v>
          </cell>
          <cell r="R445">
            <v>0</v>
          </cell>
          <cell r="S445">
            <v>0</v>
          </cell>
          <cell r="T445">
            <v>0</v>
          </cell>
          <cell r="U445">
            <v>13802</v>
          </cell>
        </row>
        <row r="446">
          <cell r="D446">
            <v>77306</v>
          </cell>
          <cell r="E446">
            <v>16</v>
          </cell>
          <cell r="F446" t="str">
            <v>x</v>
          </cell>
          <cell r="G446">
            <v>10</v>
          </cell>
          <cell r="H446">
            <v>4</v>
          </cell>
          <cell r="I446" t="str">
            <v>x</v>
          </cell>
          <cell r="J446" t="str">
            <v>x</v>
          </cell>
          <cell r="K446" t="str">
            <v>x</v>
          </cell>
          <cell r="L446" t="str">
            <v>x</v>
          </cell>
          <cell r="M446" t="str">
            <v>x</v>
          </cell>
          <cell r="N446" t="str">
            <v>x</v>
          </cell>
          <cell r="O446">
            <v>2</v>
          </cell>
          <cell r="P446" t="str">
            <v>CLI MGT 435000</v>
          </cell>
          <cell r="Q446">
            <v>6655</v>
          </cell>
          <cell r="R446">
            <v>0</v>
          </cell>
          <cell r="S446">
            <v>4</v>
          </cell>
          <cell r="T446">
            <v>0</v>
          </cell>
          <cell r="U446">
            <v>1104</v>
          </cell>
        </row>
        <row r="447">
          <cell r="D447">
            <v>77307</v>
          </cell>
          <cell r="E447">
            <v>1175</v>
          </cell>
          <cell r="F447" t="str">
            <v>X</v>
          </cell>
          <cell r="G447">
            <v>1146</v>
          </cell>
          <cell r="H447">
            <v>770</v>
          </cell>
          <cell r="I447" t="str">
            <v>X</v>
          </cell>
          <cell r="J447" t="str">
            <v>X</v>
          </cell>
          <cell r="K447" t="str">
            <v>X</v>
          </cell>
          <cell r="L447" t="str">
            <v>X</v>
          </cell>
          <cell r="M447" t="str">
            <v>X</v>
          </cell>
          <cell r="N447" t="str">
            <v>X</v>
          </cell>
          <cell r="O447">
            <v>29</v>
          </cell>
          <cell r="P447" t="str">
            <v>Sky+ Technical</v>
          </cell>
          <cell r="Q447">
            <v>504077</v>
          </cell>
          <cell r="R447">
            <v>0</v>
          </cell>
          <cell r="S447">
            <v>0</v>
          </cell>
          <cell r="T447">
            <v>0</v>
          </cell>
          <cell r="U447">
            <v>59152</v>
          </cell>
        </row>
        <row r="448">
          <cell r="D448">
            <v>77311</v>
          </cell>
          <cell r="E448">
            <v>216</v>
          </cell>
          <cell r="F448" t="str">
            <v>x</v>
          </cell>
          <cell r="G448">
            <v>193</v>
          </cell>
          <cell r="H448">
            <v>118</v>
          </cell>
          <cell r="I448" t="str">
            <v>x</v>
          </cell>
          <cell r="J448" t="str">
            <v>x</v>
          </cell>
          <cell r="K448" t="str">
            <v>x</v>
          </cell>
          <cell r="L448" t="str">
            <v>x</v>
          </cell>
          <cell r="M448" t="str">
            <v>x</v>
          </cell>
          <cell r="N448" t="str">
            <v>x</v>
          </cell>
          <cell r="O448">
            <v>23</v>
          </cell>
          <cell r="P448" t="str">
            <v>WAP Technical Active</v>
          </cell>
          <cell r="Q448">
            <v>53443</v>
          </cell>
          <cell r="R448">
            <v>0</v>
          </cell>
          <cell r="S448">
            <v>0</v>
          </cell>
          <cell r="T448">
            <v>0</v>
          </cell>
          <cell r="U448">
            <v>9687</v>
          </cell>
        </row>
        <row r="449">
          <cell r="D449">
            <v>77315</v>
          </cell>
          <cell r="E449">
            <v>59</v>
          </cell>
          <cell r="F449" t="str">
            <v>X</v>
          </cell>
          <cell r="G449">
            <v>54</v>
          </cell>
          <cell r="H449">
            <v>44</v>
          </cell>
          <cell r="I449" t="str">
            <v>X</v>
          </cell>
          <cell r="J449" t="str">
            <v>X</v>
          </cell>
          <cell r="K449" t="str">
            <v>X</v>
          </cell>
          <cell r="L449" t="str">
            <v>X</v>
          </cell>
          <cell r="M449" t="str">
            <v>X</v>
          </cell>
          <cell r="N449" t="str">
            <v>X</v>
          </cell>
          <cell r="O449">
            <v>5</v>
          </cell>
          <cell r="P449" t="str">
            <v>Tech Option 434343</v>
          </cell>
          <cell r="Q449">
            <v>26457</v>
          </cell>
          <cell r="R449">
            <v>0</v>
          </cell>
          <cell r="S449">
            <v>0</v>
          </cell>
          <cell r="T449">
            <v>0</v>
          </cell>
          <cell r="U449">
            <v>3169</v>
          </cell>
        </row>
        <row r="450">
          <cell r="D450">
            <v>77320</v>
          </cell>
          <cell r="E450">
            <v>30</v>
          </cell>
          <cell r="F450" t="str">
            <v>X</v>
          </cell>
          <cell r="G450">
            <v>25</v>
          </cell>
          <cell r="H450">
            <v>24</v>
          </cell>
          <cell r="I450" t="str">
            <v>X</v>
          </cell>
          <cell r="J450" t="str">
            <v>X</v>
          </cell>
          <cell r="K450" t="str">
            <v>X</v>
          </cell>
          <cell r="L450" t="str">
            <v>X</v>
          </cell>
          <cell r="M450" t="str">
            <v>X</v>
          </cell>
          <cell r="N450" t="str">
            <v>X</v>
          </cell>
          <cell r="O450">
            <v>5</v>
          </cell>
          <cell r="P450" t="str">
            <v>Techncial cust profi</v>
          </cell>
          <cell r="Q450">
            <v>9313</v>
          </cell>
          <cell r="R450">
            <v>0</v>
          </cell>
          <cell r="S450">
            <v>0</v>
          </cell>
          <cell r="T450">
            <v>0</v>
          </cell>
          <cell r="U450">
            <v>142</v>
          </cell>
        </row>
        <row r="451">
          <cell r="D451">
            <v>77323</v>
          </cell>
          <cell r="E451">
            <v>3</v>
          </cell>
          <cell r="F451" t="str">
            <v>X</v>
          </cell>
          <cell r="G451">
            <v>3</v>
          </cell>
          <cell r="H451">
            <v>3</v>
          </cell>
          <cell r="I451" t="str">
            <v>X</v>
          </cell>
          <cell r="J451" t="str">
            <v>X</v>
          </cell>
          <cell r="K451" t="str">
            <v>X</v>
          </cell>
          <cell r="L451" t="str">
            <v>X</v>
          </cell>
          <cell r="M451" t="str">
            <v>X</v>
          </cell>
          <cell r="N451" t="str">
            <v>X</v>
          </cell>
          <cell r="O451">
            <v>0</v>
          </cell>
          <cell r="P451" t="str">
            <v>Prem Products 741147</v>
          </cell>
          <cell r="Q451">
            <v>784</v>
          </cell>
          <cell r="R451">
            <v>0</v>
          </cell>
          <cell r="S451">
            <v>0</v>
          </cell>
          <cell r="T451">
            <v>0</v>
          </cell>
          <cell r="U451">
            <v>8</v>
          </cell>
        </row>
        <row r="452">
          <cell r="D452">
            <v>77324</v>
          </cell>
          <cell r="E452">
            <v>792</v>
          </cell>
          <cell r="F452" t="str">
            <v>X</v>
          </cell>
          <cell r="G452">
            <v>750</v>
          </cell>
          <cell r="H452">
            <v>549</v>
          </cell>
          <cell r="I452" t="str">
            <v>X</v>
          </cell>
          <cell r="J452" t="str">
            <v>X</v>
          </cell>
          <cell r="K452" t="str">
            <v>X</v>
          </cell>
          <cell r="L452" t="str">
            <v>X</v>
          </cell>
          <cell r="M452" t="str">
            <v>X</v>
          </cell>
          <cell r="N452" t="str">
            <v>X</v>
          </cell>
          <cell r="O452">
            <v>35</v>
          </cell>
          <cell r="P452" t="str">
            <v>RHL Tech Trans</v>
          </cell>
          <cell r="Q452">
            <v>286480</v>
          </cell>
          <cell r="R452">
            <v>0</v>
          </cell>
          <cell r="S452">
            <v>7</v>
          </cell>
          <cell r="T452">
            <v>7</v>
          </cell>
          <cell r="U452">
            <v>14923</v>
          </cell>
        </row>
        <row r="453">
          <cell r="D453">
            <v>77327</v>
          </cell>
          <cell r="E453">
            <v>46</v>
          </cell>
          <cell r="F453" t="str">
            <v>X</v>
          </cell>
          <cell r="G453">
            <v>43</v>
          </cell>
          <cell r="H453">
            <v>33</v>
          </cell>
          <cell r="I453" t="str">
            <v>X</v>
          </cell>
          <cell r="J453" t="str">
            <v>X</v>
          </cell>
          <cell r="K453" t="str">
            <v>X</v>
          </cell>
          <cell r="L453" t="str">
            <v>X</v>
          </cell>
          <cell r="M453" t="str">
            <v>X</v>
          </cell>
          <cell r="N453" t="str">
            <v>X</v>
          </cell>
          <cell r="O453">
            <v>3</v>
          </cell>
          <cell r="P453" t="str">
            <v>Outscource Serv Call</v>
          </cell>
          <cell r="Q453">
            <v>11804</v>
          </cell>
          <cell r="R453">
            <v>0</v>
          </cell>
          <cell r="S453">
            <v>0</v>
          </cell>
          <cell r="T453">
            <v>0</v>
          </cell>
          <cell r="U453">
            <v>1150</v>
          </cell>
        </row>
        <row r="454">
          <cell r="D454">
            <v>77328</v>
          </cell>
          <cell r="E454">
            <v>3</v>
          </cell>
          <cell r="F454" t="str">
            <v>X</v>
          </cell>
          <cell r="G454">
            <v>3</v>
          </cell>
          <cell r="H454">
            <v>3</v>
          </cell>
          <cell r="I454" t="str">
            <v>X</v>
          </cell>
          <cell r="J454" t="str">
            <v>X</v>
          </cell>
          <cell r="K454" t="str">
            <v>X</v>
          </cell>
          <cell r="L454" t="str">
            <v>X</v>
          </cell>
          <cell r="M454" t="str">
            <v>X</v>
          </cell>
          <cell r="N454" t="str">
            <v>X</v>
          </cell>
          <cell r="O454">
            <v>0</v>
          </cell>
          <cell r="P454" t="str">
            <v>Sky+FHT Tech 400881</v>
          </cell>
          <cell r="Q454">
            <v>929</v>
          </cell>
          <cell r="R454">
            <v>0</v>
          </cell>
          <cell r="S454">
            <v>0</v>
          </cell>
          <cell r="T454">
            <v>0</v>
          </cell>
          <cell r="U454">
            <v>6</v>
          </cell>
        </row>
        <row r="455">
          <cell r="D455">
            <v>77332</v>
          </cell>
          <cell r="E455">
            <v>760</v>
          </cell>
          <cell r="F455" t="str">
            <v>X</v>
          </cell>
          <cell r="G455">
            <v>673</v>
          </cell>
          <cell r="H455">
            <v>534</v>
          </cell>
          <cell r="I455" t="str">
            <v>X</v>
          </cell>
          <cell r="J455" t="str">
            <v>X</v>
          </cell>
          <cell r="K455" t="str">
            <v>X</v>
          </cell>
          <cell r="L455" t="str">
            <v>X</v>
          </cell>
          <cell r="M455" t="str">
            <v>X</v>
          </cell>
          <cell r="N455" t="str">
            <v>X</v>
          </cell>
          <cell r="O455">
            <v>87</v>
          </cell>
          <cell r="P455" t="str">
            <v>Tech Route Frm Dunf</v>
          </cell>
          <cell r="Q455">
            <v>259500</v>
          </cell>
          <cell r="R455">
            <v>0</v>
          </cell>
          <cell r="S455">
            <v>0</v>
          </cell>
          <cell r="T455">
            <v>0</v>
          </cell>
          <cell r="U455">
            <v>78258</v>
          </cell>
        </row>
        <row r="456">
          <cell r="D456">
            <v>77334</v>
          </cell>
          <cell r="E456">
            <v>681</v>
          </cell>
          <cell r="F456" t="str">
            <v>X</v>
          </cell>
          <cell r="G456">
            <v>538</v>
          </cell>
          <cell r="H456">
            <v>454</v>
          </cell>
          <cell r="I456" t="str">
            <v>X</v>
          </cell>
          <cell r="J456" t="str">
            <v>X</v>
          </cell>
          <cell r="K456" t="str">
            <v>X</v>
          </cell>
          <cell r="L456" t="str">
            <v>X</v>
          </cell>
          <cell r="M456" t="str">
            <v>X</v>
          </cell>
          <cell r="N456" t="str">
            <v>X</v>
          </cell>
          <cell r="O456">
            <v>60</v>
          </cell>
          <cell r="P456" t="str">
            <v>Tech 959595</v>
          </cell>
          <cell r="Q456">
            <v>168786</v>
          </cell>
          <cell r="R456">
            <v>0</v>
          </cell>
          <cell r="S456">
            <v>83</v>
          </cell>
          <cell r="T456">
            <v>83</v>
          </cell>
          <cell r="U456">
            <v>30369</v>
          </cell>
        </row>
        <row r="457">
          <cell r="D457">
            <v>77336</v>
          </cell>
          <cell r="E457">
            <v>297</v>
          </cell>
          <cell r="F457" t="str">
            <v>X</v>
          </cell>
          <cell r="G457">
            <v>163</v>
          </cell>
          <cell r="H457">
            <v>162</v>
          </cell>
          <cell r="I457" t="str">
            <v>X</v>
          </cell>
          <cell r="J457" t="str">
            <v>X</v>
          </cell>
          <cell r="K457" t="str">
            <v>X</v>
          </cell>
          <cell r="L457" t="str">
            <v>X</v>
          </cell>
          <cell r="M457" t="str">
            <v>X</v>
          </cell>
          <cell r="N457" t="str">
            <v>X</v>
          </cell>
          <cell r="O457">
            <v>0</v>
          </cell>
          <cell r="P457" t="str">
            <v>LAI IP Technical</v>
          </cell>
          <cell r="Q457">
            <v>42900</v>
          </cell>
          <cell r="R457">
            <v>0</v>
          </cell>
          <cell r="S457">
            <v>0</v>
          </cell>
          <cell r="T457">
            <v>0</v>
          </cell>
          <cell r="U457">
            <v>406</v>
          </cell>
        </row>
        <row r="458">
          <cell r="D458">
            <v>77338</v>
          </cell>
          <cell r="E458">
            <v>3988</v>
          </cell>
          <cell r="F458" t="str">
            <v>X</v>
          </cell>
          <cell r="G458">
            <v>2750</v>
          </cell>
          <cell r="H458">
            <v>2177</v>
          </cell>
          <cell r="I458" t="str">
            <v>X</v>
          </cell>
          <cell r="J458" t="str">
            <v>X</v>
          </cell>
          <cell r="K458" t="str">
            <v>X</v>
          </cell>
          <cell r="L458" t="str">
            <v>X</v>
          </cell>
          <cell r="M458" t="str">
            <v>X</v>
          </cell>
          <cell r="N458" t="str">
            <v>X</v>
          </cell>
          <cell r="O458">
            <v>368</v>
          </cell>
          <cell r="P458" t="str">
            <v>No Sat Sig</v>
          </cell>
          <cell r="Q458">
            <v>1215203</v>
          </cell>
          <cell r="R458">
            <v>0</v>
          </cell>
          <cell r="S458">
            <v>870</v>
          </cell>
          <cell r="T458">
            <v>870</v>
          </cell>
          <cell r="U458">
            <v>266583</v>
          </cell>
        </row>
        <row r="459">
          <cell r="D459">
            <v>77338</v>
          </cell>
          <cell r="E459">
            <v>754</v>
          </cell>
          <cell r="F459" t="str">
            <v>x</v>
          </cell>
          <cell r="G459">
            <v>522</v>
          </cell>
          <cell r="H459">
            <v>151</v>
          </cell>
          <cell r="I459" t="str">
            <v>x</v>
          </cell>
          <cell r="J459" t="str">
            <v>x</v>
          </cell>
          <cell r="K459" t="str">
            <v>x</v>
          </cell>
          <cell r="L459" t="str">
            <v>x</v>
          </cell>
          <cell r="M459" t="str">
            <v>x</v>
          </cell>
          <cell r="N459" t="str">
            <v>x</v>
          </cell>
          <cell r="O459">
            <v>30</v>
          </cell>
          <cell r="P459" t="str">
            <v>Technical NSS</v>
          </cell>
          <cell r="Q459">
            <v>275570</v>
          </cell>
          <cell r="R459">
            <v>0</v>
          </cell>
          <cell r="S459">
            <v>202</v>
          </cell>
          <cell r="T459">
            <v>0</v>
          </cell>
          <cell r="U459">
            <v>67395</v>
          </cell>
        </row>
        <row r="460">
          <cell r="D460">
            <v>77339</v>
          </cell>
          <cell r="E460">
            <v>943</v>
          </cell>
          <cell r="F460" t="str">
            <v>X</v>
          </cell>
          <cell r="G460">
            <v>697</v>
          </cell>
          <cell r="H460">
            <v>562</v>
          </cell>
          <cell r="I460" t="str">
            <v>X</v>
          </cell>
          <cell r="J460" t="str">
            <v>X</v>
          </cell>
          <cell r="K460" t="str">
            <v>X</v>
          </cell>
          <cell r="L460" t="str">
            <v>X</v>
          </cell>
          <cell r="M460" t="str">
            <v>X</v>
          </cell>
          <cell r="N460" t="str">
            <v>X</v>
          </cell>
          <cell r="O460">
            <v>76</v>
          </cell>
          <cell r="P460" t="str">
            <v>Remote Probs</v>
          </cell>
          <cell r="Q460">
            <v>276742</v>
          </cell>
          <cell r="R460">
            <v>0</v>
          </cell>
          <cell r="S460">
            <v>170</v>
          </cell>
          <cell r="T460">
            <v>170</v>
          </cell>
          <cell r="U460">
            <v>55741</v>
          </cell>
        </row>
        <row r="461">
          <cell r="D461">
            <v>77339</v>
          </cell>
          <cell r="E461">
            <v>158</v>
          </cell>
          <cell r="F461" t="str">
            <v>x</v>
          </cell>
          <cell r="G461">
            <v>100</v>
          </cell>
          <cell r="H461">
            <v>36</v>
          </cell>
          <cell r="I461" t="str">
            <v>x</v>
          </cell>
          <cell r="J461" t="str">
            <v>x</v>
          </cell>
          <cell r="K461" t="str">
            <v>x</v>
          </cell>
          <cell r="L461" t="str">
            <v>x</v>
          </cell>
          <cell r="M461" t="str">
            <v>x</v>
          </cell>
          <cell r="N461" t="str">
            <v>x</v>
          </cell>
          <cell r="O461">
            <v>12</v>
          </cell>
          <cell r="P461" t="str">
            <v>Technical 77339</v>
          </cell>
          <cell r="Q461">
            <v>42244</v>
          </cell>
          <cell r="R461">
            <v>0</v>
          </cell>
          <cell r="S461">
            <v>46</v>
          </cell>
          <cell r="T461">
            <v>0</v>
          </cell>
          <cell r="U461">
            <v>11716</v>
          </cell>
        </row>
        <row r="462">
          <cell r="D462">
            <v>77340</v>
          </cell>
          <cell r="E462">
            <v>3339</v>
          </cell>
          <cell r="F462" t="str">
            <v>X</v>
          </cell>
          <cell r="G462">
            <v>2362</v>
          </cell>
          <cell r="H462">
            <v>1913</v>
          </cell>
          <cell r="I462" t="str">
            <v>X</v>
          </cell>
          <cell r="J462" t="str">
            <v>X</v>
          </cell>
          <cell r="K462" t="str">
            <v>X</v>
          </cell>
          <cell r="L462" t="str">
            <v>X</v>
          </cell>
          <cell r="M462" t="str">
            <v>X</v>
          </cell>
          <cell r="N462" t="str">
            <v>X</v>
          </cell>
          <cell r="O462">
            <v>323</v>
          </cell>
          <cell r="P462" t="str">
            <v>Tech aft Conn Check</v>
          </cell>
          <cell r="Q462">
            <v>941292</v>
          </cell>
          <cell r="R462">
            <v>0</v>
          </cell>
          <cell r="S462">
            <v>654</v>
          </cell>
          <cell r="T462">
            <v>654</v>
          </cell>
          <cell r="U462">
            <v>195605</v>
          </cell>
        </row>
        <row r="463">
          <cell r="D463">
            <v>77340</v>
          </cell>
          <cell r="E463">
            <v>588</v>
          </cell>
          <cell r="F463" t="str">
            <v>x</v>
          </cell>
          <cell r="G463">
            <v>399</v>
          </cell>
          <cell r="H463">
            <v>135</v>
          </cell>
          <cell r="I463" t="str">
            <v>x</v>
          </cell>
          <cell r="J463" t="str">
            <v>x</v>
          </cell>
          <cell r="K463" t="str">
            <v>x</v>
          </cell>
          <cell r="L463" t="str">
            <v>x</v>
          </cell>
          <cell r="M463" t="str">
            <v>x</v>
          </cell>
          <cell r="N463" t="str">
            <v>x</v>
          </cell>
          <cell r="O463">
            <v>30</v>
          </cell>
          <cell r="P463" t="str">
            <v>Technical 77340</v>
          </cell>
          <cell r="Q463">
            <v>179748</v>
          </cell>
          <cell r="R463">
            <v>0</v>
          </cell>
          <cell r="S463">
            <v>159</v>
          </cell>
          <cell r="T463">
            <v>0</v>
          </cell>
          <cell r="U463">
            <v>46116</v>
          </cell>
        </row>
        <row r="464">
          <cell r="D464">
            <v>77341</v>
          </cell>
          <cell r="E464">
            <v>201</v>
          </cell>
          <cell r="F464" t="str">
            <v>X</v>
          </cell>
          <cell r="G464">
            <v>161</v>
          </cell>
          <cell r="H464">
            <v>140</v>
          </cell>
          <cell r="I464" t="str">
            <v>X</v>
          </cell>
          <cell r="J464" t="str">
            <v>X</v>
          </cell>
          <cell r="K464" t="str">
            <v>X</v>
          </cell>
          <cell r="L464" t="str">
            <v>X</v>
          </cell>
          <cell r="M464" t="str">
            <v>X</v>
          </cell>
          <cell r="N464" t="str">
            <v>X</v>
          </cell>
          <cell r="O464">
            <v>15</v>
          </cell>
          <cell r="P464" t="str">
            <v>** T/O 435000</v>
          </cell>
          <cell r="Q464">
            <v>64565</v>
          </cell>
          <cell r="R464">
            <v>0</v>
          </cell>
          <cell r="S464">
            <v>25</v>
          </cell>
          <cell r="T464">
            <v>25</v>
          </cell>
          <cell r="U464">
            <v>9742</v>
          </cell>
        </row>
        <row r="465">
          <cell r="D465">
            <v>77350</v>
          </cell>
          <cell r="E465">
            <v>3</v>
          </cell>
          <cell r="F465" t="str">
            <v>X</v>
          </cell>
          <cell r="G465">
            <v>3</v>
          </cell>
          <cell r="H465">
            <v>3</v>
          </cell>
          <cell r="I465" t="str">
            <v>X</v>
          </cell>
          <cell r="J465" t="str">
            <v>X</v>
          </cell>
          <cell r="K465" t="str">
            <v>X</v>
          </cell>
          <cell r="L465" t="str">
            <v>X</v>
          </cell>
          <cell r="M465" t="str">
            <v>X</v>
          </cell>
          <cell r="N465" t="str">
            <v>X</v>
          </cell>
          <cell r="O465">
            <v>0</v>
          </cell>
          <cell r="P465" t="str">
            <v>Sales opt 400878</v>
          </cell>
          <cell r="Q465">
            <v>1376</v>
          </cell>
          <cell r="R465">
            <v>0</v>
          </cell>
          <cell r="S465">
            <v>0</v>
          </cell>
          <cell r="T465">
            <v>0</v>
          </cell>
          <cell r="U465">
            <v>7</v>
          </cell>
        </row>
        <row r="466">
          <cell r="D466">
            <v>77377</v>
          </cell>
          <cell r="E466">
            <v>3</v>
          </cell>
          <cell r="F466" t="str">
            <v>X</v>
          </cell>
          <cell r="G466">
            <v>0</v>
          </cell>
          <cell r="H466">
            <v>0</v>
          </cell>
          <cell r="I466" t="str">
            <v>X</v>
          </cell>
          <cell r="J466" t="str">
            <v>X</v>
          </cell>
          <cell r="K466" t="str">
            <v>X</v>
          </cell>
          <cell r="L466" t="str">
            <v>X</v>
          </cell>
          <cell r="M466" t="str">
            <v>X</v>
          </cell>
          <cell r="N466" t="str">
            <v>X</v>
          </cell>
          <cell r="O466">
            <v>2</v>
          </cell>
          <cell r="P466" t="str">
            <v>IVR Box Fail</v>
          </cell>
          <cell r="Q466">
            <v>0</v>
          </cell>
          <cell r="R466">
            <v>0</v>
          </cell>
          <cell r="S466">
            <v>1</v>
          </cell>
          <cell r="T466">
            <v>1</v>
          </cell>
          <cell r="U466">
            <v>0</v>
          </cell>
        </row>
        <row r="467">
          <cell r="D467">
            <v>77377</v>
          </cell>
          <cell r="E467">
            <v>1</v>
          </cell>
          <cell r="F467" t="str">
            <v>x</v>
          </cell>
          <cell r="G467">
            <v>1</v>
          </cell>
          <cell r="H467">
            <v>1</v>
          </cell>
          <cell r="I467" t="str">
            <v>x</v>
          </cell>
          <cell r="J467" t="str">
            <v>x</v>
          </cell>
          <cell r="K467" t="str">
            <v>x</v>
          </cell>
          <cell r="L467" t="str">
            <v>x</v>
          </cell>
          <cell r="M467" t="str">
            <v>x</v>
          </cell>
          <cell r="N467" t="str">
            <v>x</v>
          </cell>
          <cell r="O467">
            <v>0</v>
          </cell>
          <cell r="P467">
            <v>77377</v>
          </cell>
          <cell r="Q467">
            <v>389</v>
          </cell>
          <cell r="R467">
            <v>0</v>
          </cell>
          <cell r="S467">
            <v>0</v>
          </cell>
          <cell r="T467">
            <v>0</v>
          </cell>
          <cell r="U467">
            <v>4</v>
          </cell>
        </row>
        <row r="468">
          <cell r="D468">
            <v>77390</v>
          </cell>
          <cell r="E468">
            <v>1</v>
          </cell>
          <cell r="F468" t="str">
            <v>X</v>
          </cell>
          <cell r="G468">
            <v>0</v>
          </cell>
          <cell r="H468">
            <v>0</v>
          </cell>
          <cell r="I468" t="str">
            <v>X</v>
          </cell>
          <cell r="J468" t="str">
            <v>X</v>
          </cell>
          <cell r="K468" t="str">
            <v>X</v>
          </cell>
          <cell r="L468" t="str">
            <v>X</v>
          </cell>
          <cell r="M468" t="str">
            <v>X</v>
          </cell>
          <cell r="N468" t="str">
            <v>X</v>
          </cell>
          <cell r="O468">
            <v>1</v>
          </cell>
          <cell r="P468">
            <v>77390</v>
          </cell>
          <cell r="Q468">
            <v>0</v>
          </cell>
          <cell r="R468">
            <v>0</v>
          </cell>
          <cell r="S468">
            <v>0</v>
          </cell>
          <cell r="T468">
            <v>0</v>
          </cell>
          <cell r="U468">
            <v>0</v>
          </cell>
        </row>
        <row r="469">
          <cell r="D469">
            <v>77390</v>
          </cell>
          <cell r="E469">
            <v>17</v>
          </cell>
          <cell r="F469" t="str">
            <v>x</v>
          </cell>
          <cell r="G469">
            <v>17</v>
          </cell>
          <cell r="H469">
            <v>17</v>
          </cell>
          <cell r="I469" t="str">
            <v>x</v>
          </cell>
          <cell r="J469" t="str">
            <v>x</v>
          </cell>
          <cell r="K469" t="str">
            <v>x</v>
          </cell>
          <cell r="L469" t="str">
            <v>x</v>
          </cell>
          <cell r="M469" t="str">
            <v>x</v>
          </cell>
          <cell r="N469" t="str">
            <v>x</v>
          </cell>
          <cell r="O469">
            <v>0</v>
          </cell>
          <cell r="P469">
            <v>77390</v>
          </cell>
          <cell r="Q469">
            <v>2967</v>
          </cell>
          <cell r="R469">
            <v>0</v>
          </cell>
          <cell r="S469">
            <v>0</v>
          </cell>
          <cell r="T469">
            <v>0</v>
          </cell>
          <cell r="U469">
            <v>87</v>
          </cell>
        </row>
        <row r="470">
          <cell r="D470">
            <v>77391</v>
          </cell>
          <cell r="E470">
            <v>390</v>
          </cell>
          <cell r="F470" t="str">
            <v>X</v>
          </cell>
          <cell r="G470">
            <v>384</v>
          </cell>
          <cell r="H470">
            <v>291</v>
          </cell>
          <cell r="I470" t="str">
            <v>X</v>
          </cell>
          <cell r="J470" t="str">
            <v>X</v>
          </cell>
          <cell r="K470" t="str">
            <v>X</v>
          </cell>
          <cell r="L470" t="str">
            <v>X</v>
          </cell>
          <cell r="M470" t="str">
            <v>X</v>
          </cell>
          <cell r="N470" t="str">
            <v>X</v>
          </cell>
          <cell r="O470">
            <v>6</v>
          </cell>
          <cell r="P470" t="str">
            <v>Tech Trans from Dun</v>
          </cell>
          <cell r="Q470">
            <v>151686</v>
          </cell>
          <cell r="R470">
            <v>0</v>
          </cell>
          <cell r="S470">
            <v>0</v>
          </cell>
          <cell r="T470">
            <v>0</v>
          </cell>
          <cell r="U470">
            <v>7840</v>
          </cell>
        </row>
        <row r="471">
          <cell r="D471">
            <v>77393</v>
          </cell>
          <cell r="E471">
            <v>698</v>
          </cell>
          <cell r="F471" t="str">
            <v>X</v>
          </cell>
          <cell r="G471">
            <v>661</v>
          </cell>
          <cell r="H471">
            <v>489</v>
          </cell>
          <cell r="I471" t="str">
            <v>X</v>
          </cell>
          <cell r="J471" t="str">
            <v>X</v>
          </cell>
          <cell r="K471" t="str">
            <v>X</v>
          </cell>
          <cell r="L471" t="str">
            <v>X</v>
          </cell>
          <cell r="M471" t="str">
            <v>X</v>
          </cell>
          <cell r="N471" t="str">
            <v>X</v>
          </cell>
          <cell r="O471">
            <v>36</v>
          </cell>
          <cell r="P471" t="str">
            <v>Sky + Tech Transfer</v>
          </cell>
          <cell r="Q471">
            <v>291531</v>
          </cell>
          <cell r="R471">
            <v>9</v>
          </cell>
          <cell r="S471">
            <v>0</v>
          </cell>
          <cell r="T471">
            <v>0</v>
          </cell>
          <cell r="U471">
            <v>23243</v>
          </cell>
        </row>
        <row r="472">
          <cell r="D472">
            <v>77395</v>
          </cell>
          <cell r="E472">
            <v>3</v>
          </cell>
          <cell r="F472" t="str">
            <v>X</v>
          </cell>
          <cell r="G472">
            <v>2</v>
          </cell>
          <cell r="H472">
            <v>2</v>
          </cell>
          <cell r="I472" t="str">
            <v>X</v>
          </cell>
          <cell r="J472" t="str">
            <v>X</v>
          </cell>
          <cell r="K472" t="str">
            <v>X</v>
          </cell>
          <cell r="L472" t="str">
            <v>X</v>
          </cell>
          <cell r="M472" t="str">
            <v>X</v>
          </cell>
          <cell r="N472" t="str">
            <v>X</v>
          </cell>
          <cell r="O472">
            <v>1</v>
          </cell>
          <cell r="P472" t="str">
            <v>P2 Tech Xfer</v>
          </cell>
          <cell r="Q472">
            <v>938</v>
          </cell>
          <cell r="R472">
            <v>0</v>
          </cell>
          <cell r="S472">
            <v>0</v>
          </cell>
          <cell r="T472">
            <v>0</v>
          </cell>
          <cell r="U472">
            <v>4</v>
          </cell>
        </row>
        <row r="473">
          <cell r="D473">
            <v>77396</v>
          </cell>
          <cell r="E473">
            <v>36</v>
          </cell>
          <cell r="F473" t="str">
            <v>X</v>
          </cell>
          <cell r="G473">
            <v>34</v>
          </cell>
          <cell r="H473">
            <v>24</v>
          </cell>
          <cell r="I473" t="str">
            <v>X</v>
          </cell>
          <cell r="J473" t="str">
            <v>X</v>
          </cell>
          <cell r="K473" t="str">
            <v>X</v>
          </cell>
          <cell r="L473" t="str">
            <v>X</v>
          </cell>
          <cell r="M473" t="str">
            <v>X</v>
          </cell>
          <cell r="N473" t="str">
            <v>X</v>
          </cell>
          <cell r="O473">
            <v>2</v>
          </cell>
          <cell r="P473" t="str">
            <v>Service Calls Transf</v>
          </cell>
          <cell r="Q473">
            <v>9888</v>
          </cell>
          <cell r="R473">
            <v>0</v>
          </cell>
          <cell r="S473">
            <v>0</v>
          </cell>
          <cell r="T473">
            <v>0</v>
          </cell>
          <cell r="U473">
            <v>835</v>
          </cell>
        </row>
        <row r="474">
          <cell r="D474">
            <v>77398</v>
          </cell>
          <cell r="E474">
            <v>936</v>
          </cell>
          <cell r="F474" t="str">
            <v>X</v>
          </cell>
          <cell r="G474">
            <v>902</v>
          </cell>
          <cell r="H474">
            <v>735</v>
          </cell>
          <cell r="I474" t="str">
            <v>X</v>
          </cell>
          <cell r="J474" t="str">
            <v>X</v>
          </cell>
          <cell r="K474" t="str">
            <v>X</v>
          </cell>
          <cell r="L474" t="str">
            <v>X</v>
          </cell>
          <cell r="M474" t="str">
            <v>X</v>
          </cell>
          <cell r="N474" t="str">
            <v>X</v>
          </cell>
          <cell r="O474">
            <v>33</v>
          </cell>
          <cell r="P474" t="str">
            <v>STSG Transfer Number</v>
          </cell>
          <cell r="Q474">
            <v>296652</v>
          </cell>
          <cell r="R474">
            <v>17</v>
          </cell>
          <cell r="S474">
            <v>0</v>
          </cell>
          <cell r="T474">
            <v>0</v>
          </cell>
          <cell r="U474">
            <v>20842</v>
          </cell>
        </row>
        <row r="475">
          <cell r="D475">
            <v>77398</v>
          </cell>
          <cell r="E475">
            <v>1</v>
          </cell>
          <cell r="F475" t="str">
            <v>x</v>
          </cell>
          <cell r="G475">
            <v>0</v>
          </cell>
          <cell r="H475">
            <v>0</v>
          </cell>
          <cell r="I475" t="str">
            <v>x</v>
          </cell>
          <cell r="J475" t="str">
            <v>x</v>
          </cell>
          <cell r="K475" t="str">
            <v>x</v>
          </cell>
          <cell r="L475" t="str">
            <v>x</v>
          </cell>
          <cell r="M475" t="str">
            <v>x</v>
          </cell>
          <cell r="N475" t="str">
            <v>x</v>
          </cell>
          <cell r="O475">
            <v>1</v>
          </cell>
          <cell r="P475">
            <v>77398</v>
          </cell>
          <cell r="Q475">
            <v>0</v>
          </cell>
          <cell r="R475">
            <v>0</v>
          </cell>
          <cell r="S475">
            <v>0</v>
          </cell>
          <cell r="T475">
            <v>0</v>
          </cell>
          <cell r="U475">
            <v>0</v>
          </cell>
        </row>
        <row r="476">
          <cell r="D476">
            <v>77399</v>
          </cell>
          <cell r="E476">
            <v>170</v>
          </cell>
          <cell r="F476" t="str">
            <v>X</v>
          </cell>
          <cell r="G476">
            <v>158</v>
          </cell>
          <cell r="H476">
            <v>121</v>
          </cell>
          <cell r="I476" t="str">
            <v>X</v>
          </cell>
          <cell r="J476" t="str">
            <v>X</v>
          </cell>
          <cell r="K476" t="str">
            <v>X</v>
          </cell>
          <cell r="L476" t="str">
            <v>X</v>
          </cell>
          <cell r="M476" t="str">
            <v>X</v>
          </cell>
          <cell r="N476" t="str">
            <v>X</v>
          </cell>
          <cell r="O476">
            <v>5</v>
          </cell>
          <cell r="P476" t="str">
            <v>Tech Transfer Number</v>
          </cell>
          <cell r="Q476">
            <v>63651</v>
          </cell>
          <cell r="R476">
            <v>0</v>
          </cell>
          <cell r="S476">
            <v>7</v>
          </cell>
          <cell r="T476">
            <v>7</v>
          </cell>
          <cell r="U476">
            <v>3267</v>
          </cell>
        </row>
        <row r="477">
          <cell r="D477">
            <v>77402</v>
          </cell>
          <cell r="E477">
            <v>21</v>
          </cell>
          <cell r="F477" t="str">
            <v>x</v>
          </cell>
          <cell r="G477">
            <v>21</v>
          </cell>
          <cell r="H477">
            <v>16</v>
          </cell>
          <cell r="I477" t="str">
            <v>x</v>
          </cell>
          <cell r="J477" t="str">
            <v>x</v>
          </cell>
          <cell r="K477" t="str">
            <v>x</v>
          </cell>
          <cell r="L477" t="str">
            <v>x</v>
          </cell>
          <cell r="M477" t="str">
            <v>x</v>
          </cell>
          <cell r="N477" t="str">
            <v>x</v>
          </cell>
          <cell r="O477">
            <v>0</v>
          </cell>
          <cell r="P477" t="str">
            <v>Discovery</v>
          </cell>
          <cell r="Q477">
            <v>5392</v>
          </cell>
          <cell r="R477">
            <v>0</v>
          </cell>
          <cell r="S477">
            <v>0</v>
          </cell>
          <cell r="T477">
            <v>0</v>
          </cell>
          <cell r="U477">
            <v>1218</v>
          </cell>
        </row>
        <row r="478">
          <cell r="D478">
            <v>77405</v>
          </cell>
          <cell r="E478">
            <v>694</v>
          </cell>
          <cell r="F478" t="str">
            <v>x</v>
          </cell>
          <cell r="G478">
            <v>655</v>
          </cell>
          <cell r="H478">
            <v>580</v>
          </cell>
          <cell r="I478" t="str">
            <v>x</v>
          </cell>
          <cell r="J478" t="str">
            <v>x</v>
          </cell>
          <cell r="K478" t="str">
            <v>x</v>
          </cell>
          <cell r="L478" t="str">
            <v>x</v>
          </cell>
          <cell r="M478" t="str">
            <v>x</v>
          </cell>
          <cell r="N478" t="str">
            <v>x</v>
          </cell>
          <cell r="O478">
            <v>39</v>
          </cell>
          <cell r="P478" t="str">
            <v>VDN 77405 663363</v>
          </cell>
          <cell r="Q478">
            <v>172124</v>
          </cell>
          <cell r="R478">
            <v>0</v>
          </cell>
          <cell r="S478">
            <v>0</v>
          </cell>
          <cell r="T478">
            <v>0</v>
          </cell>
          <cell r="U478">
            <v>22535</v>
          </cell>
        </row>
        <row r="479">
          <cell r="D479">
            <v>77406</v>
          </cell>
          <cell r="E479">
            <v>20</v>
          </cell>
          <cell r="F479" t="str">
            <v>x</v>
          </cell>
          <cell r="G479">
            <v>0</v>
          </cell>
          <cell r="H479">
            <v>0</v>
          </cell>
          <cell r="I479" t="str">
            <v>x</v>
          </cell>
          <cell r="J479" t="str">
            <v>x</v>
          </cell>
          <cell r="K479" t="str">
            <v>x</v>
          </cell>
          <cell r="L479" t="str">
            <v>x</v>
          </cell>
          <cell r="M479" t="str">
            <v>x</v>
          </cell>
          <cell r="N479" t="str">
            <v>x</v>
          </cell>
          <cell r="O479">
            <v>0</v>
          </cell>
          <cell r="P479">
            <v>77406</v>
          </cell>
          <cell r="Q479">
            <v>0</v>
          </cell>
          <cell r="R479">
            <v>0</v>
          </cell>
          <cell r="S479">
            <v>20</v>
          </cell>
          <cell r="T479">
            <v>0</v>
          </cell>
          <cell r="U479">
            <v>0</v>
          </cell>
        </row>
        <row r="480">
          <cell r="D480">
            <v>77412</v>
          </cell>
          <cell r="E480">
            <v>76</v>
          </cell>
          <cell r="F480" t="str">
            <v>x</v>
          </cell>
          <cell r="G480">
            <v>70</v>
          </cell>
          <cell r="H480">
            <v>59</v>
          </cell>
          <cell r="I480" t="str">
            <v>x</v>
          </cell>
          <cell r="J480" t="str">
            <v>x</v>
          </cell>
          <cell r="K480" t="str">
            <v>x</v>
          </cell>
          <cell r="L480" t="str">
            <v>x</v>
          </cell>
          <cell r="M480" t="str">
            <v>x</v>
          </cell>
          <cell r="N480" t="str">
            <v>x</v>
          </cell>
          <cell r="O480">
            <v>6</v>
          </cell>
          <cell r="P480" t="str">
            <v>Opt 1 Dundee 77412</v>
          </cell>
          <cell r="Q480">
            <v>16870</v>
          </cell>
          <cell r="R480">
            <v>0</v>
          </cell>
          <cell r="S480">
            <v>0</v>
          </cell>
          <cell r="T480">
            <v>0</v>
          </cell>
          <cell r="U480">
            <v>2739</v>
          </cell>
        </row>
        <row r="481">
          <cell r="D481">
            <v>77414</v>
          </cell>
          <cell r="E481">
            <v>589</v>
          </cell>
          <cell r="F481" t="str">
            <v>X</v>
          </cell>
          <cell r="G481">
            <v>395</v>
          </cell>
          <cell r="H481">
            <v>390</v>
          </cell>
          <cell r="I481" t="str">
            <v>X</v>
          </cell>
          <cell r="J481" t="str">
            <v>X</v>
          </cell>
          <cell r="K481" t="str">
            <v>X</v>
          </cell>
          <cell r="L481" t="str">
            <v>X</v>
          </cell>
          <cell r="M481" t="str">
            <v>X</v>
          </cell>
          <cell r="N481" t="str">
            <v>X</v>
          </cell>
          <cell r="O481">
            <v>1</v>
          </cell>
          <cell r="P481" t="str">
            <v>Cust opt 435000</v>
          </cell>
          <cell r="Q481">
            <v>105004</v>
          </cell>
          <cell r="R481">
            <v>0</v>
          </cell>
          <cell r="S481">
            <v>193</v>
          </cell>
          <cell r="T481">
            <v>193</v>
          </cell>
          <cell r="U481">
            <v>1725</v>
          </cell>
        </row>
        <row r="482">
          <cell r="D482">
            <v>77414</v>
          </cell>
          <cell r="E482">
            <v>126</v>
          </cell>
          <cell r="F482" t="str">
            <v>x</v>
          </cell>
          <cell r="G482">
            <v>118</v>
          </cell>
          <cell r="H482">
            <v>89</v>
          </cell>
          <cell r="I482" t="str">
            <v>x</v>
          </cell>
          <cell r="J482" t="str">
            <v>x</v>
          </cell>
          <cell r="K482" t="str">
            <v>x</v>
          </cell>
          <cell r="L482" t="str">
            <v>x</v>
          </cell>
          <cell r="M482" t="str">
            <v>x</v>
          </cell>
          <cell r="N482" t="str">
            <v>x</v>
          </cell>
          <cell r="O482">
            <v>8</v>
          </cell>
          <cell r="P482" t="str">
            <v>Xfer from tech IVR</v>
          </cell>
          <cell r="Q482">
            <v>32458</v>
          </cell>
          <cell r="R482">
            <v>0</v>
          </cell>
          <cell r="S482">
            <v>0</v>
          </cell>
          <cell r="T482">
            <v>0</v>
          </cell>
          <cell r="U482">
            <v>6884</v>
          </cell>
        </row>
        <row r="483">
          <cell r="D483">
            <v>77415</v>
          </cell>
          <cell r="E483">
            <v>398</v>
          </cell>
          <cell r="F483" t="str">
            <v>X</v>
          </cell>
          <cell r="G483">
            <v>271</v>
          </cell>
          <cell r="H483">
            <v>224</v>
          </cell>
          <cell r="I483" t="str">
            <v>X</v>
          </cell>
          <cell r="J483" t="str">
            <v>X</v>
          </cell>
          <cell r="K483" t="str">
            <v>X</v>
          </cell>
          <cell r="L483" t="str">
            <v>X</v>
          </cell>
          <cell r="M483" t="str">
            <v>X</v>
          </cell>
          <cell r="N483" t="str">
            <v>X</v>
          </cell>
          <cell r="O483">
            <v>33</v>
          </cell>
          <cell r="P483" t="str">
            <v>Tech Opt 404040 Liv</v>
          </cell>
          <cell r="Q483">
            <v>83152</v>
          </cell>
          <cell r="R483">
            <v>0</v>
          </cell>
          <cell r="S483">
            <v>94</v>
          </cell>
          <cell r="T483">
            <v>94</v>
          </cell>
          <cell r="U483">
            <v>17711</v>
          </cell>
        </row>
        <row r="484">
          <cell r="D484">
            <v>77415</v>
          </cell>
          <cell r="E484">
            <v>442</v>
          </cell>
          <cell r="F484" t="str">
            <v>x</v>
          </cell>
          <cell r="G484">
            <v>99</v>
          </cell>
          <cell r="H484">
            <v>71</v>
          </cell>
          <cell r="I484" t="str">
            <v>x</v>
          </cell>
          <cell r="J484" t="str">
            <v>x</v>
          </cell>
          <cell r="K484" t="str">
            <v>x</v>
          </cell>
          <cell r="L484" t="str">
            <v>x</v>
          </cell>
          <cell r="M484" t="str">
            <v>x</v>
          </cell>
          <cell r="N484" t="str">
            <v>x</v>
          </cell>
          <cell r="O484">
            <v>6</v>
          </cell>
          <cell r="P484" t="str">
            <v>Opt 2 Tech 77415</v>
          </cell>
          <cell r="Q484">
            <v>29962</v>
          </cell>
          <cell r="R484">
            <v>0</v>
          </cell>
          <cell r="S484">
            <v>337</v>
          </cell>
          <cell r="T484">
            <v>0</v>
          </cell>
          <cell r="U484">
            <v>5252</v>
          </cell>
        </row>
        <row r="485">
          <cell r="D485">
            <v>77417</v>
          </cell>
          <cell r="E485">
            <v>6</v>
          </cell>
          <cell r="F485" t="str">
            <v>x</v>
          </cell>
          <cell r="G485">
            <v>4</v>
          </cell>
          <cell r="H485">
            <v>2</v>
          </cell>
          <cell r="I485" t="str">
            <v>x</v>
          </cell>
          <cell r="J485" t="str">
            <v>x</v>
          </cell>
          <cell r="K485" t="str">
            <v>x</v>
          </cell>
          <cell r="L485" t="str">
            <v>x</v>
          </cell>
          <cell r="M485" t="str">
            <v>x</v>
          </cell>
          <cell r="N485" t="str">
            <v>x</v>
          </cell>
          <cell r="O485">
            <v>2</v>
          </cell>
          <cell r="P485" t="str">
            <v>Chelsea TV 77417</v>
          </cell>
          <cell r="Q485">
            <v>280</v>
          </cell>
          <cell r="R485">
            <v>0</v>
          </cell>
          <cell r="S485">
            <v>0</v>
          </cell>
          <cell r="T485">
            <v>0</v>
          </cell>
          <cell r="U485">
            <v>56</v>
          </cell>
        </row>
        <row r="486">
          <cell r="D486">
            <v>77424</v>
          </cell>
          <cell r="E486">
            <v>4</v>
          </cell>
          <cell r="F486" t="str">
            <v>x</v>
          </cell>
          <cell r="G486">
            <v>3</v>
          </cell>
          <cell r="H486">
            <v>3</v>
          </cell>
          <cell r="I486" t="str">
            <v>x</v>
          </cell>
          <cell r="J486" t="str">
            <v>x</v>
          </cell>
          <cell r="K486" t="str">
            <v>x</v>
          </cell>
          <cell r="L486" t="str">
            <v>x</v>
          </cell>
          <cell r="M486" t="str">
            <v>x</v>
          </cell>
          <cell r="N486" t="str">
            <v>x</v>
          </cell>
          <cell r="O486">
            <v>1</v>
          </cell>
          <cell r="P486" t="str">
            <v>V/Cards Route to Num</v>
          </cell>
          <cell r="Q486">
            <v>360</v>
          </cell>
          <cell r="R486">
            <v>0</v>
          </cell>
          <cell r="S486">
            <v>0</v>
          </cell>
          <cell r="T486">
            <v>0</v>
          </cell>
          <cell r="U486">
            <v>6</v>
          </cell>
        </row>
        <row r="487">
          <cell r="D487">
            <v>77425</v>
          </cell>
          <cell r="E487">
            <v>154</v>
          </cell>
          <cell r="F487" t="str">
            <v>X</v>
          </cell>
          <cell r="G487">
            <v>0</v>
          </cell>
          <cell r="H487">
            <v>0</v>
          </cell>
          <cell r="I487" t="str">
            <v>X</v>
          </cell>
          <cell r="J487" t="str">
            <v>X</v>
          </cell>
          <cell r="K487" t="str">
            <v>X</v>
          </cell>
          <cell r="L487" t="str">
            <v>X</v>
          </cell>
          <cell r="M487" t="str">
            <v>X</v>
          </cell>
          <cell r="N487" t="str">
            <v>X</v>
          </cell>
          <cell r="O487">
            <v>0</v>
          </cell>
          <cell r="P487" t="str">
            <v>Pat Transfer</v>
          </cell>
          <cell r="Q487">
            <v>0</v>
          </cell>
          <cell r="R487">
            <v>0</v>
          </cell>
          <cell r="S487">
            <v>154</v>
          </cell>
          <cell r="T487">
            <v>154</v>
          </cell>
          <cell r="U487">
            <v>0</v>
          </cell>
        </row>
        <row r="488">
          <cell r="D488">
            <v>77425</v>
          </cell>
          <cell r="E488">
            <v>6581</v>
          </cell>
          <cell r="F488" t="str">
            <v>x</v>
          </cell>
          <cell r="G488">
            <v>6578</v>
          </cell>
          <cell r="H488">
            <v>6468</v>
          </cell>
          <cell r="I488" t="str">
            <v>x</v>
          </cell>
          <cell r="J488" t="str">
            <v>x</v>
          </cell>
          <cell r="K488" t="str">
            <v>x</v>
          </cell>
          <cell r="L488" t="str">
            <v>x</v>
          </cell>
          <cell r="M488" t="str">
            <v>x</v>
          </cell>
          <cell r="N488" t="str">
            <v>x</v>
          </cell>
          <cell r="O488">
            <v>3</v>
          </cell>
          <cell r="P488" t="str">
            <v>PAT Option 404040</v>
          </cell>
          <cell r="Q488">
            <v>1840361</v>
          </cell>
          <cell r="R488">
            <v>0</v>
          </cell>
          <cell r="S488">
            <v>0</v>
          </cell>
          <cell r="T488">
            <v>0</v>
          </cell>
          <cell r="U488">
            <v>19483</v>
          </cell>
        </row>
        <row r="489">
          <cell r="D489">
            <v>77427</v>
          </cell>
          <cell r="E489">
            <v>1</v>
          </cell>
          <cell r="F489" t="str">
            <v>x</v>
          </cell>
          <cell r="G489">
            <v>1</v>
          </cell>
          <cell r="H489">
            <v>1</v>
          </cell>
          <cell r="I489" t="str">
            <v>x</v>
          </cell>
          <cell r="J489" t="str">
            <v>x</v>
          </cell>
          <cell r="K489" t="str">
            <v>x</v>
          </cell>
          <cell r="L489" t="str">
            <v>x</v>
          </cell>
          <cell r="M489" t="str">
            <v>x</v>
          </cell>
          <cell r="N489" t="str">
            <v>x</v>
          </cell>
          <cell r="O489">
            <v>0</v>
          </cell>
          <cell r="P489">
            <v>77427</v>
          </cell>
          <cell r="Q489">
            <v>24</v>
          </cell>
          <cell r="R489">
            <v>0</v>
          </cell>
          <cell r="S489">
            <v>0</v>
          </cell>
          <cell r="T489">
            <v>0</v>
          </cell>
          <cell r="U489">
            <v>2</v>
          </cell>
        </row>
        <row r="490">
          <cell r="D490">
            <v>77428</v>
          </cell>
          <cell r="E490">
            <v>2</v>
          </cell>
          <cell r="F490" t="str">
            <v>X</v>
          </cell>
          <cell r="G490">
            <v>1</v>
          </cell>
          <cell r="H490">
            <v>1</v>
          </cell>
          <cell r="I490" t="str">
            <v>X</v>
          </cell>
          <cell r="J490" t="str">
            <v>X</v>
          </cell>
          <cell r="K490" t="str">
            <v>X</v>
          </cell>
          <cell r="L490" t="str">
            <v>X</v>
          </cell>
          <cell r="M490" t="str">
            <v>X</v>
          </cell>
          <cell r="N490" t="str">
            <v>X</v>
          </cell>
          <cell r="O490">
            <v>1</v>
          </cell>
          <cell r="P490" t="str">
            <v>P2 Tech Option L</v>
          </cell>
          <cell r="Q490">
            <v>1</v>
          </cell>
          <cell r="R490">
            <v>0</v>
          </cell>
          <cell r="S490">
            <v>0</v>
          </cell>
          <cell r="T490">
            <v>0</v>
          </cell>
          <cell r="U490">
            <v>3</v>
          </cell>
        </row>
        <row r="491">
          <cell r="D491">
            <v>77429</v>
          </cell>
          <cell r="E491">
            <v>151</v>
          </cell>
          <cell r="F491" t="str">
            <v>x</v>
          </cell>
          <cell r="G491">
            <v>151</v>
          </cell>
          <cell r="H491">
            <v>150</v>
          </cell>
          <cell r="I491" t="str">
            <v>x</v>
          </cell>
          <cell r="J491" t="str">
            <v>x</v>
          </cell>
          <cell r="K491" t="str">
            <v>x</v>
          </cell>
          <cell r="L491" t="str">
            <v>x</v>
          </cell>
          <cell r="M491" t="str">
            <v>x</v>
          </cell>
          <cell r="N491" t="str">
            <v>x</v>
          </cell>
          <cell r="O491">
            <v>0</v>
          </cell>
          <cell r="P491">
            <v>77429</v>
          </cell>
          <cell r="Q491">
            <v>37814</v>
          </cell>
          <cell r="R491">
            <v>0</v>
          </cell>
          <cell r="S491">
            <v>0</v>
          </cell>
          <cell r="T491">
            <v>0</v>
          </cell>
          <cell r="U491">
            <v>406</v>
          </cell>
        </row>
        <row r="492">
          <cell r="D492">
            <v>77434</v>
          </cell>
          <cell r="E492">
            <v>647</v>
          </cell>
          <cell r="F492" t="str">
            <v>X</v>
          </cell>
          <cell r="G492">
            <v>435</v>
          </cell>
          <cell r="H492">
            <v>423</v>
          </cell>
          <cell r="I492" t="str">
            <v>X</v>
          </cell>
          <cell r="J492" t="str">
            <v>X</v>
          </cell>
          <cell r="K492" t="str">
            <v>X</v>
          </cell>
          <cell r="L492" t="str">
            <v>X</v>
          </cell>
          <cell r="M492" t="str">
            <v>X</v>
          </cell>
          <cell r="N492" t="str">
            <v>X</v>
          </cell>
          <cell r="O492">
            <v>4</v>
          </cell>
          <cell r="P492" t="str">
            <v>Customer 959595</v>
          </cell>
          <cell r="Q492">
            <v>107617</v>
          </cell>
          <cell r="R492">
            <v>0</v>
          </cell>
          <cell r="S492">
            <v>208</v>
          </cell>
          <cell r="T492">
            <v>208</v>
          </cell>
          <cell r="U492">
            <v>1956</v>
          </cell>
        </row>
        <row r="493">
          <cell r="D493">
            <v>77436</v>
          </cell>
          <cell r="E493">
            <v>202</v>
          </cell>
          <cell r="F493" t="str">
            <v>x</v>
          </cell>
          <cell r="G493">
            <v>193</v>
          </cell>
          <cell r="H493">
            <v>175</v>
          </cell>
          <cell r="I493" t="str">
            <v>x</v>
          </cell>
          <cell r="J493" t="str">
            <v>x</v>
          </cell>
          <cell r="K493" t="str">
            <v>x</v>
          </cell>
          <cell r="L493" t="str">
            <v>x</v>
          </cell>
          <cell r="M493" t="str">
            <v>x</v>
          </cell>
          <cell r="N493" t="str">
            <v>x</v>
          </cell>
          <cell r="O493">
            <v>9</v>
          </cell>
          <cell r="P493" t="str">
            <v>OPT IN 08005875707.</v>
          </cell>
          <cell r="Q493">
            <v>44827</v>
          </cell>
          <cell r="R493">
            <v>0</v>
          </cell>
          <cell r="S493">
            <v>0</v>
          </cell>
          <cell r="T493">
            <v>0</v>
          </cell>
          <cell r="U493">
            <v>5125</v>
          </cell>
        </row>
        <row r="494">
          <cell r="D494">
            <v>77437</v>
          </cell>
          <cell r="E494">
            <v>2</v>
          </cell>
          <cell r="F494" t="str">
            <v>X</v>
          </cell>
          <cell r="G494">
            <v>0</v>
          </cell>
          <cell r="H494">
            <v>0</v>
          </cell>
          <cell r="I494" t="str">
            <v>X</v>
          </cell>
          <cell r="J494" t="str">
            <v>X</v>
          </cell>
          <cell r="K494" t="str">
            <v>X</v>
          </cell>
          <cell r="L494" t="str">
            <v>X</v>
          </cell>
          <cell r="M494" t="str">
            <v>X</v>
          </cell>
          <cell r="N494" t="str">
            <v>X</v>
          </cell>
          <cell r="O494">
            <v>2</v>
          </cell>
          <cell r="P494">
            <v>77437</v>
          </cell>
          <cell r="Q494">
            <v>0</v>
          </cell>
          <cell r="R494">
            <v>0</v>
          </cell>
          <cell r="S494">
            <v>0</v>
          </cell>
          <cell r="T494">
            <v>0</v>
          </cell>
          <cell r="U494">
            <v>0</v>
          </cell>
        </row>
        <row r="495">
          <cell r="D495">
            <v>77437</v>
          </cell>
          <cell r="E495">
            <v>1</v>
          </cell>
          <cell r="F495" t="str">
            <v>x</v>
          </cell>
          <cell r="G495">
            <v>0</v>
          </cell>
          <cell r="H495">
            <v>0</v>
          </cell>
          <cell r="I495" t="str">
            <v>x</v>
          </cell>
          <cell r="J495" t="str">
            <v>x</v>
          </cell>
          <cell r="K495" t="str">
            <v>x</v>
          </cell>
          <cell r="L495" t="str">
            <v>x</v>
          </cell>
          <cell r="M495" t="str">
            <v>x</v>
          </cell>
          <cell r="N495" t="str">
            <v>x</v>
          </cell>
          <cell r="O495">
            <v>1</v>
          </cell>
          <cell r="P495" t="str">
            <v>Moving Home BSR poll</v>
          </cell>
          <cell r="Q495">
            <v>0</v>
          </cell>
          <cell r="R495">
            <v>0</v>
          </cell>
          <cell r="S495">
            <v>0</v>
          </cell>
          <cell r="T495">
            <v>0</v>
          </cell>
          <cell r="U495">
            <v>0</v>
          </cell>
        </row>
        <row r="496">
          <cell r="D496">
            <v>77440</v>
          </cell>
          <cell r="E496">
            <v>1</v>
          </cell>
          <cell r="F496" t="str">
            <v>x</v>
          </cell>
          <cell r="G496">
            <v>0</v>
          </cell>
          <cell r="H496">
            <v>0</v>
          </cell>
          <cell r="I496" t="str">
            <v>x</v>
          </cell>
          <cell r="J496" t="str">
            <v>x</v>
          </cell>
          <cell r="K496" t="str">
            <v>x</v>
          </cell>
          <cell r="L496" t="str">
            <v>x</v>
          </cell>
          <cell r="M496" t="str">
            <v>x</v>
          </cell>
          <cell r="N496" t="str">
            <v>x</v>
          </cell>
          <cell r="O496">
            <v>1</v>
          </cell>
          <cell r="P496">
            <v>77440</v>
          </cell>
          <cell r="Q496">
            <v>0</v>
          </cell>
          <cell r="R496">
            <v>0</v>
          </cell>
          <cell r="S496">
            <v>0</v>
          </cell>
          <cell r="T496">
            <v>0</v>
          </cell>
          <cell r="U496">
            <v>0</v>
          </cell>
        </row>
        <row r="497">
          <cell r="D497">
            <v>77451</v>
          </cell>
          <cell r="E497">
            <v>166</v>
          </cell>
          <cell r="F497" t="str">
            <v>x</v>
          </cell>
          <cell r="G497">
            <v>166</v>
          </cell>
          <cell r="H497">
            <v>166</v>
          </cell>
          <cell r="I497" t="str">
            <v>x</v>
          </cell>
          <cell r="J497" t="str">
            <v>x</v>
          </cell>
          <cell r="K497" t="str">
            <v>x</v>
          </cell>
          <cell r="L497" t="str">
            <v>x</v>
          </cell>
          <cell r="M497" t="str">
            <v>x</v>
          </cell>
          <cell r="N497" t="str">
            <v>x</v>
          </cell>
          <cell r="O497">
            <v>0</v>
          </cell>
          <cell r="P497" t="str">
            <v>Setanta Cust 77451</v>
          </cell>
          <cell r="Q497">
            <v>26144</v>
          </cell>
          <cell r="R497">
            <v>0</v>
          </cell>
          <cell r="S497">
            <v>0</v>
          </cell>
          <cell r="T497">
            <v>16</v>
          </cell>
          <cell r="U497">
            <v>364</v>
          </cell>
        </row>
        <row r="498">
          <cell r="D498">
            <v>77452</v>
          </cell>
          <cell r="E498">
            <v>256</v>
          </cell>
          <cell r="F498" t="str">
            <v>x</v>
          </cell>
          <cell r="G498">
            <v>250</v>
          </cell>
          <cell r="H498">
            <v>250</v>
          </cell>
          <cell r="I498" t="str">
            <v>x</v>
          </cell>
          <cell r="J498" t="str">
            <v>x</v>
          </cell>
          <cell r="K498" t="str">
            <v>x</v>
          </cell>
          <cell r="L498" t="str">
            <v>x</v>
          </cell>
          <cell r="M498" t="str">
            <v>x</v>
          </cell>
          <cell r="N498" t="str">
            <v>x</v>
          </cell>
          <cell r="O498">
            <v>6</v>
          </cell>
          <cell r="P498" t="str">
            <v>Bookings 77452</v>
          </cell>
          <cell r="Q498">
            <v>41183</v>
          </cell>
          <cell r="R498">
            <v>0</v>
          </cell>
          <cell r="S498">
            <v>0</v>
          </cell>
          <cell r="T498">
            <v>0</v>
          </cell>
          <cell r="U498">
            <v>549</v>
          </cell>
        </row>
        <row r="499">
          <cell r="D499">
            <v>77453</v>
          </cell>
          <cell r="E499">
            <v>21</v>
          </cell>
          <cell r="F499" t="str">
            <v>x</v>
          </cell>
          <cell r="G499">
            <v>19</v>
          </cell>
          <cell r="H499">
            <v>19</v>
          </cell>
          <cell r="I499" t="str">
            <v>x</v>
          </cell>
          <cell r="J499" t="str">
            <v>x</v>
          </cell>
          <cell r="K499" t="str">
            <v>x</v>
          </cell>
          <cell r="L499" t="str">
            <v>x</v>
          </cell>
          <cell r="M499" t="str">
            <v>x</v>
          </cell>
          <cell r="N499" t="str">
            <v>x</v>
          </cell>
          <cell r="O499">
            <v>2</v>
          </cell>
          <cell r="P499" t="str">
            <v>Failsafe 77453</v>
          </cell>
          <cell r="Q499">
            <v>2395</v>
          </cell>
          <cell r="R499">
            <v>0</v>
          </cell>
          <cell r="S499">
            <v>0</v>
          </cell>
          <cell r="T499">
            <v>0</v>
          </cell>
          <cell r="U499">
            <v>40</v>
          </cell>
        </row>
        <row r="500">
          <cell r="D500">
            <v>77454</v>
          </cell>
          <cell r="E500">
            <v>71</v>
          </cell>
          <cell r="F500" t="str">
            <v>x</v>
          </cell>
          <cell r="G500">
            <v>68</v>
          </cell>
          <cell r="H500">
            <v>60</v>
          </cell>
          <cell r="I500" t="str">
            <v>x</v>
          </cell>
          <cell r="J500" t="str">
            <v>x</v>
          </cell>
          <cell r="K500" t="str">
            <v>x</v>
          </cell>
          <cell r="L500" t="str">
            <v>x</v>
          </cell>
          <cell r="M500" t="str">
            <v>x</v>
          </cell>
          <cell r="N500" t="str">
            <v>x</v>
          </cell>
          <cell r="O500">
            <v>3</v>
          </cell>
          <cell r="P500" t="str">
            <v>CS cust profile</v>
          </cell>
          <cell r="Q500">
            <v>14013</v>
          </cell>
          <cell r="R500">
            <v>0</v>
          </cell>
          <cell r="S500">
            <v>0</v>
          </cell>
          <cell r="T500">
            <v>65</v>
          </cell>
          <cell r="U500">
            <v>614</v>
          </cell>
        </row>
        <row r="501">
          <cell r="D501">
            <v>77455</v>
          </cell>
          <cell r="E501">
            <v>108</v>
          </cell>
          <cell r="F501" t="str">
            <v>x</v>
          </cell>
          <cell r="G501">
            <v>105</v>
          </cell>
          <cell r="H501">
            <v>103</v>
          </cell>
          <cell r="I501" t="str">
            <v>x</v>
          </cell>
          <cell r="J501" t="str">
            <v>x</v>
          </cell>
          <cell r="K501" t="str">
            <v>x</v>
          </cell>
          <cell r="L501" t="str">
            <v>x</v>
          </cell>
          <cell r="M501" t="str">
            <v>x</v>
          </cell>
          <cell r="N501" t="str">
            <v>x</v>
          </cell>
          <cell r="O501">
            <v>3</v>
          </cell>
          <cell r="P501" t="str">
            <v>SBO cust profile</v>
          </cell>
          <cell r="Q501">
            <v>19440</v>
          </cell>
          <cell r="R501">
            <v>0</v>
          </cell>
          <cell r="S501">
            <v>0</v>
          </cell>
          <cell r="T501">
            <v>0</v>
          </cell>
          <cell r="U501">
            <v>526</v>
          </cell>
        </row>
        <row r="502">
          <cell r="D502">
            <v>77456</v>
          </cell>
          <cell r="E502">
            <v>14</v>
          </cell>
          <cell r="F502" t="str">
            <v>x</v>
          </cell>
          <cell r="G502">
            <v>7</v>
          </cell>
          <cell r="H502">
            <v>7</v>
          </cell>
          <cell r="I502" t="str">
            <v>x</v>
          </cell>
          <cell r="J502" t="str">
            <v>x</v>
          </cell>
          <cell r="K502" t="str">
            <v>x</v>
          </cell>
          <cell r="L502" t="str">
            <v>x</v>
          </cell>
          <cell r="M502" t="str">
            <v>x</v>
          </cell>
          <cell r="N502" t="str">
            <v>x</v>
          </cell>
          <cell r="O502">
            <v>3</v>
          </cell>
          <cell r="P502" t="str">
            <v>Technical cust profi</v>
          </cell>
          <cell r="Q502">
            <v>3174</v>
          </cell>
          <cell r="R502">
            <v>0</v>
          </cell>
          <cell r="S502">
            <v>4</v>
          </cell>
          <cell r="T502">
            <v>0</v>
          </cell>
          <cell r="U502">
            <v>18</v>
          </cell>
        </row>
        <row r="503">
          <cell r="D503">
            <v>77457</v>
          </cell>
          <cell r="E503">
            <v>2</v>
          </cell>
          <cell r="F503" t="str">
            <v>x</v>
          </cell>
          <cell r="G503">
            <v>0</v>
          </cell>
          <cell r="H503">
            <v>0</v>
          </cell>
          <cell r="I503" t="str">
            <v>x</v>
          </cell>
          <cell r="J503" t="str">
            <v>x</v>
          </cell>
          <cell r="K503" t="str">
            <v>x</v>
          </cell>
          <cell r="L503" t="str">
            <v>x</v>
          </cell>
          <cell r="M503" t="str">
            <v>x</v>
          </cell>
          <cell r="N503" t="str">
            <v>x</v>
          </cell>
          <cell r="O503">
            <v>0</v>
          </cell>
          <cell r="P503" t="str">
            <v>Instal cust profile</v>
          </cell>
          <cell r="Q503">
            <v>0</v>
          </cell>
          <cell r="R503">
            <v>0</v>
          </cell>
          <cell r="S503">
            <v>2</v>
          </cell>
          <cell r="T503">
            <v>0</v>
          </cell>
          <cell r="U503">
            <v>0</v>
          </cell>
        </row>
        <row r="504">
          <cell r="D504">
            <v>77458</v>
          </cell>
          <cell r="E504">
            <v>102</v>
          </cell>
          <cell r="F504" t="str">
            <v>x</v>
          </cell>
          <cell r="G504">
            <v>96</v>
          </cell>
          <cell r="H504">
            <v>77</v>
          </cell>
          <cell r="I504" t="str">
            <v>x</v>
          </cell>
          <cell r="J504" t="str">
            <v>x</v>
          </cell>
          <cell r="K504" t="str">
            <v>x</v>
          </cell>
          <cell r="L504" t="str">
            <v>x</v>
          </cell>
          <cell r="M504" t="str">
            <v>x</v>
          </cell>
          <cell r="N504" t="str">
            <v>x</v>
          </cell>
          <cell r="O504">
            <v>6</v>
          </cell>
          <cell r="P504" t="str">
            <v>Sales care cust prof</v>
          </cell>
          <cell r="Q504">
            <v>24644</v>
          </cell>
          <cell r="R504">
            <v>0</v>
          </cell>
          <cell r="S504">
            <v>0</v>
          </cell>
          <cell r="T504">
            <v>0</v>
          </cell>
          <cell r="U504">
            <v>4830</v>
          </cell>
        </row>
        <row r="505">
          <cell r="D505">
            <v>77459</v>
          </cell>
          <cell r="E505">
            <v>2</v>
          </cell>
          <cell r="F505" t="str">
            <v>x</v>
          </cell>
          <cell r="G505">
            <v>0</v>
          </cell>
          <cell r="H505">
            <v>0</v>
          </cell>
          <cell r="I505" t="str">
            <v>x</v>
          </cell>
          <cell r="J505" t="str">
            <v>x</v>
          </cell>
          <cell r="K505" t="str">
            <v>x</v>
          </cell>
          <cell r="L505" t="str">
            <v>x</v>
          </cell>
          <cell r="M505" t="str">
            <v>x</v>
          </cell>
          <cell r="N505" t="str">
            <v>x</v>
          </cell>
          <cell r="O505">
            <v>2</v>
          </cell>
          <cell r="P505" t="str">
            <v>New Bus cust profile</v>
          </cell>
          <cell r="Q505">
            <v>0</v>
          </cell>
          <cell r="R505">
            <v>0</v>
          </cell>
          <cell r="S505">
            <v>0</v>
          </cell>
          <cell r="T505">
            <v>0</v>
          </cell>
          <cell r="U505">
            <v>0</v>
          </cell>
        </row>
        <row r="506">
          <cell r="D506">
            <v>77463</v>
          </cell>
          <cell r="E506">
            <v>87</v>
          </cell>
          <cell r="F506" t="str">
            <v>x</v>
          </cell>
          <cell r="G506">
            <v>58</v>
          </cell>
          <cell r="H506">
            <v>58</v>
          </cell>
          <cell r="I506" t="str">
            <v>x</v>
          </cell>
          <cell r="J506" t="str">
            <v>x</v>
          </cell>
          <cell r="K506" t="str">
            <v>x</v>
          </cell>
          <cell r="L506" t="str">
            <v>x</v>
          </cell>
          <cell r="M506" t="str">
            <v>x</v>
          </cell>
          <cell r="N506" t="str">
            <v>x</v>
          </cell>
          <cell r="O506">
            <v>0</v>
          </cell>
          <cell r="P506" t="str">
            <v>Disability Help Prof</v>
          </cell>
          <cell r="Q506">
            <v>16972</v>
          </cell>
          <cell r="R506">
            <v>29</v>
          </cell>
          <cell r="S506">
            <v>0</v>
          </cell>
          <cell r="T506">
            <v>0</v>
          </cell>
          <cell r="U506">
            <v>122</v>
          </cell>
        </row>
        <row r="507">
          <cell r="D507">
            <v>77477</v>
          </cell>
          <cell r="E507">
            <v>1</v>
          </cell>
          <cell r="F507" t="str">
            <v>X</v>
          </cell>
          <cell r="G507">
            <v>0</v>
          </cell>
          <cell r="H507">
            <v>0</v>
          </cell>
          <cell r="I507" t="str">
            <v>X</v>
          </cell>
          <cell r="J507" t="str">
            <v>X</v>
          </cell>
          <cell r="K507" t="str">
            <v>X</v>
          </cell>
          <cell r="L507" t="str">
            <v>X</v>
          </cell>
          <cell r="M507" t="str">
            <v>X</v>
          </cell>
          <cell r="N507" t="str">
            <v>X</v>
          </cell>
          <cell r="O507">
            <v>1</v>
          </cell>
          <cell r="P507">
            <v>77477</v>
          </cell>
          <cell r="Q507">
            <v>0</v>
          </cell>
          <cell r="R507">
            <v>0</v>
          </cell>
          <cell r="S507">
            <v>0</v>
          </cell>
          <cell r="T507">
            <v>0</v>
          </cell>
          <cell r="U507">
            <v>0</v>
          </cell>
        </row>
        <row r="508">
          <cell r="D508">
            <v>77482</v>
          </cell>
          <cell r="E508">
            <v>602</v>
          </cell>
          <cell r="F508" t="str">
            <v>X</v>
          </cell>
          <cell r="G508">
            <v>592</v>
          </cell>
          <cell r="H508">
            <v>581</v>
          </cell>
          <cell r="I508" t="str">
            <v>X</v>
          </cell>
          <cell r="J508" t="str">
            <v>X</v>
          </cell>
          <cell r="K508" t="str">
            <v>X</v>
          </cell>
          <cell r="L508" t="str">
            <v>X</v>
          </cell>
          <cell r="M508" t="str">
            <v>X</v>
          </cell>
          <cell r="N508" t="str">
            <v>X</v>
          </cell>
          <cell r="O508">
            <v>1</v>
          </cell>
          <cell r="P508" t="str">
            <v>Moving Home Accept</v>
          </cell>
          <cell r="Q508">
            <v>290582</v>
          </cell>
          <cell r="R508">
            <v>42</v>
          </cell>
          <cell r="S508">
            <v>0</v>
          </cell>
          <cell r="T508">
            <v>0</v>
          </cell>
          <cell r="U508">
            <v>512</v>
          </cell>
        </row>
        <row r="509">
          <cell r="D509">
            <v>77484</v>
          </cell>
          <cell r="E509">
            <v>1898</v>
          </cell>
          <cell r="F509" t="str">
            <v>x</v>
          </cell>
          <cell r="G509">
            <v>1520</v>
          </cell>
          <cell r="H509">
            <v>641</v>
          </cell>
          <cell r="I509" t="str">
            <v>x</v>
          </cell>
          <cell r="J509" t="str">
            <v>x</v>
          </cell>
          <cell r="K509" t="str">
            <v>x</v>
          </cell>
          <cell r="L509" t="str">
            <v>x</v>
          </cell>
          <cell r="M509" t="str">
            <v>x</v>
          </cell>
          <cell r="N509" t="str">
            <v>x</v>
          </cell>
          <cell r="O509">
            <v>357</v>
          </cell>
          <cell r="P509" t="str">
            <v>Technical BSR Intra</v>
          </cell>
          <cell r="Q509">
            <v>681083</v>
          </cell>
          <cell r="R509">
            <v>0</v>
          </cell>
          <cell r="S509">
            <v>21</v>
          </cell>
          <cell r="T509">
            <v>0</v>
          </cell>
          <cell r="U509">
            <v>239421</v>
          </cell>
        </row>
        <row r="510">
          <cell r="D510">
            <v>77486</v>
          </cell>
          <cell r="E510">
            <v>424</v>
          </cell>
          <cell r="F510" t="str">
            <v>x</v>
          </cell>
          <cell r="G510">
            <v>271</v>
          </cell>
          <cell r="H510">
            <v>193</v>
          </cell>
          <cell r="I510" t="str">
            <v>x</v>
          </cell>
          <cell r="J510" t="str">
            <v>x</v>
          </cell>
          <cell r="K510" t="str">
            <v>x</v>
          </cell>
          <cell r="L510" t="str">
            <v>x</v>
          </cell>
          <cell r="M510" t="str">
            <v>x</v>
          </cell>
          <cell r="N510" t="str">
            <v>x</v>
          </cell>
          <cell r="O510">
            <v>10</v>
          </cell>
          <cell r="P510" t="str">
            <v>TvX, cust service</v>
          </cell>
          <cell r="Q510">
            <v>49990</v>
          </cell>
          <cell r="R510">
            <v>143</v>
          </cell>
          <cell r="S510">
            <v>0</v>
          </cell>
          <cell r="T510">
            <v>0</v>
          </cell>
          <cell r="U510">
            <v>5467</v>
          </cell>
        </row>
        <row r="511">
          <cell r="D511">
            <v>77487</v>
          </cell>
          <cell r="E511">
            <v>11</v>
          </cell>
          <cell r="F511" t="str">
            <v>x</v>
          </cell>
          <cell r="G511">
            <v>10</v>
          </cell>
          <cell r="H511">
            <v>10</v>
          </cell>
          <cell r="I511" t="str">
            <v>x</v>
          </cell>
          <cell r="J511" t="str">
            <v>x</v>
          </cell>
          <cell r="K511" t="str">
            <v>x</v>
          </cell>
          <cell r="L511" t="str">
            <v>x</v>
          </cell>
          <cell r="M511" t="str">
            <v>x</v>
          </cell>
          <cell r="N511" t="str">
            <v>x</v>
          </cell>
          <cell r="O511">
            <v>0</v>
          </cell>
          <cell r="P511" t="str">
            <v>Xfer to Disability</v>
          </cell>
          <cell r="Q511">
            <v>3928</v>
          </cell>
          <cell r="R511">
            <v>1</v>
          </cell>
          <cell r="S511">
            <v>0</v>
          </cell>
          <cell r="T511">
            <v>0</v>
          </cell>
          <cell r="U511">
            <v>20</v>
          </cell>
        </row>
        <row r="512">
          <cell r="D512">
            <v>77489</v>
          </cell>
          <cell r="E512">
            <v>1</v>
          </cell>
          <cell r="F512" t="str">
            <v>x</v>
          </cell>
          <cell r="G512">
            <v>0</v>
          </cell>
          <cell r="H512">
            <v>0</v>
          </cell>
          <cell r="I512" t="str">
            <v>x</v>
          </cell>
          <cell r="J512" t="str">
            <v>x</v>
          </cell>
          <cell r="K512" t="str">
            <v>x</v>
          </cell>
          <cell r="L512" t="str">
            <v>x</v>
          </cell>
          <cell r="M512" t="str">
            <v>x</v>
          </cell>
          <cell r="N512" t="str">
            <v>x</v>
          </cell>
          <cell r="O512">
            <v>0</v>
          </cell>
          <cell r="P512">
            <v>77489</v>
          </cell>
          <cell r="Q512">
            <v>0</v>
          </cell>
          <cell r="R512">
            <v>1</v>
          </cell>
          <cell r="S512">
            <v>0</v>
          </cell>
          <cell r="T512">
            <v>0</v>
          </cell>
          <cell r="U512">
            <v>0</v>
          </cell>
        </row>
        <row r="513">
          <cell r="D513">
            <v>77491</v>
          </cell>
          <cell r="E513">
            <v>1</v>
          </cell>
          <cell r="F513" t="str">
            <v>x</v>
          </cell>
          <cell r="G513">
            <v>0</v>
          </cell>
          <cell r="H513">
            <v>0</v>
          </cell>
          <cell r="I513" t="str">
            <v>x</v>
          </cell>
          <cell r="J513" t="str">
            <v>x</v>
          </cell>
          <cell r="K513" t="str">
            <v>x</v>
          </cell>
          <cell r="L513" t="str">
            <v>x</v>
          </cell>
          <cell r="M513" t="str">
            <v>x</v>
          </cell>
          <cell r="N513" t="str">
            <v>x</v>
          </cell>
          <cell r="O513">
            <v>1</v>
          </cell>
          <cell r="P513">
            <v>77491</v>
          </cell>
          <cell r="Q513">
            <v>0</v>
          </cell>
          <cell r="R513">
            <v>0</v>
          </cell>
          <cell r="S513">
            <v>0</v>
          </cell>
          <cell r="T513">
            <v>0</v>
          </cell>
          <cell r="U513">
            <v>0</v>
          </cell>
        </row>
        <row r="514">
          <cell r="D514">
            <v>77492</v>
          </cell>
          <cell r="E514">
            <v>70</v>
          </cell>
          <cell r="F514" t="str">
            <v>X</v>
          </cell>
          <cell r="G514">
            <v>0</v>
          </cell>
          <cell r="H514">
            <v>0</v>
          </cell>
          <cell r="I514" t="str">
            <v>X</v>
          </cell>
          <cell r="J514" t="str">
            <v>X</v>
          </cell>
          <cell r="K514" t="str">
            <v>X</v>
          </cell>
          <cell r="L514" t="str">
            <v>X</v>
          </cell>
          <cell r="M514" t="str">
            <v>X</v>
          </cell>
          <cell r="N514" t="str">
            <v>X</v>
          </cell>
          <cell r="O514">
            <v>0</v>
          </cell>
          <cell r="P514">
            <v>77492</v>
          </cell>
          <cell r="Q514">
            <v>0</v>
          </cell>
          <cell r="R514">
            <v>0</v>
          </cell>
          <cell r="S514">
            <v>70</v>
          </cell>
          <cell r="T514">
            <v>70</v>
          </cell>
          <cell r="U514">
            <v>0</v>
          </cell>
        </row>
        <row r="515">
          <cell r="D515">
            <v>77492</v>
          </cell>
          <cell r="E515">
            <v>1097</v>
          </cell>
          <cell r="F515" t="str">
            <v>x</v>
          </cell>
          <cell r="G515">
            <v>1094</v>
          </cell>
          <cell r="H515">
            <v>1079</v>
          </cell>
          <cell r="I515" t="str">
            <v>x</v>
          </cell>
          <cell r="J515" t="str">
            <v>x</v>
          </cell>
          <cell r="K515" t="str">
            <v>x</v>
          </cell>
          <cell r="L515" t="str">
            <v>x</v>
          </cell>
          <cell r="M515" t="str">
            <v>x</v>
          </cell>
          <cell r="N515" t="str">
            <v>x</v>
          </cell>
          <cell r="O515">
            <v>3</v>
          </cell>
          <cell r="P515" t="str">
            <v>PAT Transfer</v>
          </cell>
          <cell r="Q515">
            <v>304920</v>
          </cell>
          <cell r="R515">
            <v>0</v>
          </cell>
          <cell r="S515">
            <v>0</v>
          </cell>
          <cell r="T515">
            <v>0</v>
          </cell>
          <cell r="U515">
            <v>3125</v>
          </cell>
        </row>
        <row r="516">
          <cell r="D516">
            <v>77495</v>
          </cell>
          <cell r="E516">
            <v>1</v>
          </cell>
          <cell r="F516" t="str">
            <v>x</v>
          </cell>
          <cell r="G516">
            <v>0</v>
          </cell>
          <cell r="H516">
            <v>0</v>
          </cell>
          <cell r="I516" t="str">
            <v>x</v>
          </cell>
          <cell r="J516" t="str">
            <v>x</v>
          </cell>
          <cell r="K516" t="str">
            <v>x</v>
          </cell>
          <cell r="L516" t="str">
            <v>x</v>
          </cell>
          <cell r="M516" t="str">
            <v>x</v>
          </cell>
          <cell r="N516" t="str">
            <v>x</v>
          </cell>
          <cell r="O516">
            <v>1</v>
          </cell>
          <cell r="P516">
            <v>77495</v>
          </cell>
          <cell r="Q516">
            <v>0</v>
          </cell>
          <cell r="R516">
            <v>0</v>
          </cell>
          <cell r="S516">
            <v>0</v>
          </cell>
          <cell r="T516">
            <v>0</v>
          </cell>
          <cell r="U516">
            <v>0</v>
          </cell>
        </row>
        <row r="517">
          <cell r="D517">
            <v>77497</v>
          </cell>
          <cell r="E517">
            <v>348</v>
          </cell>
          <cell r="F517" t="str">
            <v>x</v>
          </cell>
          <cell r="G517">
            <v>337</v>
          </cell>
          <cell r="H517">
            <v>289</v>
          </cell>
          <cell r="I517" t="str">
            <v>x</v>
          </cell>
          <cell r="J517" t="str">
            <v>x</v>
          </cell>
          <cell r="K517" t="str">
            <v>x</v>
          </cell>
          <cell r="L517" t="str">
            <v>x</v>
          </cell>
          <cell r="M517" t="str">
            <v>x</v>
          </cell>
          <cell r="N517" t="str">
            <v>x</v>
          </cell>
          <cell r="O517">
            <v>11</v>
          </cell>
          <cell r="P517" t="str">
            <v>TvX sales call</v>
          </cell>
          <cell r="Q517">
            <v>46389</v>
          </cell>
          <cell r="R517">
            <v>0</v>
          </cell>
          <cell r="S517">
            <v>0</v>
          </cell>
          <cell r="T517">
            <v>0</v>
          </cell>
          <cell r="U517">
            <v>3565</v>
          </cell>
        </row>
        <row r="518">
          <cell r="D518">
            <v>77498</v>
          </cell>
          <cell r="E518">
            <v>22</v>
          </cell>
          <cell r="F518" t="str">
            <v>x</v>
          </cell>
          <cell r="G518">
            <v>18</v>
          </cell>
          <cell r="H518">
            <v>12</v>
          </cell>
          <cell r="I518" t="str">
            <v>x</v>
          </cell>
          <cell r="J518" t="str">
            <v>x</v>
          </cell>
          <cell r="K518" t="str">
            <v>x</v>
          </cell>
          <cell r="L518" t="str">
            <v>x</v>
          </cell>
          <cell r="M518" t="str">
            <v>x</v>
          </cell>
          <cell r="N518" t="str">
            <v>x</v>
          </cell>
          <cell r="O518">
            <v>4</v>
          </cell>
          <cell r="P518" t="str">
            <v>Tran/f to Sky Activ</v>
          </cell>
          <cell r="Q518">
            <v>8064</v>
          </cell>
          <cell r="R518">
            <v>0</v>
          </cell>
          <cell r="S518">
            <v>0</v>
          </cell>
          <cell r="T518">
            <v>0</v>
          </cell>
          <cell r="U518">
            <v>899</v>
          </cell>
        </row>
        <row r="519">
          <cell r="D519">
            <v>77499</v>
          </cell>
          <cell r="E519">
            <v>160</v>
          </cell>
          <cell r="F519" t="str">
            <v>X</v>
          </cell>
          <cell r="G519">
            <v>99</v>
          </cell>
          <cell r="H519">
            <v>99</v>
          </cell>
          <cell r="I519" t="str">
            <v>X</v>
          </cell>
          <cell r="J519" t="str">
            <v>X</v>
          </cell>
          <cell r="K519" t="str">
            <v>X</v>
          </cell>
          <cell r="L519" t="str">
            <v>X</v>
          </cell>
          <cell r="M519" t="str">
            <v>X</v>
          </cell>
          <cell r="N519" t="str">
            <v>X</v>
          </cell>
          <cell r="O519">
            <v>1</v>
          </cell>
          <cell r="P519" t="str">
            <v>C/S Transfer</v>
          </cell>
          <cell r="Q519">
            <v>26179</v>
          </cell>
          <cell r="R519">
            <v>0</v>
          </cell>
          <cell r="S519">
            <v>60</v>
          </cell>
          <cell r="T519">
            <v>60</v>
          </cell>
          <cell r="U519">
            <v>361</v>
          </cell>
        </row>
        <row r="520">
          <cell r="D520">
            <v>77499</v>
          </cell>
          <cell r="E520">
            <v>298</v>
          </cell>
          <cell r="F520" t="str">
            <v>x</v>
          </cell>
          <cell r="G520">
            <v>258</v>
          </cell>
          <cell r="H520">
            <v>223</v>
          </cell>
          <cell r="I520" t="str">
            <v>x</v>
          </cell>
          <cell r="J520" t="str">
            <v>x</v>
          </cell>
          <cell r="K520" t="str">
            <v>x</v>
          </cell>
          <cell r="L520" t="str">
            <v>x</v>
          </cell>
          <cell r="M520" t="str">
            <v>x</v>
          </cell>
          <cell r="N520" t="str">
            <v>x</v>
          </cell>
          <cell r="O520">
            <v>40</v>
          </cell>
          <cell r="P520" t="str">
            <v>Cust Service Xfer</v>
          </cell>
          <cell r="Q520">
            <v>85913</v>
          </cell>
          <cell r="R520">
            <v>0</v>
          </cell>
          <cell r="S520">
            <v>0</v>
          </cell>
          <cell r="T520">
            <v>0</v>
          </cell>
          <cell r="U520">
            <v>8979</v>
          </cell>
        </row>
        <row r="521">
          <cell r="D521">
            <v>77501</v>
          </cell>
          <cell r="E521">
            <v>2169</v>
          </cell>
          <cell r="F521" t="str">
            <v>x</v>
          </cell>
          <cell r="G521">
            <v>2155</v>
          </cell>
          <cell r="H521">
            <v>1960</v>
          </cell>
          <cell r="I521" t="str">
            <v>x</v>
          </cell>
          <cell r="J521" t="str">
            <v>x</v>
          </cell>
          <cell r="K521" t="str">
            <v>x</v>
          </cell>
          <cell r="L521" t="str">
            <v>x</v>
          </cell>
          <cell r="M521" t="str">
            <v>x</v>
          </cell>
          <cell r="N521" t="str">
            <v>x</v>
          </cell>
          <cell r="O521">
            <v>14</v>
          </cell>
          <cell r="P521" t="str">
            <v>Upgrade Opt 1</v>
          </cell>
          <cell r="Q521">
            <v>492829</v>
          </cell>
          <cell r="R521">
            <v>0</v>
          </cell>
          <cell r="S521">
            <v>0</v>
          </cell>
          <cell r="T521">
            <v>0</v>
          </cell>
          <cell r="U521">
            <v>18950</v>
          </cell>
        </row>
        <row r="522">
          <cell r="D522">
            <v>77502</v>
          </cell>
          <cell r="E522">
            <v>2275</v>
          </cell>
          <cell r="F522" t="str">
            <v>x</v>
          </cell>
          <cell r="G522">
            <v>2258</v>
          </cell>
          <cell r="H522">
            <v>2110</v>
          </cell>
          <cell r="I522" t="str">
            <v>x</v>
          </cell>
          <cell r="J522" t="str">
            <v>x</v>
          </cell>
          <cell r="K522" t="str">
            <v>x</v>
          </cell>
          <cell r="L522" t="str">
            <v>x</v>
          </cell>
          <cell r="M522" t="str">
            <v>x</v>
          </cell>
          <cell r="N522" t="str">
            <v>x</v>
          </cell>
          <cell r="O522">
            <v>17</v>
          </cell>
          <cell r="P522" t="str">
            <v>Opt 2 Upgrade</v>
          </cell>
          <cell r="Q522">
            <v>567612</v>
          </cell>
          <cell r="R522">
            <v>0</v>
          </cell>
          <cell r="S522">
            <v>0</v>
          </cell>
          <cell r="T522">
            <v>0</v>
          </cell>
          <cell r="U522">
            <v>15362</v>
          </cell>
        </row>
        <row r="523">
          <cell r="D523">
            <v>77506</v>
          </cell>
          <cell r="E523">
            <v>88</v>
          </cell>
          <cell r="F523" t="str">
            <v>X</v>
          </cell>
          <cell r="G523">
            <v>74</v>
          </cell>
          <cell r="H523">
            <v>74</v>
          </cell>
          <cell r="I523" t="str">
            <v>X</v>
          </cell>
          <cell r="J523" t="str">
            <v>X</v>
          </cell>
          <cell r="K523" t="str">
            <v>X</v>
          </cell>
          <cell r="L523" t="str">
            <v>X</v>
          </cell>
          <cell r="M523" t="str">
            <v>X</v>
          </cell>
          <cell r="N523" t="str">
            <v>X</v>
          </cell>
          <cell r="O523">
            <v>1</v>
          </cell>
          <cell r="P523" t="str">
            <v>Opt 1 77506</v>
          </cell>
          <cell r="Q523">
            <v>20163</v>
          </cell>
          <cell r="R523">
            <v>0</v>
          </cell>
          <cell r="S523">
            <v>13</v>
          </cell>
          <cell r="T523">
            <v>13</v>
          </cell>
          <cell r="U523">
            <v>327</v>
          </cell>
        </row>
        <row r="524">
          <cell r="D524">
            <v>77506</v>
          </cell>
          <cell r="E524">
            <v>2595</v>
          </cell>
          <cell r="F524" t="str">
            <v>x</v>
          </cell>
          <cell r="G524">
            <v>2585</v>
          </cell>
          <cell r="H524">
            <v>2395</v>
          </cell>
          <cell r="I524" t="str">
            <v>x</v>
          </cell>
          <cell r="J524" t="str">
            <v>x</v>
          </cell>
          <cell r="K524" t="str">
            <v>x</v>
          </cell>
          <cell r="L524" t="str">
            <v>x</v>
          </cell>
          <cell r="M524" t="str">
            <v>x</v>
          </cell>
          <cell r="N524" t="str">
            <v>x</v>
          </cell>
          <cell r="O524">
            <v>10</v>
          </cell>
          <cell r="P524" t="str">
            <v>Opt 1 77506</v>
          </cell>
          <cell r="Q524">
            <v>652586</v>
          </cell>
          <cell r="R524">
            <v>0</v>
          </cell>
          <cell r="S524">
            <v>0</v>
          </cell>
          <cell r="T524">
            <v>0</v>
          </cell>
          <cell r="U524">
            <v>18344</v>
          </cell>
        </row>
        <row r="525">
          <cell r="D525">
            <v>77507</v>
          </cell>
          <cell r="E525">
            <v>268</v>
          </cell>
          <cell r="F525" t="str">
            <v>x</v>
          </cell>
          <cell r="G525">
            <v>249</v>
          </cell>
          <cell r="H525">
            <v>207</v>
          </cell>
          <cell r="I525" t="str">
            <v>x</v>
          </cell>
          <cell r="J525" t="str">
            <v>x</v>
          </cell>
          <cell r="K525" t="str">
            <v>x</v>
          </cell>
          <cell r="L525" t="str">
            <v>x</v>
          </cell>
          <cell r="M525" t="str">
            <v>x</v>
          </cell>
          <cell r="N525" t="str">
            <v>x</v>
          </cell>
          <cell r="O525">
            <v>19</v>
          </cell>
          <cell r="P525" t="str">
            <v>Opt 2 77507</v>
          </cell>
          <cell r="Q525">
            <v>42940</v>
          </cell>
          <cell r="R525">
            <v>0</v>
          </cell>
          <cell r="S525">
            <v>0</v>
          </cell>
          <cell r="T525">
            <v>0</v>
          </cell>
          <cell r="U525">
            <v>13928</v>
          </cell>
        </row>
        <row r="526">
          <cell r="D526">
            <v>77519</v>
          </cell>
          <cell r="E526">
            <v>488</v>
          </cell>
          <cell r="F526" t="str">
            <v>X</v>
          </cell>
          <cell r="G526">
            <v>435</v>
          </cell>
          <cell r="H526">
            <v>413</v>
          </cell>
          <cell r="I526" t="str">
            <v>X</v>
          </cell>
          <cell r="J526" t="str">
            <v>X</v>
          </cell>
          <cell r="K526" t="str">
            <v>X</v>
          </cell>
          <cell r="L526" t="str">
            <v>X</v>
          </cell>
          <cell r="M526" t="str">
            <v>X</v>
          </cell>
          <cell r="N526" t="str">
            <v>X</v>
          </cell>
          <cell r="O526">
            <v>5</v>
          </cell>
          <cell r="P526" t="str">
            <v>Reinstate 800801</v>
          </cell>
          <cell r="Q526">
            <v>132559</v>
          </cell>
          <cell r="R526">
            <v>0</v>
          </cell>
          <cell r="S526">
            <v>48</v>
          </cell>
          <cell r="T526">
            <v>48</v>
          </cell>
          <cell r="U526">
            <v>2655</v>
          </cell>
        </row>
        <row r="527">
          <cell r="D527">
            <v>77519</v>
          </cell>
          <cell r="E527">
            <v>1421</v>
          </cell>
          <cell r="F527" t="str">
            <v>x</v>
          </cell>
          <cell r="G527">
            <v>1416</v>
          </cell>
          <cell r="H527">
            <v>1409</v>
          </cell>
          <cell r="I527" t="str">
            <v>x</v>
          </cell>
          <cell r="J527" t="str">
            <v>x</v>
          </cell>
          <cell r="K527" t="str">
            <v>x</v>
          </cell>
          <cell r="L527" t="str">
            <v>x</v>
          </cell>
          <cell r="M527" t="str">
            <v>x</v>
          </cell>
          <cell r="N527" t="str">
            <v>x</v>
          </cell>
          <cell r="O527">
            <v>5</v>
          </cell>
          <cell r="P527" t="str">
            <v>VDN 77519 557799</v>
          </cell>
          <cell r="Q527">
            <v>387129</v>
          </cell>
          <cell r="R527">
            <v>0</v>
          </cell>
          <cell r="S527">
            <v>0</v>
          </cell>
          <cell r="T527">
            <v>0</v>
          </cell>
          <cell r="U527">
            <v>3578</v>
          </cell>
        </row>
        <row r="528">
          <cell r="D528">
            <v>77520</v>
          </cell>
          <cell r="E528">
            <v>2</v>
          </cell>
          <cell r="F528" t="str">
            <v>X</v>
          </cell>
          <cell r="G528">
            <v>0</v>
          </cell>
          <cell r="H528">
            <v>0</v>
          </cell>
          <cell r="I528" t="str">
            <v>X</v>
          </cell>
          <cell r="J528" t="str">
            <v>X</v>
          </cell>
          <cell r="K528" t="str">
            <v>X</v>
          </cell>
          <cell r="L528" t="str">
            <v>X</v>
          </cell>
          <cell r="M528" t="str">
            <v>X</v>
          </cell>
          <cell r="N528" t="str">
            <v>X</v>
          </cell>
          <cell r="O528">
            <v>2</v>
          </cell>
          <cell r="P528" t="str">
            <v>VDN 77520 654321</v>
          </cell>
          <cell r="Q528">
            <v>0</v>
          </cell>
          <cell r="R528">
            <v>0</v>
          </cell>
          <cell r="S528">
            <v>0</v>
          </cell>
          <cell r="T528">
            <v>0</v>
          </cell>
          <cell r="U528">
            <v>0</v>
          </cell>
        </row>
        <row r="529">
          <cell r="D529">
            <v>77520</v>
          </cell>
          <cell r="E529">
            <v>30</v>
          </cell>
          <cell r="F529" t="str">
            <v>x</v>
          </cell>
          <cell r="G529">
            <v>28</v>
          </cell>
          <cell r="H529">
            <v>23</v>
          </cell>
          <cell r="I529" t="str">
            <v>x</v>
          </cell>
          <cell r="J529" t="str">
            <v>x</v>
          </cell>
          <cell r="K529" t="str">
            <v>x</v>
          </cell>
          <cell r="L529" t="str">
            <v>x</v>
          </cell>
          <cell r="M529" t="str">
            <v>x</v>
          </cell>
          <cell r="N529" t="str">
            <v>x</v>
          </cell>
          <cell r="O529">
            <v>2</v>
          </cell>
          <cell r="P529" t="str">
            <v>VDN 77520 503030</v>
          </cell>
          <cell r="Q529">
            <v>6649</v>
          </cell>
          <cell r="R529">
            <v>0</v>
          </cell>
          <cell r="S529">
            <v>0</v>
          </cell>
          <cell r="T529">
            <v>0</v>
          </cell>
          <cell r="U529">
            <v>611</v>
          </cell>
        </row>
        <row r="530">
          <cell r="D530">
            <v>77521</v>
          </cell>
          <cell r="E530">
            <v>1536</v>
          </cell>
          <cell r="F530" t="str">
            <v>X</v>
          </cell>
          <cell r="G530">
            <v>1360</v>
          </cell>
          <cell r="H530">
            <v>1283</v>
          </cell>
          <cell r="I530" t="str">
            <v>X</v>
          </cell>
          <cell r="J530" t="str">
            <v>X</v>
          </cell>
          <cell r="K530" t="str">
            <v>X</v>
          </cell>
          <cell r="L530" t="str">
            <v>X</v>
          </cell>
          <cell r="M530" t="str">
            <v>X</v>
          </cell>
          <cell r="N530" t="str">
            <v>X</v>
          </cell>
          <cell r="O530">
            <v>5</v>
          </cell>
          <cell r="P530" t="str">
            <v>D Cus 77521 Billing</v>
          </cell>
          <cell r="Q530">
            <v>380749</v>
          </cell>
          <cell r="R530">
            <v>0</v>
          </cell>
          <cell r="S530">
            <v>171</v>
          </cell>
          <cell r="T530">
            <v>171</v>
          </cell>
          <cell r="U530">
            <v>8828</v>
          </cell>
        </row>
        <row r="531">
          <cell r="D531">
            <v>77521</v>
          </cell>
          <cell r="E531">
            <v>3775</v>
          </cell>
          <cell r="F531" t="str">
            <v>x</v>
          </cell>
          <cell r="G531">
            <v>3642</v>
          </cell>
          <cell r="H531">
            <v>3213</v>
          </cell>
          <cell r="I531" t="str">
            <v>x</v>
          </cell>
          <cell r="J531" t="str">
            <v>x</v>
          </cell>
          <cell r="K531" t="str">
            <v>x</v>
          </cell>
          <cell r="L531" t="str">
            <v>x</v>
          </cell>
          <cell r="M531" t="str">
            <v>x</v>
          </cell>
          <cell r="N531" t="str">
            <v>x</v>
          </cell>
          <cell r="O531">
            <v>133</v>
          </cell>
          <cell r="P531" t="str">
            <v>D Cus 77521 Billing</v>
          </cell>
          <cell r="Q531">
            <v>919391</v>
          </cell>
          <cell r="R531">
            <v>0</v>
          </cell>
          <cell r="S531">
            <v>0</v>
          </cell>
          <cell r="T531">
            <v>0</v>
          </cell>
          <cell r="U531">
            <v>104458</v>
          </cell>
        </row>
        <row r="532">
          <cell r="D532">
            <v>77522</v>
          </cell>
          <cell r="E532">
            <v>176</v>
          </cell>
          <cell r="F532" t="str">
            <v>X</v>
          </cell>
          <cell r="G532">
            <v>106</v>
          </cell>
          <cell r="H532">
            <v>106</v>
          </cell>
          <cell r="I532" t="str">
            <v>X</v>
          </cell>
          <cell r="J532" t="str">
            <v>X</v>
          </cell>
          <cell r="K532" t="str">
            <v>X</v>
          </cell>
          <cell r="L532" t="str">
            <v>X</v>
          </cell>
          <cell r="M532" t="str">
            <v>X</v>
          </cell>
          <cell r="N532" t="str">
            <v>X</v>
          </cell>
          <cell r="O532">
            <v>2</v>
          </cell>
          <cell r="P532" t="str">
            <v>IDO Customer UK</v>
          </cell>
          <cell r="Q532">
            <v>22385</v>
          </cell>
          <cell r="R532">
            <v>0</v>
          </cell>
          <cell r="S532">
            <v>68</v>
          </cell>
          <cell r="T532">
            <v>68</v>
          </cell>
          <cell r="U532">
            <v>463</v>
          </cell>
        </row>
        <row r="533">
          <cell r="D533">
            <v>77523</v>
          </cell>
          <cell r="E533">
            <v>115</v>
          </cell>
          <cell r="F533" t="str">
            <v>X</v>
          </cell>
          <cell r="G533">
            <v>97</v>
          </cell>
          <cell r="H533">
            <v>97</v>
          </cell>
          <cell r="I533" t="str">
            <v>X</v>
          </cell>
          <cell r="J533" t="str">
            <v>X</v>
          </cell>
          <cell r="K533" t="str">
            <v>X</v>
          </cell>
          <cell r="L533" t="str">
            <v>X</v>
          </cell>
          <cell r="M533" t="str">
            <v>X</v>
          </cell>
          <cell r="N533" t="str">
            <v>X</v>
          </cell>
          <cell r="O533">
            <v>4</v>
          </cell>
          <cell r="P533" t="str">
            <v>VDN 77523 800888</v>
          </cell>
          <cell r="Q533">
            <v>22236</v>
          </cell>
          <cell r="R533">
            <v>0</v>
          </cell>
          <cell r="S533">
            <v>14</v>
          </cell>
          <cell r="T533">
            <v>14</v>
          </cell>
          <cell r="U533">
            <v>346</v>
          </cell>
        </row>
        <row r="534">
          <cell r="D534">
            <v>77523</v>
          </cell>
          <cell r="E534">
            <v>21</v>
          </cell>
          <cell r="F534" t="str">
            <v>x</v>
          </cell>
          <cell r="G534">
            <v>20</v>
          </cell>
          <cell r="H534">
            <v>20</v>
          </cell>
          <cell r="I534" t="str">
            <v>x</v>
          </cell>
          <cell r="J534" t="str">
            <v>x</v>
          </cell>
          <cell r="K534" t="str">
            <v>x</v>
          </cell>
          <cell r="L534" t="str">
            <v>x</v>
          </cell>
          <cell r="M534" t="str">
            <v>x</v>
          </cell>
          <cell r="N534" t="str">
            <v>x</v>
          </cell>
          <cell r="O534">
            <v>1</v>
          </cell>
          <cell r="P534" t="str">
            <v>VDN 77523 SBO Bounce</v>
          </cell>
          <cell r="Q534">
            <v>3080</v>
          </cell>
          <cell r="R534">
            <v>0</v>
          </cell>
          <cell r="S534">
            <v>0</v>
          </cell>
          <cell r="T534">
            <v>0</v>
          </cell>
          <cell r="U534">
            <v>87</v>
          </cell>
        </row>
        <row r="535">
          <cell r="D535">
            <v>77525</v>
          </cell>
          <cell r="E535">
            <v>2036</v>
          </cell>
          <cell r="F535" t="str">
            <v>X</v>
          </cell>
          <cell r="G535">
            <v>1692</v>
          </cell>
          <cell r="H535">
            <v>1585</v>
          </cell>
          <cell r="I535" t="str">
            <v>X</v>
          </cell>
          <cell r="J535" t="str">
            <v>X</v>
          </cell>
          <cell r="K535" t="str">
            <v>X</v>
          </cell>
          <cell r="L535" t="str">
            <v>X</v>
          </cell>
          <cell r="M535" t="str">
            <v>X</v>
          </cell>
          <cell r="N535" t="str">
            <v>X</v>
          </cell>
          <cell r="O535">
            <v>6</v>
          </cell>
          <cell r="P535" t="str">
            <v>VDN 77525 404040</v>
          </cell>
          <cell r="Q535">
            <v>400167</v>
          </cell>
          <cell r="R535">
            <v>0</v>
          </cell>
          <cell r="S535">
            <v>338</v>
          </cell>
          <cell r="T535">
            <v>338</v>
          </cell>
          <cell r="U535">
            <v>11038</v>
          </cell>
        </row>
        <row r="536">
          <cell r="D536">
            <v>77525</v>
          </cell>
          <cell r="E536">
            <v>3292</v>
          </cell>
          <cell r="F536" t="str">
            <v>x</v>
          </cell>
          <cell r="G536">
            <v>3232</v>
          </cell>
          <cell r="H536">
            <v>2915</v>
          </cell>
          <cell r="I536" t="str">
            <v>x</v>
          </cell>
          <cell r="J536" t="str">
            <v>x</v>
          </cell>
          <cell r="K536" t="str">
            <v>x</v>
          </cell>
          <cell r="L536" t="str">
            <v>x</v>
          </cell>
          <cell r="M536" t="str">
            <v>x</v>
          </cell>
          <cell r="N536" t="str">
            <v>x</v>
          </cell>
          <cell r="O536">
            <v>60</v>
          </cell>
          <cell r="P536" t="str">
            <v>D Cus 77525 Opt 1</v>
          </cell>
          <cell r="Q536">
            <v>756939</v>
          </cell>
          <cell r="R536">
            <v>0</v>
          </cell>
          <cell r="S536">
            <v>0</v>
          </cell>
          <cell r="T536">
            <v>0</v>
          </cell>
          <cell r="U536">
            <v>68815</v>
          </cell>
        </row>
        <row r="537">
          <cell r="D537">
            <v>77529</v>
          </cell>
          <cell r="E537">
            <v>394</v>
          </cell>
          <cell r="F537" t="str">
            <v>X</v>
          </cell>
          <cell r="G537">
            <v>350</v>
          </cell>
          <cell r="H537">
            <v>325</v>
          </cell>
          <cell r="I537" t="str">
            <v>X</v>
          </cell>
          <cell r="J537" t="str">
            <v>X</v>
          </cell>
          <cell r="K537" t="str">
            <v>X</v>
          </cell>
          <cell r="L537" t="str">
            <v>X</v>
          </cell>
          <cell r="M537" t="str">
            <v>X</v>
          </cell>
          <cell r="N537" t="str">
            <v>X</v>
          </cell>
          <cell r="O537">
            <v>5</v>
          </cell>
          <cell r="P537" t="str">
            <v>Time Out 404040</v>
          </cell>
          <cell r="Q537">
            <v>98282</v>
          </cell>
          <cell r="R537">
            <v>0</v>
          </cell>
          <cell r="S537">
            <v>39</v>
          </cell>
          <cell r="T537">
            <v>39</v>
          </cell>
          <cell r="U537">
            <v>2509</v>
          </cell>
        </row>
        <row r="538">
          <cell r="D538">
            <v>77529</v>
          </cell>
          <cell r="E538">
            <v>406</v>
          </cell>
          <cell r="F538" t="str">
            <v>x</v>
          </cell>
          <cell r="G538">
            <v>391</v>
          </cell>
          <cell r="H538">
            <v>353</v>
          </cell>
          <cell r="I538" t="str">
            <v>x</v>
          </cell>
          <cell r="J538" t="str">
            <v>x</v>
          </cell>
          <cell r="K538" t="str">
            <v>x</v>
          </cell>
          <cell r="L538" t="str">
            <v>x</v>
          </cell>
          <cell r="M538" t="str">
            <v>x</v>
          </cell>
          <cell r="N538" t="str">
            <v>x</v>
          </cell>
          <cell r="O538">
            <v>15</v>
          </cell>
          <cell r="P538" t="str">
            <v>Digi Cust 77529</v>
          </cell>
          <cell r="Q538">
            <v>101363</v>
          </cell>
          <cell r="R538">
            <v>0</v>
          </cell>
          <cell r="S538">
            <v>0</v>
          </cell>
          <cell r="T538">
            <v>0</v>
          </cell>
          <cell r="U538">
            <v>8604</v>
          </cell>
        </row>
        <row r="539">
          <cell r="D539">
            <v>77532</v>
          </cell>
          <cell r="E539">
            <v>1</v>
          </cell>
          <cell r="F539" t="str">
            <v>x</v>
          </cell>
          <cell r="G539">
            <v>1</v>
          </cell>
          <cell r="H539">
            <v>1</v>
          </cell>
          <cell r="I539" t="str">
            <v>x</v>
          </cell>
          <cell r="J539" t="str">
            <v>x</v>
          </cell>
          <cell r="K539" t="str">
            <v>x</v>
          </cell>
          <cell r="L539" t="str">
            <v>x</v>
          </cell>
          <cell r="M539" t="str">
            <v>x</v>
          </cell>
          <cell r="N539" t="str">
            <v>x</v>
          </cell>
          <cell r="O539">
            <v>0</v>
          </cell>
          <cell r="P539" t="str">
            <v>T/O 77532</v>
          </cell>
          <cell r="Q539">
            <v>123</v>
          </cell>
          <cell r="R539">
            <v>0</v>
          </cell>
          <cell r="S539">
            <v>0</v>
          </cell>
          <cell r="T539">
            <v>0</v>
          </cell>
          <cell r="U539">
            <v>3</v>
          </cell>
        </row>
        <row r="540">
          <cell r="D540">
            <v>77539</v>
          </cell>
          <cell r="E540">
            <v>236</v>
          </cell>
          <cell r="F540" t="str">
            <v>X</v>
          </cell>
          <cell r="G540">
            <v>233</v>
          </cell>
          <cell r="H540">
            <v>217</v>
          </cell>
          <cell r="I540" t="str">
            <v>X</v>
          </cell>
          <cell r="J540" t="str">
            <v>X</v>
          </cell>
          <cell r="K540" t="str">
            <v>X</v>
          </cell>
          <cell r="L540" t="str">
            <v>X</v>
          </cell>
          <cell r="M540" t="str">
            <v>X</v>
          </cell>
          <cell r="N540" t="str">
            <v>X</v>
          </cell>
          <cell r="O540">
            <v>2</v>
          </cell>
          <cell r="P540" t="str">
            <v>SBO Movies</v>
          </cell>
          <cell r="Q540">
            <v>53505</v>
          </cell>
          <cell r="R540">
            <v>0</v>
          </cell>
          <cell r="S540">
            <v>1</v>
          </cell>
          <cell r="T540">
            <v>1</v>
          </cell>
          <cell r="U540">
            <v>1544</v>
          </cell>
        </row>
        <row r="541">
          <cell r="D541">
            <v>77539</v>
          </cell>
          <cell r="E541">
            <v>641</v>
          </cell>
          <cell r="F541" t="str">
            <v>x</v>
          </cell>
          <cell r="G541">
            <v>632</v>
          </cell>
          <cell r="H541">
            <v>629</v>
          </cell>
          <cell r="I541" t="str">
            <v>x</v>
          </cell>
          <cell r="J541" t="str">
            <v>x</v>
          </cell>
          <cell r="K541" t="str">
            <v>x</v>
          </cell>
          <cell r="L541" t="str">
            <v>x</v>
          </cell>
          <cell r="M541" t="str">
            <v>x</v>
          </cell>
          <cell r="N541" t="str">
            <v>x</v>
          </cell>
          <cell r="O541">
            <v>9</v>
          </cell>
          <cell r="P541" t="str">
            <v>SBO movies 436000</v>
          </cell>
          <cell r="Q541">
            <v>115565</v>
          </cell>
          <cell r="R541">
            <v>0</v>
          </cell>
          <cell r="S541">
            <v>0</v>
          </cell>
          <cell r="T541">
            <v>0</v>
          </cell>
          <cell r="U541">
            <v>3021</v>
          </cell>
        </row>
        <row r="542">
          <cell r="D542">
            <v>77545</v>
          </cell>
          <cell r="E542">
            <v>58</v>
          </cell>
          <cell r="F542" t="str">
            <v>x</v>
          </cell>
          <cell r="G542">
            <v>55</v>
          </cell>
          <cell r="H542">
            <v>48</v>
          </cell>
          <cell r="I542" t="str">
            <v>x</v>
          </cell>
          <cell r="J542" t="str">
            <v>x</v>
          </cell>
          <cell r="K542" t="str">
            <v>x</v>
          </cell>
          <cell r="L542" t="str">
            <v>x</v>
          </cell>
          <cell r="M542" t="str">
            <v>x</v>
          </cell>
          <cell r="N542" t="str">
            <v>x</v>
          </cell>
          <cell r="O542">
            <v>3</v>
          </cell>
          <cell r="P542" t="str">
            <v>Upgrade Timeout</v>
          </cell>
          <cell r="Q542">
            <v>12414</v>
          </cell>
          <cell r="R542">
            <v>0</v>
          </cell>
          <cell r="S542">
            <v>0</v>
          </cell>
          <cell r="T542">
            <v>0</v>
          </cell>
          <cell r="U542">
            <v>523</v>
          </cell>
        </row>
        <row r="543">
          <cell r="D543">
            <v>77546</v>
          </cell>
          <cell r="E543">
            <v>1</v>
          </cell>
          <cell r="F543" t="str">
            <v>x</v>
          </cell>
          <cell r="G543">
            <v>1</v>
          </cell>
          <cell r="H543">
            <v>1</v>
          </cell>
          <cell r="I543" t="str">
            <v>x</v>
          </cell>
          <cell r="J543" t="str">
            <v>x</v>
          </cell>
          <cell r="K543" t="str">
            <v>x</v>
          </cell>
          <cell r="L543" t="str">
            <v>x</v>
          </cell>
          <cell r="M543" t="str">
            <v>x</v>
          </cell>
          <cell r="N543" t="str">
            <v>x</v>
          </cell>
          <cell r="O543">
            <v>0</v>
          </cell>
          <cell r="P543">
            <v>77546</v>
          </cell>
          <cell r="Q543">
            <v>15</v>
          </cell>
          <cell r="R543">
            <v>0</v>
          </cell>
          <cell r="S543">
            <v>0</v>
          </cell>
          <cell r="T543">
            <v>0</v>
          </cell>
          <cell r="U543">
            <v>2</v>
          </cell>
        </row>
        <row r="544">
          <cell r="D544">
            <v>77549</v>
          </cell>
          <cell r="E544">
            <v>433</v>
          </cell>
          <cell r="F544" t="str">
            <v>X</v>
          </cell>
          <cell r="G544">
            <v>0</v>
          </cell>
          <cell r="H544">
            <v>0</v>
          </cell>
          <cell r="I544" t="str">
            <v>X</v>
          </cell>
          <cell r="J544" t="str">
            <v>X</v>
          </cell>
          <cell r="K544" t="str">
            <v>X</v>
          </cell>
          <cell r="L544" t="str">
            <v>X</v>
          </cell>
          <cell r="M544" t="str">
            <v>X</v>
          </cell>
          <cell r="N544" t="str">
            <v>X</v>
          </cell>
          <cell r="O544">
            <v>0</v>
          </cell>
          <cell r="P544">
            <v>77549</v>
          </cell>
          <cell r="Q544">
            <v>0</v>
          </cell>
          <cell r="R544">
            <v>0</v>
          </cell>
          <cell r="S544">
            <v>433</v>
          </cell>
          <cell r="T544">
            <v>433</v>
          </cell>
          <cell r="U544">
            <v>0</v>
          </cell>
        </row>
        <row r="545">
          <cell r="D545">
            <v>77549</v>
          </cell>
          <cell r="E545">
            <v>837</v>
          </cell>
          <cell r="F545" t="str">
            <v>x</v>
          </cell>
          <cell r="G545">
            <v>832</v>
          </cell>
          <cell r="H545">
            <v>823</v>
          </cell>
          <cell r="I545" t="str">
            <v>x</v>
          </cell>
          <cell r="J545" t="str">
            <v>x</v>
          </cell>
          <cell r="K545" t="str">
            <v>x</v>
          </cell>
          <cell r="L545" t="str">
            <v>x</v>
          </cell>
          <cell r="M545" t="str">
            <v>x</v>
          </cell>
          <cell r="N545" t="str">
            <v>x</v>
          </cell>
          <cell r="O545">
            <v>5</v>
          </cell>
          <cell r="P545" t="str">
            <v>PAT Trans</v>
          </cell>
          <cell r="Q545">
            <v>230849</v>
          </cell>
          <cell r="R545">
            <v>0</v>
          </cell>
          <cell r="S545">
            <v>0</v>
          </cell>
          <cell r="T545">
            <v>0</v>
          </cell>
          <cell r="U545">
            <v>2221</v>
          </cell>
        </row>
        <row r="546">
          <cell r="D546">
            <v>77550</v>
          </cell>
          <cell r="E546">
            <v>49</v>
          </cell>
          <cell r="F546" t="str">
            <v>x</v>
          </cell>
          <cell r="G546">
            <v>48</v>
          </cell>
          <cell r="H546">
            <v>39</v>
          </cell>
          <cell r="I546" t="str">
            <v>x</v>
          </cell>
          <cell r="J546" t="str">
            <v>x</v>
          </cell>
          <cell r="K546" t="str">
            <v>x</v>
          </cell>
          <cell r="L546" t="str">
            <v>x</v>
          </cell>
          <cell r="M546" t="str">
            <v>x</v>
          </cell>
          <cell r="N546" t="str">
            <v>x</v>
          </cell>
          <cell r="O546">
            <v>1</v>
          </cell>
          <cell r="P546" t="str">
            <v>NASN enquiries</v>
          </cell>
          <cell r="Q546">
            <v>9615</v>
          </cell>
          <cell r="R546">
            <v>0</v>
          </cell>
          <cell r="S546">
            <v>0</v>
          </cell>
          <cell r="T546">
            <v>0</v>
          </cell>
          <cell r="U546">
            <v>1033</v>
          </cell>
        </row>
        <row r="547">
          <cell r="D547">
            <v>77551</v>
          </cell>
          <cell r="E547">
            <v>1</v>
          </cell>
          <cell r="F547" t="str">
            <v>x</v>
          </cell>
          <cell r="G547">
            <v>1</v>
          </cell>
          <cell r="H547">
            <v>1</v>
          </cell>
          <cell r="I547" t="str">
            <v>x</v>
          </cell>
          <cell r="J547" t="str">
            <v>x</v>
          </cell>
          <cell r="K547" t="str">
            <v>x</v>
          </cell>
          <cell r="L547" t="str">
            <v>x</v>
          </cell>
          <cell r="M547" t="str">
            <v>x</v>
          </cell>
          <cell r="N547" t="str">
            <v>x</v>
          </cell>
          <cell r="O547">
            <v>0</v>
          </cell>
          <cell r="P547" t="str">
            <v>NASN Cable Enquiry</v>
          </cell>
          <cell r="Q547">
            <v>239</v>
          </cell>
          <cell r="R547">
            <v>0</v>
          </cell>
          <cell r="S547">
            <v>0</v>
          </cell>
          <cell r="T547">
            <v>0</v>
          </cell>
          <cell r="U547">
            <v>2</v>
          </cell>
        </row>
        <row r="548">
          <cell r="D548">
            <v>77552</v>
          </cell>
          <cell r="E548">
            <v>649</v>
          </cell>
          <cell r="F548" t="str">
            <v>X</v>
          </cell>
          <cell r="G548">
            <v>0</v>
          </cell>
          <cell r="H548">
            <v>0</v>
          </cell>
          <cell r="I548" t="str">
            <v>X</v>
          </cell>
          <cell r="J548" t="str">
            <v>X</v>
          </cell>
          <cell r="K548" t="str">
            <v>X</v>
          </cell>
          <cell r="L548" t="str">
            <v>X</v>
          </cell>
          <cell r="M548" t="str">
            <v>X</v>
          </cell>
          <cell r="N548" t="str">
            <v>X</v>
          </cell>
          <cell r="O548">
            <v>0</v>
          </cell>
          <cell r="P548" t="str">
            <v>Sky+ Customer</v>
          </cell>
          <cell r="Q548">
            <v>0</v>
          </cell>
          <cell r="R548">
            <v>0</v>
          </cell>
          <cell r="S548">
            <v>649</v>
          </cell>
          <cell r="T548">
            <v>649</v>
          </cell>
          <cell r="U548">
            <v>0</v>
          </cell>
        </row>
        <row r="549">
          <cell r="D549">
            <v>77552</v>
          </cell>
          <cell r="E549">
            <v>652</v>
          </cell>
          <cell r="F549" t="str">
            <v>x</v>
          </cell>
          <cell r="G549">
            <v>647</v>
          </cell>
          <cell r="H549">
            <v>619</v>
          </cell>
          <cell r="I549" t="str">
            <v>x</v>
          </cell>
          <cell r="J549" t="str">
            <v>x</v>
          </cell>
          <cell r="K549" t="str">
            <v>x</v>
          </cell>
          <cell r="L549" t="str">
            <v>x</v>
          </cell>
          <cell r="M549" t="str">
            <v>x</v>
          </cell>
          <cell r="N549" t="str">
            <v>x</v>
          </cell>
          <cell r="O549">
            <v>4</v>
          </cell>
          <cell r="P549" t="str">
            <v>Sky+ Customer</v>
          </cell>
          <cell r="Q549">
            <v>163358</v>
          </cell>
          <cell r="R549">
            <v>1</v>
          </cell>
          <cell r="S549">
            <v>0</v>
          </cell>
          <cell r="T549">
            <v>0</v>
          </cell>
          <cell r="U549">
            <v>3660</v>
          </cell>
        </row>
        <row r="550">
          <cell r="D550">
            <v>77553</v>
          </cell>
          <cell r="E550">
            <v>50</v>
          </cell>
          <cell r="F550" t="str">
            <v>X</v>
          </cell>
          <cell r="G550">
            <v>0</v>
          </cell>
          <cell r="H550">
            <v>0</v>
          </cell>
          <cell r="I550" t="str">
            <v>X</v>
          </cell>
          <cell r="J550" t="str">
            <v>X</v>
          </cell>
          <cell r="K550" t="str">
            <v>X</v>
          </cell>
          <cell r="L550" t="str">
            <v>X</v>
          </cell>
          <cell r="M550" t="str">
            <v>X</v>
          </cell>
          <cell r="N550" t="str">
            <v>X</v>
          </cell>
          <cell r="O550">
            <v>0</v>
          </cell>
          <cell r="P550" t="str">
            <v>Sky+ Cust TO</v>
          </cell>
          <cell r="Q550">
            <v>0</v>
          </cell>
          <cell r="R550">
            <v>0</v>
          </cell>
          <cell r="S550">
            <v>50</v>
          </cell>
          <cell r="T550">
            <v>50</v>
          </cell>
          <cell r="U550">
            <v>0</v>
          </cell>
        </row>
        <row r="551">
          <cell r="D551">
            <v>77553</v>
          </cell>
          <cell r="E551">
            <v>50</v>
          </cell>
          <cell r="F551" t="str">
            <v>x</v>
          </cell>
          <cell r="G551">
            <v>49</v>
          </cell>
          <cell r="H551">
            <v>46</v>
          </cell>
          <cell r="I551" t="str">
            <v>x</v>
          </cell>
          <cell r="J551" t="str">
            <v>x</v>
          </cell>
          <cell r="K551" t="str">
            <v>x</v>
          </cell>
          <cell r="L551" t="str">
            <v>x</v>
          </cell>
          <cell r="M551" t="str">
            <v>x</v>
          </cell>
          <cell r="N551" t="str">
            <v>x</v>
          </cell>
          <cell r="O551">
            <v>1</v>
          </cell>
          <cell r="P551" t="str">
            <v>Sky+ Cust TO</v>
          </cell>
          <cell r="Q551">
            <v>10976</v>
          </cell>
          <cell r="R551">
            <v>0</v>
          </cell>
          <cell r="S551">
            <v>0</v>
          </cell>
          <cell r="T551">
            <v>0</v>
          </cell>
          <cell r="U551">
            <v>286</v>
          </cell>
        </row>
        <row r="552">
          <cell r="D552">
            <v>77559</v>
          </cell>
          <cell r="E552">
            <v>230</v>
          </cell>
          <cell r="F552" t="str">
            <v>X</v>
          </cell>
          <cell r="G552">
            <v>158</v>
          </cell>
          <cell r="H552">
            <v>156</v>
          </cell>
          <cell r="I552" t="str">
            <v>X</v>
          </cell>
          <cell r="J552" t="str">
            <v>X</v>
          </cell>
          <cell r="K552" t="str">
            <v>X</v>
          </cell>
          <cell r="L552" t="str">
            <v>X</v>
          </cell>
          <cell r="M552" t="str">
            <v>X</v>
          </cell>
          <cell r="N552" t="str">
            <v>X</v>
          </cell>
          <cell r="O552">
            <v>0</v>
          </cell>
          <cell r="P552" t="str">
            <v>Sales Cust Xfer</v>
          </cell>
          <cell r="Q552">
            <v>39892</v>
          </cell>
          <cell r="R552">
            <v>0</v>
          </cell>
          <cell r="S552">
            <v>72</v>
          </cell>
          <cell r="T552">
            <v>72</v>
          </cell>
          <cell r="U552">
            <v>621</v>
          </cell>
        </row>
        <row r="553">
          <cell r="D553">
            <v>77560</v>
          </cell>
          <cell r="E553">
            <v>1</v>
          </cell>
          <cell r="F553" t="str">
            <v>x</v>
          </cell>
          <cell r="G553">
            <v>0</v>
          </cell>
          <cell r="H553">
            <v>0</v>
          </cell>
          <cell r="I553" t="str">
            <v>x</v>
          </cell>
          <cell r="J553" t="str">
            <v>x</v>
          </cell>
          <cell r="K553" t="str">
            <v>x</v>
          </cell>
          <cell r="L553" t="str">
            <v>x</v>
          </cell>
          <cell r="M553" t="str">
            <v>x</v>
          </cell>
          <cell r="N553" t="str">
            <v>x</v>
          </cell>
          <cell r="O553">
            <v>1</v>
          </cell>
          <cell r="P553">
            <v>77560</v>
          </cell>
          <cell r="Q553">
            <v>0</v>
          </cell>
          <cell r="R553">
            <v>0</v>
          </cell>
          <cell r="S553">
            <v>0</v>
          </cell>
          <cell r="T553">
            <v>0</v>
          </cell>
          <cell r="U553">
            <v>0</v>
          </cell>
        </row>
        <row r="554">
          <cell r="D554">
            <v>77565</v>
          </cell>
          <cell r="E554">
            <v>4</v>
          </cell>
          <cell r="F554" t="str">
            <v>x</v>
          </cell>
          <cell r="G554">
            <v>4</v>
          </cell>
          <cell r="H554">
            <v>4</v>
          </cell>
          <cell r="I554" t="str">
            <v>x</v>
          </cell>
          <cell r="J554" t="str">
            <v>x</v>
          </cell>
          <cell r="K554" t="str">
            <v>x</v>
          </cell>
          <cell r="L554" t="str">
            <v>x</v>
          </cell>
          <cell r="M554" t="str">
            <v>x</v>
          </cell>
          <cell r="N554" t="str">
            <v>x</v>
          </cell>
          <cell r="O554">
            <v>0</v>
          </cell>
          <cell r="P554">
            <v>77565</v>
          </cell>
          <cell r="Q554">
            <v>1333</v>
          </cell>
          <cell r="R554">
            <v>0</v>
          </cell>
          <cell r="S554">
            <v>0</v>
          </cell>
          <cell r="T554">
            <v>0</v>
          </cell>
          <cell r="U554">
            <v>8</v>
          </cell>
        </row>
        <row r="555">
          <cell r="D555">
            <v>77566</v>
          </cell>
          <cell r="E555">
            <v>26</v>
          </cell>
          <cell r="F555" t="str">
            <v>x</v>
          </cell>
          <cell r="G555">
            <v>24</v>
          </cell>
          <cell r="H555">
            <v>23</v>
          </cell>
          <cell r="I555" t="str">
            <v>x</v>
          </cell>
          <cell r="J555" t="str">
            <v>x</v>
          </cell>
          <cell r="K555" t="str">
            <v>x</v>
          </cell>
          <cell r="L555" t="str">
            <v>x</v>
          </cell>
          <cell r="M555" t="str">
            <v>x</v>
          </cell>
          <cell r="N555" t="str">
            <v>x</v>
          </cell>
          <cell r="O555">
            <v>2</v>
          </cell>
          <cell r="P555">
            <v>77566</v>
          </cell>
          <cell r="Q555">
            <v>6670</v>
          </cell>
          <cell r="R555">
            <v>0</v>
          </cell>
          <cell r="S555">
            <v>0</v>
          </cell>
          <cell r="T555">
            <v>0</v>
          </cell>
          <cell r="U555">
            <v>209</v>
          </cell>
        </row>
        <row r="556">
          <cell r="D556">
            <v>77568</v>
          </cell>
          <cell r="E556">
            <v>1</v>
          </cell>
          <cell r="F556" t="str">
            <v>X</v>
          </cell>
          <cell r="G556">
            <v>0</v>
          </cell>
          <cell r="H556">
            <v>0</v>
          </cell>
          <cell r="I556" t="str">
            <v>X</v>
          </cell>
          <cell r="J556" t="str">
            <v>X</v>
          </cell>
          <cell r="K556" t="str">
            <v>X</v>
          </cell>
          <cell r="L556" t="str">
            <v>X</v>
          </cell>
          <cell r="M556" t="str">
            <v>X</v>
          </cell>
          <cell r="N556" t="str">
            <v>X</v>
          </cell>
          <cell r="O556">
            <v>0</v>
          </cell>
          <cell r="P556" t="str">
            <v>Artsworld Sky Cust</v>
          </cell>
          <cell r="Q556">
            <v>0</v>
          </cell>
          <cell r="R556">
            <v>0</v>
          </cell>
          <cell r="S556">
            <v>1</v>
          </cell>
          <cell r="T556">
            <v>1</v>
          </cell>
          <cell r="U556">
            <v>0</v>
          </cell>
        </row>
        <row r="557">
          <cell r="D557">
            <v>77568</v>
          </cell>
          <cell r="E557">
            <v>33</v>
          </cell>
          <cell r="F557" t="str">
            <v>x</v>
          </cell>
          <cell r="G557">
            <v>29</v>
          </cell>
          <cell r="H557">
            <v>14</v>
          </cell>
          <cell r="I557" t="str">
            <v>x</v>
          </cell>
          <cell r="J557" t="str">
            <v>x</v>
          </cell>
          <cell r="K557" t="str">
            <v>x</v>
          </cell>
          <cell r="L557" t="str">
            <v>x</v>
          </cell>
          <cell r="M557" t="str">
            <v>x</v>
          </cell>
          <cell r="N557" t="str">
            <v>x</v>
          </cell>
          <cell r="O557">
            <v>4</v>
          </cell>
          <cell r="P557" t="str">
            <v>Artsworld Sky Cust</v>
          </cell>
          <cell r="Q557">
            <v>5709</v>
          </cell>
          <cell r="R557">
            <v>0</v>
          </cell>
          <cell r="S557">
            <v>0</v>
          </cell>
          <cell r="T557">
            <v>0</v>
          </cell>
          <cell r="U557">
            <v>1581</v>
          </cell>
        </row>
        <row r="558">
          <cell r="D558">
            <v>77569</v>
          </cell>
          <cell r="E558">
            <v>1</v>
          </cell>
          <cell r="F558" t="str">
            <v>x</v>
          </cell>
          <cell r="G558">
            <v>1</v>
          </cell>
          <cell r="H558">
            <v>1</v>
          </cell>
          <cell r="I558" t="str">
            <v>x</v>
          </cell>
          <cell r="J558" t="str">
            <v>x</v>
          </cell>
          <cell r="K558" t="str">
            <v>x</v>
          </cell>
          <cell r="L558" t="str">
            <v>x</v>
          </cell>
          <cell r="M558" t="str">
            <v>x</v>
          </cell>
          <cell r="N558" t="str">
            <v>x</v>
          </cell>
          <cell r="O558">
            <v>0</v>
          </cell>
          <cell r="P558" t="str">
            <v>Artsworld Non Sky</v>
          </cell>
          <cell r="Q558">
            <v>40</v>
          </cell>
          <cell r="R558">
            <v>0</v>
          </cell>
          <cell r="S558">
            <v>0</v>
          </cell>
          <cell r="T558">
            <v>0</v>
          </cell>
          <cell r="U558">
            <v>3</v>
          </cell>
        </row>
        <row r="559">
          <cell r="D559">
            <v>77570</v>
          </cell>
          <cell r="E559">
            <v>363</v>
          </cell>
          <cell r="F559" t="str">
            <v>X</v>
          </cell>
          <cell r="G559">
            <v>326</v>
          </cell>
          <cell r="H559">
            <v>317</v>
          </cell>
          <cell r="I559" t="str">
            <v>X</v>
          </cell>
          <cell r="J559" t="str">
            <v>X</v>
          </cell>
          <cell r="K559" t="str">
            <v>X</v>
          </cell>
          <cell r="L559" t="str">
            <v>X</v>
          </cell>
          <cell r="M559" t="str">
            <v>X</v>
          </cell>
          <cell r="N559" t="str">
            <v>X</v>
          </cell>
          <cell r="O559">
            <v>2</v>
          </cell>
          <cell r="P559" t="str">
            <v>Sales Option 404040</v>
          </cell>
          <cell r="Q559">
            <v>70457</v>
          </cell>
          <cell r="R559">
            <v>0</v>
          </cell>
          <cell r="S559">
            <v>35</v>
          </cell>
          <cell r="T559">
            <v>35</v>
          </cell>
          <cell r="U559">
            <v>1718</v>
          </cell>
        </row>
        <row r="560">
          <cell r="D560">
            <v>77570</v>
          </cell>
          <cell r="E560">
            <v>429</v>
          </cell>
          <cell r="F560" t="str">
            <v>x</v>
          </cell>
          <cell r="G560">
            <v>410</v>
          </cell>
          <cell r="H560">
            <v>410</v>
          </cell>
          <cell r="I560" t="str">
            <v>x</v>
          </cell>
          <cell r="J560" t="str">
            <v>x</v>
          </cell>
          <cell r="K560" t="str">
            <v>x</v>
          </cell>
          <cell r="L560" t="str">
            <v>x</v>
          </cell>
          <cell r="M560" t="str">
            <v>x</v>
          </cell>
          <cell r="N560" t="str">
            <v>x</v>
          </cell>
          <cell r="O560">
            <v>3</v>
          </cell>
          <cell r="P560" t="str">
            <v>Opt 2 Sales 77570</v>
          </cell>
          <cell r="Q560">
            <v>88252</v>
          </cell>
          <cell r="R560">
            <v>16</v>
          </cell>
          <cell r="S560">
            <v>0</v>
          </cell>
          <cell r="T560">
            <v>0</v>
          </cell>
          <cell r="U560">
            <v>1044</v>
          </cell>
        </row>
        <row r="561">
          <cell r="D561">
            <v>77580</v>
          </cell>
          <cell r="E561">
            <v>15</v>
          </cell>
          <cell r="F561" t="str">
            <v>x</v>
          </cell>
          <cell r="G561">
            <v>9</v>
          </cell>
          <cell r="H561">
            <v>8</v>
          </cell>
          <cell r="I561" t="str">
            <v>x</v>
          </cell>
          <cell r="J561" t="str">
            <v>x</v>
          </cell>
          <cell r="K561" t="str">
            <v>x</v>
          </cell>
          <cell r="L561" t="str">
            <v>x</v>
          </cell>
          <cell r="M561" t="str">
            <v>x</v>
          </cell>
          <cell r="N561" t="str">
            <v>x</v>
          </cell>
          <cell r="O561">
            <v>0</v>
          </cell>
          <cell r="P561">
            <v>77580</v>
          </cell>
          <cell r="Q561">
            <v>2031</v>
          </cell>
          <cell r="R561">
            <v>6</v>
          </cell>
          <cell r="S561">
            <v>0</v>
          </cell>
          <cell r="T561">
            <v>0</v>
          </cell>
          <cell r="U561">
            <v>45</v>
          </cell>
        </row>
        <row r="562">
          <cell r="D562">
            <v>77581</v>
          </cell>
          <cell r="E562">
            <v>2</v>
          </cell>
          <cell r="F562" t="str">
            <v>X</v>
          </cell>
          <cell r="G562">
            <v>0</v>
          </cell>
          <cell r="H562">
            <v>0</v>
          </cell>
          <cell r="I562" t="str">
            <v>X</v>
          </cell>
          <cell r="J562" t="str">
            <v>X</v>
          </cell>
          <cell r="K562" t="str">
            <v>X</v>
          </cell>
          <cell r="L562" t="str">
            <v>X</v>
          </cell>
          <cell r="M562" t="str">
            <v>X</v>
          </cell>
          <cell r="N562" t="str">
            <v>X</v>
          </cell>
          <cell r="O562">
            <v>2</v>
          </cell>
          <cell r="P562" t="str">
            <v>Star Upgrades 123123</v>
          </cell>
          <cell r="Q562">
            <v>0</v>
          </cell>
          <cell r="R562">
            <v>0</v>
          </cell>
          <cell r="S562">
            <v>0</v>
          </cell>
          <cell r="T562">
            <v>0</v>
          </cell>
          <cell r="U562">
            <v>0</v>
          </cell>
        </row>
        <row r="563">
          <cell r="D563">
            <v>77581</v>
          </cell>
          <cell r="E563">
            <v>1</v>
          </cell>
          <cell r="F563" t="str">
            <v>x</v>
          </cell>
          <cell r="G563">
            <v>0</v>
          </cell>
          <cell r="H563">
            <v>0</v>
          </cell>
          <cell r="I563" t="str">
            <v>x</v>
          </cell>
          <cell r="J563" t="str">
            <v>x</v>
          </cell>
          <cell r="K563" t="str">
            <v>x</v>
          </cell>
          <cell r="L563" t="str">
            <v>x</v>
          </cell>
          <cell r="M563" t="str">
            <v>x</v>
          </cell>
          <cell r="N563" t="str">
            <v>x</v>
          </cell>
          <cell r="O563">
            <v>1</v>
          </cell>
          <cell r="P563" t="str">
            <v>Star Upgrades 123123</v>
          </cell>
          <cell r="Q563">
            <v>0</v>
          </cell>
          <cell r="R563">
            <v>0</v>
          </cell>
          <cell r="S563">
            <v>0</v>
          </cell>
          <cell r="T563">
            <v>0</v>
          </cell>
          <cell r="U563">
            <v>0</v>
          </cell>
        </row>
        <row r="564">
          <cell r="D564">
            <v>77583</v>
          </cell>
          <cell r="E564">
            <v>7</v>
          </cell>
          <cell r="F564" t="str">
            <v>x</v>
          </cell>
          <cell r="G564">
            <v>7</v>
          </cell>
          <cell r="H564">
            <v>7</v>
          </cell>
          <cell r="I564" t="str">
            <v>x</v>
          </cell>
          <cell r="J564" t="str">
            <v>x</v>
          </cell>
          <cell r="K564" t="str">
            <v>x</v>
          </cell>
          <cell r="L564" t="str">
            <v>x</v>
          </cell>
          <cell r="M564" t="str">
            <v>x</v>
          </cell>
          <cell r="N564" t="str">
            <v>x</v>
          </cell>
          <cell r="O564">
            <v>0</v>
          </cell>
          <cell r="P564">
            <v>77583</v>
          </cell>
          <cell r="Q564">
            <v>1101</v>
          </cell>
          <cell r="R564">
            <v>0</v>
          </cell>
          <cell r="S564">
            <v>0</v>
          </cell>
          <cell r="T564">
            <v>0</v>
          </cell>
          <cell r="U564">
            <v>15</v>
          </cell>
        </row>
        <row r="565">
          <cell r="D565">
            <v>77584</v>
          </cell>
          <cell r="E565">
            <v>13</v>
          </cell>
          <cell r="F565" t="str">
            <v>x</v>
          </cell>
          <cell r="G565">
            <v>13</v>
          </cell>
          <cell r="H565">
            <v>12</v>
          </cell>
          <cell r="I565" t="str">
            <v>x</v>
          </cell>
          <cell r="J565" t="str">
            <v>x</v>
          </cell>
          <cell r="K565" t="str">
            <v>x</v>
          </cell>
          <cell r="L565" t="str">
            <v>x</v>
          </cell>
          <cell r="M565" t="str">
            <v>x</v>
          </cell>
          <cell r="N565" t="str">
            <v>x</v>
          </cell>
          <cell r="O565">
            <v>0</v>
          </cell>
          <cell r="P565">
            <v>77584</v>
          </cell>
          <cell r="Q565">
            <v>3356</v>
          </cell>
          <cell r="R565">
            <v>0</v>
          </cell>
          <cell r="S565">
            <v>0</v>
          </cell>
          <cell r="T565">
            <v>0</v>
          </cell>
          <cell r="U565">
            <v>62</v>
          </cell>
        </row>
        <row r="566">
          <cell r="D566">
            <v>77585</v>
          </cell>
          <cell r="E566">
            <v>1</v>
          </cell>
          <cell r="F566" t="str">
            <v>x</v>
          </cell>
          <cell r="G566">
            <v>1</v>
          </cell>
          <cell r="H566">
            <v>0</v>
          </cell>
          <cell r="I566" t="str">
            <v>x</v>
          </cell>
          <cell r="J566" t="str">
            <v>x</v>
          </cell>
          <cell r="K566" t="str">
            <v>x</v>
          </cell>
          <cell r="L566" t="str">
            <v>x</v>
          </cell>
          <cell r="M566" t="str">
            <v>x</v>
          </cell>
          <cell r="N566" t="str">
            <v>x</v>
          </cell>
          <cell r="O566">
            <v>0</v>
          </cell>
          <cell r="P566">
            <v>77585</v>
          </cell>
          <cell r="Q566">
            <v>507</v>
          </cell>
          <cell r="R566">
            <v>0</v>
          </cell>
          <cell r="S566">
            <v>0</v>
          </cell>
          <cell r="T566">
            <v>0</v>
          </cell>
          <cell r="U566">
            <v>54</v>
          </cell>
        </row>
        <row r="567">
          <cell r="D567">
            <v>77590</v>
          </cell>
          <cell r="E567">
            <v>154</v>
          </cell>
          <cell r="F567" t="str">
            <v>X</v>
          </cell>
          <cell r="G567">
            <v>0</v>
          </cell>
          <cell r="H567">
            <v>0</v>
          </cell>
          <cell r="I567" t="str">
            <v>X</v>
          </cell>
          <cell r="J567" t="str">
            <v>X</v>
          </cell>
          <cell r="K567" t="str">
            <v>X</v>
          </cell>
          <cell r="L567" t="str">
            <v>X</v>
          </cell>
          <cell r="M567" t="str">
            <v>X</v>
          </cell>
          <cell r="N567" t="str">
            <v>X</v>
          </cell>
          <cell r="O567">
            <v>6</v>
          </cell>
          <cell r="P567">
            <v>77590</v>
          </cell>
          <cell r="Q567">
            <v>0</v>
          </cell>
          <cell r="R567">
            <v>0</v>
          </cell>
          <cell r="S567">
            <v>148</v>
          </cell>
          <cell r="T567">
            <v>148</v>
          </cell>
          <cell r="U567">
            <v>0</v>
          </cell>
        </row>
        <row r="568">
          <cell r="D568">
            <v>77590</v>
          </cell>
          <cell r="E568">
            <v>116</v>
          </cell>
          <cell r="F568" t="str">
            <v>x</v>
          </cell>
          <cell r="G568">
            <v>0</v>
          </cell>
          <cell r="H568">
            <v>0</v>
          </cell>
          <cell r="I568" t="str">
            <v>x</v>
          </cell>
          <cell r="J568" t="str">
            <v>x</v>
          </cell>
          <cell r="K568" t="str">
            <v>x</v>
          </cell>
          <cell r="L568" t="str">
            <v>x</v>
          </cell>
          <cell r="M568" t="str">
            <v>x</v>
          </cell>
          <cell r="N568" t="str">
            <v>x</v>
          </cell>
          <cell r="O568">
            <v>9</v>
          </cell>
          <cell r="P568">
            <v>77590</v>
          </cell>
          <cell r="Q568">
            <v>0</v>
          </cell>
          <cell r="R568">
            <v>7</v>
          </cell>
          <cell r="S568">
            <v>100</v>
          </cell>
          <cell r="T568">
            <v>0</v>
          </cell>
          <cell r="U568">
            <v>0</v>
          </cell>
        </row>
        <row r="569">
          <cell r="D569">
            <v>77591</v>
          </cell>
          <cell r="E569">
            <v>245</v>
          </cell>
          <cell r="F569" t="str">
            <v>x</v>
          </cell>
          <cell r="G569">
            <v>94</v>
          </cell>
          <cell r="H569">
            <v>56</v>
          </cell>
          <cell r="I569" t="str">
            <v>x</v>
          </cell>
          <cell r="J569" t="str">
            <v>x</v>
          </cell>
          <cell r="K569" t="str">
            <v>x</v>
          </cell>
          <cell r="L569" t="str">
            <v>x</v>
          </cell>
          <cell r="M569" t="str">
            <v>x</v>
          </cell>
          <cell r="N569" t="str">
            <v>x</v>
          </cell>
          <cell r="O569">
            <v>3</v>
          </cell>
          <cell r="P569">
            <v>77591</v>
          </cell>
          <cell r="Q569">
            <v>42392</v>
          </cell>
          <cell r="R569">
            <v>0</v>
          </cell>
          <cell r="S569">
            <v>148</v>
          </cell>
          <cell r="T569">
            <v>0</v>
          </cell>
          <cell r="U569">
            <v>6664</v>
          </cell>
        </row>
        <row r="570">
          <cell r="D570">
            <v>77592</v>
          </cell>
          <cell r="E570">
            <v>157</v>
          </cell>
          <cell r="F570" t="str">
            <v>x</v>
          </cell>
          <cell r="G570">
            <v>154</v>
          </cell>
          <cell r="H570">
            <v>154</v>
          </cell>
          <cell r="I570" t="str">
            <v>x</v>
          </cell>
          <cell r="J570" t="str">
            <v>x</v>
          </cell>
          <cell r="K570" t="str">
            <v>x</v>
          </cell>
          <cell r="L570" t="str">
            <v>x</v>
          </cell>
          <cell r="M570" t="str">
            <v>x</v>
          </cell>
          <cell r="N570" t="str">
            <v>x</v>
          </cell>
          <cell r="O570">
            <v>0</v>
          </cell>
          <cell r="P570">
            <v>77592</v>
          </cell>
          <cell r="Q570">
            <v>32016</v>
          </cell>
          <cell r="R570">
            <v>3</v>
          </cell>
          <cell r="S570">
            <v>0</v>
          </cell>
          <cell r="T570">
            <v>0</v>
          </cell>
          <cell r="U570">
            <v>403</v>
          </cell>
        </row>
        <row r="571">
          <cell r="D571">
            <v>77594</v>
          </cell>
          <cell r="E571">
            <v>1</v>
          </cell>
          <cell r="F571" t="str">
            <v>X</v>
          </cell>
          <cell r="G571">
            <v>0</v>
          </cell>
          <cell r="H571">
            <v>0</v>
          </cell>
          <cell r="I571" t="str">
            <v>X</v>
          </cell>
          <cell r="J571" t="str">
            <v>X</v>
          </cell>
          <cell r="K571" t="str">
            <v>X</v>
          </cell>
          <cell r="L571" t="str">
            <v>X</v>
          </cell>
          <cell r="M571" t="str">
            <v>X</v>
          </cell>
          <cell r="N571" t="str">
            <v>X</v>
          </cell>
          <cell r="O571">
            <v>0</v>
          </cell>
          <cell r="P571">
            <v>77594</v>
          </cell>
          <cell r="Q571">
            <v>0</v>
          </cell>
          <cell r="R571">
            <v>0</v>
          </cell>
          <cell r="S571">
            <v>1</v>
          </cell>
          <cell r="T571">
            <v>1</v>
          </cell>
          <cell r="U571">
            <v>0</v>
          </cell>
        </row>
        <row r="572">
          <cell r="D572">
            <v>77594</v>
          </cell>
          <cell r="E572">
            <v>54</v>
          </cell>
          <cell r="F572" t="str">
            <v>x</v>
          </cell>
          <cell r="G572">
            <v>50</v>
          </cell>
          <cell r="H572">
            <v>42</v>
          </cell>
          <cell r="I572" t="str">
            <v>x</v>
          </cell>
          <cell r="J572" t="str">
            <v>x</v>
          </cell>
          <cell r="K572" t="str">
            <v>x</v>
          </cell>
          <cell r="L572" t="str">
            <v>x</v>
          </cell>
          <cell r="M572" t="str">
            <v>x</v>
          </cell>
          <cell r="N572" t="str">
            <v>x</v>
          </cell>
          <cell r="O572">
            <v>4</v>
          </cell>
          <cell r="P572">
            <v>77594</v>
          </cell>
          <cell r="Q572">
            <v>11879</v>
          </cell>
          <cell r="R572">
            <v>0</v>
          </cell>
          <cell r="S572">
            <v>0</v>
          </cell>
          <cell r="T572">
            <v>0</v>
          </cell>
          <cell r="U572">
            <v>2320</v>
          </cell>
        </row>
        <row r="573">
          <cell r="D573">
            <v>77596</v>
          </cell>
          <cell r="E573">
            <v>351</v>
          </cell>
          <cell r="F573" t="str">
            <v>x</v>
          </cell>
          <cell r="G573">
            <v>78</v>
          </cell>
          <cell r="H573">
            <v>73</v>
          </cell>
          <cell r="I573" t="str">
            <v>x</v>
          </cell>
          <cell r="J573" t="str">
            <v>x</v>
          </cell>
          <cell r="K573" t="str">
            <v>x</v>
          </cell>
          <cell r="L573" t="str">
            <v>x</v>
          </cell>
          <cell r="M573" t="str">
            <v>x</v>
          </cell>
          <cell r="N573" t="str">
            <v>x</v>
          </cell>
          <cell r="O573">
            <v>7</v>
          </cell>
          <cell r="P573" t="str">
            <v>Dunf Cust Staf Tech</v>
          </cell>
          <cell r="Q573">
            <v>30412</v>
          </cell>
          <cell r="R573">
            <v>2</v>
          </cell>
          <cell r="S573">
            <v>264</v>
          </cell>
          <cell r="T573">
            <v>0</v>
          </cell>
          <cell r="U573">
            <v>426</v>
          </cell>
        </row>
        <row r="574">
          <cell r="D574">
            <v>77597</v>
          </cell>
          <cell r="E574">
            <v>2</v>
          </cell>
          <cell r="F574" t="str">
            <v>x</v>
          </cell>
          <cell r="G574">
            <v>2</v>
          </cell>
          <cell r="H574">
            <v>1</v>
          </cell>
          <cell r="I574" t="str">
            <v>x</v>
          </cell>
          <cell r="J574" t="str">
            <v>x</v>
          </cell>
          <cell r="K574" t="str">
            <v>x</v>
          </cell>
          <cell r="L574" t="str">
            <v>x</v>
          </cell>
          <cell r="M574" t="str">
            <v>x</v>
          </cell>
          <cell r="N574" t="str">
            <v>x</v>
          </cell>
          <cell r="O574">
            <v>0</v>
          </cell>
          <cell r="P574" t="str">
            <v>Sky +  77597</v>
          </cell>
          <cell r="Q574">
            <v>832</v>
          </cell>
          <cell r="R574">
            <v>0</v>
          </cell>
          <cell r="S574">
            <v>0</v>
          </cell>
          <cell r="T574">
            <v>0</v>
          </cell>
          <cell r="U574">
            <v>27</v>
          </cell>
        </row>
        <row r="575">
          <cell r="D575">
            <v>77598</v>
          </cell>
          <cell r="E575">
            <v>50</v>
          </cell>
          <cell r="F575" t="str">
            <v>X</v>
          </cell>
          <cell r="G575">
            <v>49</v>
          </cell>
          <cell r="H575">
            <v>43</v>
          </cell>
          <cell r="I575" t="str">
            <v>X</v>
          </cell>
          <cell r="J575" t="str">
            <v>X</v>
          </cell>
          <cell r="K575" t="str">
            <v>X</v>
          </cell>
          <cell r="L575" t="str">
            <v>X</v>
          </cell>
          <cell r="M575" t="str">
            <v>X</v>
          </cell>
          <cell r="N575" t="str">
            <v>X</v>
          </cell>
          <cell r="O575">
            <v>1</v>
          </cell>
          <cell r="P575" t="str">
            <v>Sky Bus BII</v>
          </cell>
          <cell r="Q575">
            <v>3294</v>
          </cell>
          <cell r="R575">
            <v>0</v>
          </cell>
          <cell r="S575">
            <v>0</v>
          </cell>
          <cell r="T575">
            <v>0</v>
          </cell>
          <cell r="U575">
            <v>467</v>
          </cell>
        </row>
        <row r="576">
          <cell r="D576">
            <v>77599</v>
          </cell>
          <cell r="E576">
            <v>129</v>
          </cell>
          <cell r="F576" t="str">
            <v>x</v>
          </cell>
          <cell r="G576">
            <v>0</v>
          </cell>
          <cell r="H576">
            <v>0</v>
          </cell>
          <cell r="I576" t="str">
            <v>x</v>
          </cell>
          <cell r="J576" t="str">
            <v>x</v>
          </cell>
          <cell r="K576" t="str">
            <v>x</v>
          </cell>
          <cell r="L576" t="str">
            <v>x</v>
          </cell>
          <cell r="M576" t="str">
            <v>x</v>
          </cell>
          <cell r="N576" t="str">
            <v>x</v>
          </cell>
          <cell r="O576">
            <v>2</v>
          </cell>
          <cell r="P576" t="str">
            <v>Dunf Tech Staf Tech</v>
          </cell>
          <cell r="Q576">
            <v>0</v>
          </cell>
          <cell r="R576">
            <v>1</v>
          </cell>
          <cell r="S576">
            <v>126</v>
          </cell>
          <cell r="T576">
            <v>0</v>
          </cell>
          <cell r="U576">
            <v>0</v>
          </cell>
        </row>
        <row r="577">
          <cell r="D577">
            <v>77600</v>
          </cell>
          <cell r="E577">
            <v>64</v>
          </cell>
          <cell r="F577" t="str">
            <v>X</v>
          </cell>
          <cell r="G577">
            <v>64</v>
          </cell>
          <cell r="H577">
            <v>64</v>
          </cell>
          <cell r="I577" t="str">
            <v>X</v>
          </cell>
          <cell r="J577" t="str">
            <v>X</v>
          </cell>
          <cell r="K577" t="str">
            <v>X</v>
          </cell>
          <cell r="L577" t="str">
            <v>X</v>
          </cell>
          <cell r="M577" t="str">
            <v>X</v>
          </cell>
          <cell r="N577" t="str">
            <v>X</v>
          </cell>
          <cell r="O577">
            <v>0</v>
          </cell>
          <cell r="P577" t="str">
            <v>TA Direct Dial</v>
          </cell>
          <cell r="Q577">
            <v>22457</v>
          </cell>
          <cell r="R577">
            <v>0</v>
          </cell>
          <cell r="S577">
            <v>0</v>
          </cell>
          <cell r="T577">
            <v>0</v>
          </cell>
          <cell r="U577">
            <v>135</v>
          </cell>
        </row>
        <row r="578">
          <cell r="D578">
            <v>77601</v>
          </cell>
          <cell r="E578">
            <v>13</v>
          </cell>
          <cell r="F578" t="str">
            <v>X</v>
          </cell>
          <cell r="G578">
            <v>13</v>
          </cell>
          <cell r="H578">
            <v>13</v>
          </cell>
          <cell r="I578" t="str">
            <v>X</v>
          </cell>
          <cell r="J578" t="str">
            <v>X</v>
          </cell>
          <cell r="K578" t="str">
            <v>X</v>
          </cell>
          <cell r="L578" t="str">
            <v>X</v>
          </cell>
          <cell r="M578" t="str">
            <v>X</v>
          </cell>
          <cell r="N578" t="str">
            <v>X</v>
          </cell>
          <cell r="O578">
            <v>0</v>
          </cell>
          <cell r="P578" t="str">
            <v>On Air 402000</v>
          </cell>
          <cell r="Q578">
            <v>3489</v>
          </cell>
          <cell r="R578">
            <v>0</v>
          </cell>
          <cell r="S578">
            <v>0</v>
          </cell>
          <cell r="T578">
            <v>0</v>
          </cell>
          <cell r="U578">
            <v>41</v>
          </cell>
        </row>
        <row r="579">
          <cell r="D579">
            <v>77601</v>
          </cell>
          <cell r="E579">
            <v>10</v>
          </cell>
          <cell r="F579" t="str">
            <v>x</v>
          </cell>
          <cell r="G579">
            <v>10</v>
          </cell>
          <cell r="H579">
            <v>9</v>
          </cell>
          <cell r="I579" t="str">
            <v>x</v>
          </cell>
          <cell r="J579" t="str">
            <v>x</v>
          </cell>
          <cell r="K579" t="str">
            <v>x</v>
          </cell>
          <cell r="L579" t="str">
            <v>x</v>
          </cell>
          <cell r="M579" t="str">
            <v>x</v>
          </cell>
          <cell r="N579" t="str">
            <v>x</v>
          </cell>
          <cell r="O579">
            <v>0</v>
          </cell>
          <cell r="P579" t="str">
            <v>On Air 402000</v>
          </cell>
          <cell r="Q579">
            <v>5560</v>
          </cell>
          <cell r="R579">
            <v>0</v>
          </cell>
          <cell r="S579">
            <v>0</v>
          </cell>
          <cell r="T579">
            <v>0</v>
          </cell>
          <cell r="U579">
            <v>85</v>
          </cell>
        </row>
        <row r="580">
          <cell r="D580">
            <v>77602</v>
          </cell>
          <cell r="E580">
            <v>394</v>
          </cell>
          <cell r="F580" t="str">
            <v>X</v>
          </cell>
          <cell r="G580">
            <v>390</v>
          </cell>
          <cell r="H580">
            <v>383</v>
          </cell>
          <cell r="I580" t="str">
            <v>X</v>
          </cell>
          <cell r="J580" t="str">
            <v>X</v>
          </cell>
          <cell r="K580" t="str">
            <v>X</v>
          </cell>
          <cell r="L580" t="str">
            <v>X</v>
          </cell>
          <cell r="M580" t="str">
            <v>X</v>
          </cell>
          <cell r="N580" t="str">
            <v>X</v>
          </cell>
          <cell r="O580">
            <v>4</v>
          </cell>
          <cell r="P580" t="str">
            <v>UK August SCM 404004</v>
          </cell>
          <cell r="Q580">
            <v>212267</v>
          </cell>
          <cell r="R580">
            <v>0</v>
          </cell>
          <cell r="S580">
            <v>0</v>
          </cell>
          <cell r="T580">
            <v>0</v>
          </cell>
          <cell r="U580">
            <v>1171</v>
          </cell>
        </row>
        <row r="581">
          <cell r="D581">
            <v>77602</v>
          </cell>
          <cell r="E581">
            <v>199</v>
          </cell>
          <cell r="F581" t="str">
            <v>x</v>
          </cell>
          <cell r="G581">
            <v>192</v>
          </cell>
          <cell r="H581">
            <v>188</v>
          </cell>
          <cell r="I581" t="str">
            <v>x</v>
          </cell>
          <cell r="J581" t="str">
            <v>x</v>
          </cell>
          <cell r="K581" t="str">
            <v>x</v>
          </cell>
          <cell r="L581" t="str">
            <v>x</v>
          </cell>
          <cell r="M581" t="str">
            <v>x</v>
          </cell>
          <cell r="N581" t="str">
            <v>x</v>
          </cell>
          <cell r="O581">
            <v>5</v>
          </cell>
          <cell r="P581" t="str">
            <v>UK August SCM 404004</v>
          </cell>
          <cell r="Q581">
            <v>103673</v>
          </cell>
          <cell r="R581">
            <v>2</v>
          </cell>
          <cell r="S581">
            <v>0</v>
          </cell>
          <cell r="T581">
            <v>0</v>
          </cell>
          <cell r="U581">
            <v>676</v>
          </cell>
        </row>
        <row r="582">
          <cell r="D582">
            <v>77605</v>
          </cell>
          <cell r="E582">
            <v>9</v>
          </cell>
          <cell r="F582" t="str">
            <v>X</v>
          </cell>
          <cell r="G582">
            <v>9</v>
          </cell>
          <cell r="H582">
            <v>9</v>
          </cell>
          <cell r="I582" t="str">
            <v>X</v>
          </cell>
          <cell r="J582" t="str">
            <v>X</v>
          </cell>
          <cell r="K582" t="str">
            <v>X</v>
          </cell>
          <cell r="L582" t="str">
            <v>X</v>
          </cell>
          <cell r="M582" t="str">
            <v>X</v>
          </cell>
          <cell r="N582" t="str">
            <v>X</v>
          </cell>
          <cell r="O582">
            <v>0</v>
          </cell>
          <cell r="P582" t="str">
            <v>Golf Media</v>
          </cell>
          <cell r="Q582">
            <v>3383</v>
          </cell>
          <cell r="R582">
            <v>0</v>
          </cell>
          <cell r="S582">
            <v>0</v>
          </cell>
          <cell r="T582">
            <v>0</v>
          </cell>
          <cell r="U582">
            <v>20</v>
          </cell>
        </row>
        <row r="583">
          <cell r="D583">
            <v>77605</v>
          </cell>
          <cell r="E583">
            <v>4</v>
          </cell>
          <cell r="F583" t="str">
            <v>x</v>
          </cell>
          <cell r="G583">
            <v>4</v>
          </cell>
          <cell r="H583">
            <v>4</v>
          </cell>
          <cell r="I583" t="str">
            <v>x</v>
          </cell>
          <cell r="J583" t="str">
            <v>x</v>
          </cell>
          <cell r="K583" t="str">
            <v>x</v>
          </cell>
          <cell r="L583" t="str">
            <v>x</v>
          </cell>
          <cell r="M583" t="str">
            <v>x</v>
          </cell>
          <cell r="N583" t="str">
            <v>x</v>
          </cell>
          <cell r="O583">
            <v>0</v>
          </cell>
          <cell r="P583" t="str">
            <v>Golf Media</v>
          </cell>
          <cell r="Q583">
            <v>3149</v>
          </cell>
          <cell r="R583">
            <v>0</v>
          </cell>
          <cell r="S583">
            <v>0</v>
          </cell>
          <cell r="T583">
            <v>0</v>
          </cell>
          <cell r="U583">
            <v>9</v>
          </cell>
        </row>
        <row r="584">
          <cell r="D584">
            <v>77607</v>
          </cell>
          <cell r="E584">
            <v>39</v>
          </cell>
          <cell r="F584" t="str">
            <v>X</v>
          </cell>
          <cell r="G584">
            <v>39</v>
          </cell>
          <cell r="H584">
            <v>39</v>
          </cell>
          <cell r="I584" t="str">
            <v>X</v>
          </cell>
          <cell r="J584" t="str">
            <v>X</v>
          </cell>
          <cell r="K584" t="str">
            <v>X</v>
          </cell>
          <cell r="L584" t="str">
            <v>X</v>
          </cell>
          <cell r="M584" t="str">
            <v>X</v>
          </cell>
          <cell r="N584" t="str">
            <v>X</v>
          </cell>
          <cell r="O584">
            <v>0</v>
          </cell>
          <cell r="P584" t="str">
            <v>Sky+ Direct 404070</v>
          </cell>
          <cell r="Q584">
            <v>21364</v>
          </cell>
          <cell r="R584">
            <v>0</v>
          </cell>
          <cell r="S584">
            <v>0</v>
          </cell>
          <cell r="T584">
            <v>0</v>
          </cell>
          <cell r="U584">
            <v>96</v>
          </cell>
        </row>
        <row r="585">
          <cell r="D585">
            <v>77608</v>
          </cell>
          <cell r="E585">
            <v>23</v>
          </cell>
          <cell r="F585" t="str">
            <v>X</v>
          </cell>
          <cell r="G585">
            <v>23</v>
          </cell>
          <cell r="H585">
            <v>23</v>
          </cell>
          <cell r="I585" t="str">
            <v>X</v>
          </cell>
          <cell r="J585" t="str">
            <v>X</v>
          </cell>
          <cell r="K585" t="str">
            <v>X</v>
          </cell>
          <cell r="L585" t="str">
            <v>X</v>
          </cell>
          <cell r="M585" t="str">
            <v>X</v>
          </cell>
          <cell r="N585" t="str">
            <v>X</v>
          </cell>
          <cell r="O585">
            <v>0</v>
          </cell>
          <cell r="P585" t="str">
            <v>Sky+ Xfer New Cust</v>
          </cell>
          <cell r="Q585">
            <v>9038</v>
          </cell>
          <cell r="R585">
            <v>0</v>
          </cell>
          <cell r="S585">
            <v>0</v>
          </cell>
          <cell r="T585">
            <v>0</v>
          </cell>
          <cell r="U585">
            <v>55</v>
          </cell>
        </row>
        <row r="586">
          <cell r="D586">
            <v>77609</v>
          </cell>
          <cell r="E586">
            <v>2</v>
          </cell>
          <cell r="F586" t="str">
            <v>X</v>
          </cell>
          <cell r="G586">
            <v>0</v>
          </cell>
          <cell r="H586">
            <v>0</v>
          </cell>
          <cell r="I586" t="str">
            <v>X</v>
          </cell>
          <cell r="J586" t="str">
            <v>X</v>
          </cell>
          <cell r="K586" t="str">
            <v>X</v>
          </cell>
          <cell r="L586" t="str">
            <v>X</v>
          </cell>
          <cell r="M586" t="str">
            <v>X</v>
          </cell>
          <cell r="N586" t="str">
            <v>X</v>
          </cell>
          <cell r="O586">
            <v>0</v>
          </cell>
          <cell r="P586" t="str">
            <v>P1 Sales Xfer</v>
          </cell>
          <cell r="Q586">
            <v>0</v>
          </cell>
          <cell r="R586">
            <v>0</v>
          </cell>
          <cell r="S586">
            <v>2</v>
          </cell>
          <cell r="T586">
            <v>2</v>
          </cell>
          <cell r="U586">
            <v>0</v>
          </cell>
        </row>
        <row r="587">
          <cell r="D587">
            <v>77610</v>
          </cell>
          <cell r="E587">
            <v>2</v>
          </cell>
          <cell r="F587" t="str">
            <v>X</v>
          </cell>
          <cell r="G587">
            <v>1</v>
          </cell>
          <cell r="H587">
            <v>1</v>
          </cell>
          <cell r="I587" t="str">
            <v>X</v>
          </cell>
          <cell r="J587" t="str">
            <v>X</v>
          </cell>
          <cell r="K587" t="str">
            <v>X</v>
          </cell>
          <cell r="L587" t="str">
            <v>X</v>
          </cell>
          <cell r="M587" t="str">
            <v>X</v>
          </cell>
          <cell r="N587" t="str">
            <v>X</v>
          </cell>
          <cell r="O587">
            <v>1</v>
          </cell>
          <cell r="P587" t="str">
            <v>Sky+ New Business</v>
          </cell>
          <cell r="Q587">
            <v>24</v>
          </cell>
          <cell r="R587">
            <v>0</v>
          </cell>
          <cell r="S587">
            <v>0</v>
          </cell>
          <cell r="T587">
            <v>0</v>
          </cell>
          <cell r="U587">
            <v>3</v>
          </cell>
        </row>
        <row r="588">
          <cell r="D588">
            <v>77611</v>
          </cell>
          <cell r="E588">
            <v>18</v>
          </cell>
          <cell r="F588" t="str">
            <v>X</v>
          </cell>
          <cell r="G588">
            <v>17</v>
          </cell>
          <cell r="H588">
            <v>17</v>
          </cell>
          <cell r="I588" t="str">
            <v>X</v>
          </cell>
          <cell r="J588" t="str">
            <v>X</v>
          </cell>
          <cell r="K588" t="str">
            <v>X</v>
          </cell>
          <cell r="L588" t="str">
            <v>X</v>
          </cell>
          <cell r="M588" t="str">
            <v>X</v>
          </cell>
          <cell r="N588" t="str">
            <v>X</v>
          </cell>
          <cell r="O588">
            <v>1</v>
          </cell>
          <cell r="P588" t="str">
            <v>OfferLedPress 800777</v>
          </cell>
          <cell r="Q588">
            <v>11272</v>
          </cell>
          <cell r="R588">
            <v>0</v>
          </cell>
          <cell r="S588">
            <v>0</v>
          </cell>
          <cell r="T588">
            <v>0</v>
          </cell>
          <cell r="U588">
            <v>40</v>
          </cell>
        </row>
        <row r="589">
          <cell r="D589">
            <v>77611</v>
          </cell>
          <cell r="E589">
            <v>9</v>
          </cell>
          <cell r="F589" t="str">
            <v>x</v>
          </cell>
          <cell r="G589">
            <v>9</v>
          </cell>
          <cell r="H589">
            <v>9</v>
          </cell>
          <cell r="I589" t="str">
            <v>x</v>
          </cell>
          <cell r="J589" t="str">
            <v>x</v>
          </cell>
          <cell r="K589" t="str">
            <v>x</v>
          </cell>
          <cell r="L589" t="str">
            <v>x</v>
          </cell>
          <cell r="M589" t="str">
            <v>x</v>
          </cell>
          <cell r="N589" t="str">
            <v>x</v>
          </cell>
          <cell r="O589">
            <v>0</v>
          </cell>
          <cell r="P589" t="str">
            <v>Mat Fam Aff 800777</v>
          </cell>
          <cell r="Q589">
            <v>5444</v>
          </cell>
          <cell r="R589">
            <v>0</v>
          </cell>
          <cell r="S589">
            <v>0</v>
          </cell>
          <cell r="T589">
            <v>0</v>
          </cell>
          <cell r="U589">
            <v>21</v>
          </cell>
        </row>
        <row r="590">
          <cell r="D590">
            <v>77613</v>
          </cell>
          <cell r="E590">
            <v>222</v>
          </cell>
          <cell r="F590" t="str">
            <v>X</v>
          </cell>
          <cell r="G590">
            <v>221</v>
          </cell>
          <cell r="H590">
            <v>220</v>
          </cell>
          <cell r="I590" t="str">
            <v>X</v>
          </cell>
          <cell r="J590" t="str">
            <v>X</v>
          </cell>
          <cell r="K590" t="str">
            <v>X</v>
          </cell>
          <cell r="L590" t="str">
            <v>X</v>
          </cell>
          <cell r="M590" t="str">
            <v>X</v>
          </cell>
          <cell r="N590" t="str">
            <v>X</v>
          </cell>
          <cell r="O590">
            <v>1</v>
          </cell>
          <cell r="P590" t="str">
            <v>Markt Gen 424242</v>
          </cell>
          <cell r="Q590">
            <v>90539</v>
          </cell>
          <cell r="R590">
            <v>0</v>
          </cell>
          <cell r="S590">
            <v>0</v>
          </cell>
          <cell r="T590">
            <v>0</v>
          </cell>
          <cell r="U590">
            <v>511</v>
          </cell>
        </row>
        <row r="591">
          <cell r="D591">
            <v>77613</v>
          </cell>
          <cell r="E591">
            <v>85</v>
          </cell>
          <cell r="F591" t="str">
            <v>x</v>
          </cell>
          <cell r="G591">
            <v>81</v>
          </cell>
          <cell r="H591">
            <v>80</v>
          </cell>
          <cell r="I591" t="str">
            <v>x</v>
          </cell>
          <cell r="J591" t="str">
            <v>x</v>
          </cell>
          <cell r="K591" t="str">
            <v>x</v>
          </cell>
          <cell r="L591" t="str">
            <v>x</v>
          </cell>
          <cell r="M591" t="str">
            <v>x</v>
          </cell>
          <cell r="N591" t="str">
            <v>x</v>
          </cell>
          <cell r="O591">
            <v>3</v>
          </cell>
          <cell r="P591" t="str">
            <v>Markt Gen 8702424242</v>
          </cell>
          <cell r="Q591">
            <v>31321</v>
          </cell>
          <cell r="R591">
            <v>1</v>
          </cell>
          <cell r="S591">
            <v>0</v>
          </cell>
          <cell r="T591">
            <v>0</v>
          </cell>
          <cell r="U591">
            <v>252</v>
          </cell>
        </row>
        <row r="592">
          <cell r="D592">
            <v>77614</v>
          </cell>
          <cell r="E592">
            <v>22</v>
          </cell>
          <cell r="F592" t="str">
            <v>X</v>
          </cell>
          <cell r="G592">
            <v>21</v>
          </cell>
          <cell r="H592">
            <v>21</v>
          </cell>
          <cell r="I592" t="str">
            <v>X</v>
          </cell>
          <cell r="J592" t="str">
            <v>X</v>
          </cell>
          <cell r="K592" t="str">
            <v>X</v>
          </cell>
          <cell r="L592" t="str">
            <v>X</v>
          </cell>
          <cell r="M592" t="str">
            <v>X</v>
          </cell>
          <cell r="N592" t="str">
            <v>X</v>
          </cell>
          <cell r="O592">
            <v>1</v>
          </cell>
          <cell r="P592" t="str">
            <v>Reg F/Ball 400208</v>
          </cell>
          <cell r="Q592">
            <v>10058</v>
          </cell>
          <cell r="R592">
            <v>0</v>
          </cell>
          <cell r="S592">
            <v>0</v>
          </cell>
          <cell r="T592">
            <v>0</v>
          </cell>
          <cell r="U592">
            <v>61</v>
          </cell>
        </row>
        <row r="593">
          <cell r="D593">
            <v>77614</v>
          </cell>
          <cell r="E593">
            <v>9</v>
          </cell>
          <cell r="F593" t="str">
            <v>x</v>
          </cell>
          <cell r="G593">
            <v>9</v>
          </cell>
          <cell r="H593">
            <v>9</v>
          </cell>
          <cell r="I593" t="str">
            <v>x</v>
          </cell>
          <cell r="J593" t="str">
            <v>x</v>
          </cell>
          <cell r="K593" t="str">
            <v>x</v>
          </cell>
          <cell r="L593" t="str">
            <v>x</v>
          </cell>
          <cell r="M593" t="str">
            <v>x</v>
          </cell>
          <cell r="N593" t="str">
            <v>x</v>
          </cell>
          <cell r="O593">
            <v>0</v>
          </cell>
          <cell r="P593" t="str">
            <v>Reg F/Ball 400208</v>
          </cell>
          <cell r="Q593">
            <v>6833</v>
          </cell>
          <cell r="R593">
            <v>0</v>
          </cell>
          <cell r="S593">
            <v>0</v>
          </cell>
          <cell r="T593">
            <v>0</v>
          </cell>
          <cell r="U593">
            <v>21</v>
          </cell>
        </row>
        <row r="594">
          <cell r="D594">
            <v>77615</v>
          </cell>
          <cell r="E594">
            <v>3</v>
          </cell>
          <cell r="F594" t="str">
            <v>X</v>
          </cell>
          <cell r="G594">
            <v>3</v>
          </cell>
          <cell r="H594">
            <v>3</v>
          </cell>
          <cell r="I594" t="str">
            <v>X</v>
          </cell>
          <cell r="J594" t="str">
            <v>X</v>
          </cell>
          <cell r="K594" t="str">
            <v>X</v>
          </cell>
          <cell r="L594" t="str">
            <v>X</v>
          </cell>
          <cell r="M594" t="str">
            <v>X</v>
          </cell>
          <cell r="N594" t="str">
            <v>X</v>
          </cell>
          <cell r="O594">
            <v>0</v>
          </cell>
          <cell r="P594" t="str">
            <v>MH Mailer 430785</v>
          </cell>
          <cell r="Q594">
            <v>337</v>
          </cell>
          <cell r="R594">
            <v>0</v>
          </cell>
          <cell r="S594">
            <v>0</v>
          </cell>
          <cell r="T594">
            <v>0</v>
          </cell>
          <cell r="U594">
            <v>8</v>
          </cell>
        </row>
        <row r="595">
          <cell r="D595">
            <v>77620</v>
          </cell>
          <cell r="E595">
            <v>175</v>
          </cell>
          <cell r="F595" t="str">
            <v>X</v>
          </cell>
          <cell r="G595">
            <v>175</v>
          </cell>
          <cell r="H595">
            <v>170</v>
          </cell>
          <cell r="I595" t="str">
            <v>X</v>
          </cell>
          <cell r="J595" t="str">
            <v>X</v>
          </cell>
          <cell r="K595" t="str">
            <v>X</v>
          </cell>
          <cell r="L595" t="str">
            <v>X</v>
          </cell>
          <cell r="M595" t="str">
            <v>X</v>
          </cell>
          <cell r="N595" t="str">
            <v>X</v>
          </cell>
          <cell r="O595">
            <v>0</v>
          </cell>
          <cell r="P595" t="str">
            <v>EDB</v>
          </cell>
          <cell r="Q595">
            <v>55256</v>
          </cell>
          <cell r="R595">
            <v>0</v>
          </cell>
          <cell r="S595">
            <v>0</v>
          </cell>
          <cell r="T595">
            <v>0</v>
          </cell>
          <cell r="U595">
            <v>500</v>
          </cell>
        </row>
        <row r="596">
          <cell r="D596">
            <v>77621</v>
          </cell>
          <cell r="E596">
            <v>4</v>
          </cell>
          <cell r="F596" t="str">
            <v>X</v>
          </cell>
          <cell r="G596">
            <v>4</v>
          </cell>
          <cell r="H596">
            <v>4</v>
          </cell>
          <cell r="I596" t="str">
            <v>X</v>
          </cell>
          <cell r="J596" t="str">
            <v>X</v>
          </cell>
          <cell r="K596" t="str">
            <v>X</v>
          </cell>
          <cell r="L596" t="str">
            <v>X</v>
          </cell>
          <cell r="M596" t="str">
            <v>X</v>
          </cell>
          <cell r="N596" t="str">
            <v>X</v>
          </cell>
          <cell r="O596">
            <v>0</v>
          </cell>
          <cell r="P596" t="str">
            <v>Brand FAPL 414414</v>
          </cell>
          <cell r="Q596">
            <v>1208</v>
          </cell>
          <cell r="R596">
            <v>0</v>
          </cell>
          <cell r="S596">
            <v>0</v>
          </cell>
          <cell r="T596">
            <v>0</v>
          </cell>
          <cell r="U596">
            <v>8</v>
          </cell>
        </row>
        <row r="597">
          <cell r="D597">
            <v>77623</v>
          </cell>
          <cell r="E597">
            <v>1</v>
          </cell>
          <cell r="F597" t="str">
            <v>X</v>
          </cell>
          <cell r="G597">
            <v>1</v>
          </cell>
          <cell r="H597">
            <v>1</v>
          </cell>
          <cell r="I597" t="str">
            <v>X</v>
          </cell>
          <cell r="J597" t="str">
            <v>X</v>
          </cell>
          <cell r="K597" t="str">
            <v>X</v>
          </cell>
          <cell r="L597" t="str">
            <v>X</v>
          </cell>
          <cell r="M597" t="str">
            <v>X</v>
          </cell>
          <cell r="N597" t="str">
            <v>X</v>
          </cell>
          <cell r="O597">
            <v>0</v>
          </cell>
          <cell r="P597" t="str">
            <v>Freeview 660000</v>
          </cell>
          <cell r="Q597">
            <v>30</v>
          </cell>
          <cell r="R597">
            <v>0</v>
          </cell>
          <cell r="S597">
            <v>0</v>
          </cell>
          <cell r="T597">
            <v>0</v>
          </cell>
          <cell r="U597">
            <v>2</v>
          </cell>
        </row>
        <row r="598">
          <cell r="D598">
            <v>77624</v>
          </cell>
          <cell r="E598">
            <v>45</v>
          </cell>
          <cell r="F598" t="str">
            <v>X</v>
          </cell>
          <cell r="G598">
            <v>45</v>
          </cell>
          <cell r="H598">
            <v>44</v>
          </cell>
          <cell r="I598" t="str">
            <v>X</v>
          </cell>
          <cell r="J598" t="str">
            <v>X</v>
          </cell>
          <cell r="K598" t="str">
            <v>X</v>
          </cell>
          <cell r="L598" t="str">
            <v>X</v>
          </cell>
          <cell r="M598" t="str">
            <v>X</v>
          </cell>
          <cell r="N598" t="str">
            <v>X</v>
          </cell>
          <cell r="O598">
            <v>0</v>
          </cell>
          <cell r="P598" t="str">
            <v>MH Mailer 406941</v>
          </cell>
          <cell r="Q598">
            <v>18194</v>
          </cell>
          <cell r="R598">
            <v>0</v>
          </cell>
          <cell r="S598">
            <v>0</v>
          </cell>
          <cell r="T598">
            <v>0</v>
          </cell>
          <cell r="U598">
            <v>174</v>
          </cell>
        </row>
        <row r="599">
          <cell r="D599">
            <v>77625</v>
          </cell>
          <cell r="E599">
            <v>75</v>
          </cell>
          <cell r="F599" t="str">
            <v>X</v>
          </cell>
          <cell r="G599">
            <v>73</v>
          </cell>
          <cell r="H599">
            <v>71</v>
          </cell>
          <cell r="I599" t="str">
            <v>X</v>
          </cell>
          <cell r="J599" t="str">
            <v>X</v>
          </cell>
          <cell r="K599" t="str">
            <v>X</v>
          </cell>
          <cell r="L599" t="str">
            <v>X</v>
          </cell>
          <cell r="M599" t="str">
            <v>X</v>
          </cell>
          <cell r="N599" t="str">
            <v>X</v>
          </cell>
          <cell r="O599">
            <v>2</v>
          </cell>
          <cell r="P599" t="str">
            <v>MediaInsertsAB 63360</v>
          </cell>
          <cell r="Q599">
            <v>25650</v>
          </cell>
          <cell r="R599">
            <v>0</v>
          </cell>
          <cell r="S599">
            <v>0</v>
          </cell>
          <cell r="T599">
            <v>0</v>
          </cell>
          <cell r="U599">
            <v>223</v>
          </cell>
        </row>
        <row r="600">
          <cell r="D600">
            <v>77625</v>
          </cell>
          <cell r="E600">
            <v>24</v>
          </cell>
          <cell r="F600" t="str">
            <v>x</v>
          </cell>
          <cell r="G600">
            <v>24</v>
          </cell>
          <cell r="H600">
            <v>24</v>
          </cell>
          <cell r="I600" t="str">
            <v>x</v>
          </cell>
          <cell r="J600" t="str">
            <v>x</v>
          </cell>
          <cell r="K600" t="str">
            <v>x</v>
          </cell>
          <cell r="L600" t="str">
            <v>x</v>
          </cell>
          <cell r="M600" t="str">
            <v>x</v>
          </cell>
          <cell r="N600" t="str">
            <v>x</v>
          </cell>
          <cell r="O600">
            <v>0</v>
          </cell>
          <cell r="P600" t="str">
            <v>MediaInsertsAB 63360</v>
          </cell>
          <cell r="Q600">
            <v>10047</v>
          </cell>
          <cell r="R600">
            <v>0</v>
          </cell>
          <cell r="S600">
            <v>0</v>
          </cell>
          <cell r="T600">
            <v>0</v>
          </cell>
          <cell r="U600">
            <v>50</v>
          </cell>
        </row>
        <row r="601">
          <cell r="D601">
            <v>77627</v>
          </cell>
          <cell r="E601">
            <v>182</v>
          </cell>
          <cell r="F601" t="str">
            <v>X</v>
          </cell>
          <cell r="G601">
            <v>180</v>
          </cell>
          <cell r="H601">
            <v>178</v>
          </cell>
          <cell r="I601" t="str">
            <v>X</v>
          </cell>
          <cell r="J601" t="str">
            <v>X</v>
          </cell>
          <cell r="K601" t="str">
            <v>X</v>
          </cell>
          <cell r="L601" t="str">
            <v>X</v>
          </cell>
          <cell r="M601" t="str">
            <v>X</v>
          </cell>
          <cell r="N601" t="str">
            <v>X</v>
          </cell>
          <cell r="O601">
            <v>2</v>
          </cell>
          <cell r="P601" t="str">
            <v>IDO NB Sky+ 800874</v>
          </cell>
          <cell r="Q601">
            <v>86207</v>
          </cell>
          <cell r="R601">
            <v>0</v>
          </cell>
          <cell r="S601">
            <v>0</v>
          </cell>
          <cell r="T601">
            <v>0</v>
          </cell>
          <cell r="U601">
            <v>467</v>
          </cell>
        </row>
        <row r="602">
          <cell r="D602">
            <v>77628</v>
          </cell>
          <cell r="E602">
            <v>573</v>
          </cell>
          <cell r="F602" t="str">
            <v>X</v>
          </cell>
          <cell r="G602">
            <v>0</v>
          </cell>
          <cell r="H602">
            <v>0</v>
          </cell>
          <cell r="I602" t="str">
            <v>X</v>
          </cell>
          <cell r="J602" t="str">
            <v>X</v>
          </cell>
          <cell r="K602" t="str">
            <v>X</v>
          </cell>
          <cell r="L602" t="str">
            <v>X</v>
          </cell>
          <cell r="M602" t="str">
            <v>X</v>
          </cell>
          <cell r="N602" t="str">
            <v>X</v>
          </cell>
          <cell r="O602">
            <v>10</v>
          </cell>
          <cell r="P602" t="str">
            <v>Moving Home Main</v>
          </cell>
          <cell r="Q602">
            <v>0</v>
          </cell>
          <cell r="R602">
            <v>0</v>
          </cell>
          <cell r="S602">
            <v>563</v>
          </cell>
          <cell r="T602">
            <v>0</v>
          </cell>
          <cell r="U602">
            <v>0</v>
          </cell>
        </row>
        <row r="603">
          <cell r="D603">
            <v>77629</v>
          </cell>
          <cell r="E603">
            <v>5</v>
          </cell>
          <cell r="F603" t="str">
            <v>X</v>
          </cell>
          <cell r="G603">
            <v>5</v>
          </cell>
          <cell r="H603">
            <v>5</v>
          </cell>
          <cell r="I603" t="str">
            <v>X</v>
          </cell>
          <cell r="J603" t="str">
            <v>X</v>
          </cell>
          <cell r="K603" t="str">
            <v>X</v>
          </cell>
          <cell r="L603" t="str">
            <v>X</v>
          </cell>
          <cell r="M603" t="str">
            <v>X</v>
          </cell>
          <cell r="N603" t="str">
            <v>X</v>
          </cell>
          <cell r="O603">
            <v>0</v>
          </cell>
          <cell r="P603" t="str">
            <v>Viewer relation cust</v>
          </cell>
          <cell r="Q603">
            <v>395</v>
          </cell>
          <cell r="R603">
            <v>0</v>
          </cell>
          <cell r="S603">
            <v>0</v>
          </cell>
          <cell r="T603">
            <v>0</v>
          </cell>
          <cell r="U603">
            <v>10</v>
          </cell>
        </row>
        <row r="604">
          <cell r="D604">
            <v>77631</v>
          </cell>
          <cell r="E604">
            <v>12</v>
          </cell>
          <cell r="F604" t="str">
            <v>X</v>
          </cell>
          <cell r="G604">
            <v>12</v>
          </cell>
          <cell r="H604">
            <v>12</v>
          </cell>
          <cell r="I604" t="str">
            <v>X</v>
          </cell>
          <cell r="J604" t="str">
            <v>X</v>
          </cell>
          <cell r="K604" t="str">
            <v>X</v>
          </cell>
          <cell r="L604" t="str">
            <v>X</v>
          </cell>
          <cell r="M604" t="str">
            <v>X</v>
          </cell>
          <cell r="N604" t="str">
            <v>X</v>
          </cell>
          <cell r="O604">
            <v>0</v>
          </cell>
          <cell r="P604" t="str">
            <v>Press Choice</v>
          </cell>
          <cell r="Q604">
            <v>6267</v>
          </cell>
          <cell r="R604">
            <v>0</v>
          </cell>
          <cell r="S604">
            <v>0</v>
          </cell>
          <cell r="T604">
            <v>0</v>
          </cell>
          <cell r="U604">
            <v>26</v>
          </cell>
        </row>
        <row r="605">
          <cell r="D605">
            <v>77631</v>
          </cell>
          <cell r="E605">
            <v>6</v>
          </cell>
          <cell r="F605" t="str">
            <v>x</v>
          </cell>
          <cell r="G605">
            <v>6</v>
          </cell>
          <cell r="H605">
            <v>6</v>
          </cell>
          <cell r="I605" t="str">
            <v>x</v>
          </cell>
          <cell r="J605" t="str">
            <v>x</v>
          </cell>
          <cell r="K605" t="str">
            <v>x</v>
          </cell>
          <cell r="L605" t="str">
            <v>x</v>
          </cell>
          <cell r="M605" t="str">
            <v>x</v>
          </cell>
          <cell r="N605" t="str">
            <v>x</v>
          </cell>
          <cell r="O605">
            <v>0</v>
          </cell>
          <cell r="P605" t="str">
            <v>Press Choice</v>
          </cell>
          <cell r="Q605">
            <v>3654</v>
          </cell>
          <cell r="R605">
            <v>0</v>
          </cell>
          <cell r="S605">
            <v>0</v>
          </cell>
          <cell r="T605">
            <v>0</v>
          </cell>
          <cell r="U605">
            <v>12</v>
          </cell>
        </row>
        <row r="606">
          <cell r="D606">
            <v>77632</v>
          </cell>
          <cell r="E606">
            <v>6</v>
          </cell>
          <cell r="F606" t="str">
            <v>X</v>
          </cell>
          <cell r="G606">
            <v>5</v>
          </cell>
          <cell r="H606">
            <v>5</v>
          </cell>
          <cell r="I606" t="str">
            <v>X</v>
          </cell>
          <cell r="J606" t="str">
            <v>X</v>
          </cell>
          <cell r="K606" t="str">
            <v>X</v>
          </cell>
          <cell r="L606" t="str">
            <v>X</v>
          </cell>
          <cell r="M606" t="str">
            <v>X</v>
          </cell>
          <cell r="N606" t="str">
            <v>X</v>
          </cell>
          <cell r="O606">
            <v>1</v>
          </cell>
          <cell r="P606" t="str">
            <v>MediaInsertsCD 24200</v>
          </cell>
          <cell r="Q606">
            <v>871</v>
          </cell>
          <cell r="R606">
            <v>0</v>
          </cell>
          <cell r="S606">
            <v>0</v>
          </cell>
          <cell r="T606">
            <v>0</v>
          </cell>
          <cell r="U606">
            <v>11</v>
          </cell>
        </row>
        <row r="607">
          <cell r="D607">
            <v>77632</v>
          </cell>
          <cell r="E607">
            <v>5</v>
          </cell>
          <cell r="F607" t="str">
            <v>x</v>
          </cell>
          <cell r="G607">
            <v>5</v>
          </cell>
          <cell r="H607">
            <v>5</v>
          </cell>
          <cell r="I607" t="str">
            <v>x</v>
          </cell>
          <cell r="J607" t="str">
            <v>x</v>
          </cell>
          <cell r="K607" t="str">
            <v>x</v>
          </cell>
          <cell r="L607" t="str">
            <v>x</v>
          </cell>
          <cell r="M607" t="str">
            <v>x</v>
          </cell>
          <cell r="N607" t="str">
            <v>x</v>
          </cell>
          <cell r="O607">
            <v>0</v>
          </cell>
          <cell r="P607" t="str">
            <v>MediaInsertsCD 24200</v>
          </cell>
          <cell r="Q607">
            <v>543</v>
          </cell>
          <cell r="R607">
            <v>0</v>
          </cell>
          <cell r="S607">
            <v>0</v>
          </cell>
          <cell r="T607">
            <v>0</v>
          </cell>
          <cell r="U607">
            <v>10</v>
          </cell>
        </row>
        <row r="608">
          <cell r="D608">
            <v>77633</v>
          </cell>
          <cell r="E608">
            <v>21</v>
          </cell>
          <cell r="F608" t="str">
            <v>X</v>
          </cell>
          <cell r="G608">
            <v>20</v>
          </cell>
          <cell r="H608">
            <v>20</v>
          </cell>
          <cell r="I608" t="str">
            <v>X</v>
          </cell>
          <cell r="J608" t="str">
            <v>X</v>
          </cell>
          <cell r="K608" t="str">
            <v>X</v>
          </cell>
          <cell r="L608" t="str">
            <v>X</v>
          </cell>
          <cell r="M608" t="str">
            <v>X</v>
          </cell>
          <cell r="N608" t="str">
            <v>X</v>
          </cell>
          <cell r="O608">
            <v>1</v>
          </cell>
          <cell r="P608" t="str">
            <v>Lifestyle Databas DM</v>
          </cell>
          <cell r="Q608">
            <v>3959</v>
          </cell>
          <cell r="R608">
            <v>0</v>
          </cell>
          <cell r="S608">
            <v>0</v>
          </cell>
          <cell r="T608">
            <v>0</v>
          </cell>
          <cell r="U608">
            <v>60</v>
          </cell>
        </row>
        <row r="609">
          <cell r="D609">
            <v>77638</v>
          </cell>
          <cell r="E609">
            <v>7</v>
          </cell>
          <cell r="F609" t="str">
            <v>x</v>
          </cell>
          <cell r="G609">
            <v>7</v>
          </cell>
          <cell r="H609">
            <v>7</v>
          </cell>
          <cell r="I609" t="str">
            <v>x</v>
          </cell>
          <cell r="J609" t="str">
            <v>x</v>
          </cell>
          <cell r="K609" t="str">
            <v>x</v>
          </cell>
          <cell r="L609" t="str">
            <v>x</v>
          </cell>
          <cell r="M609" t="str">
            <v>x</v>
          </cell>
          <cell r="N609" t="str">
            <v>x</v>
          </cell>
          <cell r="O609">
            <v>0</v>
          </cell>
          <cell r="P609" t="str">
            <v>Clawback</v>
          </cell>
          <cell r="Q609">
            <v>147</v>
          </cell>
          <cell r="R609">
            <v>0</v>
          </cell>
          <cell r="S609">
            <v>0</v>
          </cell>
          <cell r="T609">
            <v>0</v>
          </cell>
          <cell r="U609">
            <v>15</v>
          </cell>
        </row>
        <row r="610">
          <cell r="D610">
            <v>77639</v>
          </cell>
          <cell r="E610">
            <v>168</v>
          </cell>
          <cell r="F610" t="str">
            <v>X</v>
          </cell>
          <cell r="G610">
            <v>166</v>
          </cell>
          <cell r="H610">
            <v>164</v>
          </cell>
          <cell r="I610" t="str">
            <v>X</v>
          </cell>
          <cell r="J610" t="str">
            <v>X</v>
          </cell>
          <cell r="K610" t="str">
            <v>X</v>
          </cell>
          <cell r="L610" t="str">
            <v>X</v>
          </cell>
          <cell r="M610" t="str">
            <v>X</v>
          </cell>
          <cell r="N610" t="str">
            <v>X</v>
          </cell>
          <cell r="O610">
            <v>2</v>
          </cell>
          <cell r="P610" t="str">
            <v>New Business 420520</v>
          </cell>
          <cell r="Q610">
            <v>69973</v>
          </cell>
          <cell r="R610">
            <v>0</v>
          </cell>
          <cell r="S610">
            <v>0</v>
          </cell>
          <cell r="T610">
            <v>0</v>
          </cell>
          <cell r="U610">
            <v>457</v>
          </cell>
        </row>
        <row r="611">
          <cell r="D611">
            <v>77640</v>
          </cell>
          <cell r="E611">
            <v>2</v>
          </cell>
          <cell r="F611" t="str">
            <v>X</v>
          </cell>
          <cell r="G611">
            <v>2</v>
          </cell>
          <cell r="H611">
            <v>1</v>
          </cell>
          <cell r="I611" t="str">
            <v>X</v>
          </cell>
          <cell r="J611" t="str">
            <v>X</v>
          </cell>
          <cell r="K611" t="str">
            <v>X</v>
          </cell>
          <cell r="L611" t="str">
            <v>X</v>
          </cell>
          <cell r="M611" t="str">
            <v>X</v>
          </cell>
          <cell r="N611" t="str">
            <v>X</v>
          </cell>
          <cell r="O611">
            <v>0</v>
          </cell>
          <cell r="P611" t="str">
            <v>ROI SSTB</v>
          </cell>
          <cell r="Q611">
            <v>974</v>
          </cell>
          <cell r="R611">
            <v>0</v>
          </cell>
          <cell r="S611">
            <v>0</v>
          </cell>
          <cell r="T611">
            <v>0</v>
          </cell>
          <cell r="U611">
            <v>62</v>
          </cell>
        </row>
        <row r="612">
          <cell r="D612">
            <v>77641</v>
          </cell>
          <cell r="E612">
            <v>3</v>
          </cell>
          <cell r="F612" t="str">
            <v>X</v>
          </cell>
          <cell r="G612">
            <v>3</v>
          </cell>
          <cell r="H612">
            <v>3</v>
          </cell>
          <cell r="I612" t="str">
            <v>X</v>
          </cell>
          <cell r="J612" t="str">
            <v>X</v>
          </cell>
          <cell r="K612" t="str">
            <v>X</v>
          </cell>
          <cell r="L612" t="str">
            <v>X</v>
          </cell>
          <cell r="M612" t="str">
            <v>X</v>
          </cell>
          <cell r="N612" t="str">
            <v>X</v>
          </cell>
          <cell r="O612">
            <v>0</v>
          </cell>
          <cell r="P612" t="str">
            <v>£10 Low Tier Offer</v>
          </cell>
          <cell r="Q612">
            <v>2596</v>
          </cell>
          <cell r="R612">
            <v>0</v>
          </cell>
          <cell r="S612">
            <v>0</v>
          </cell>
          <cell r="T612">
            <v>0</v>
          </cell>
          <cell r="U612">
            <v>6</v>
          </cell>
        </row>
        <row r="613">
          <cell r="D613">
            <v>77642</v>
          </cell>
          <cell r="E613">
            <v>60</v>
          </cell>
          <cell r="F613" t="str">
            <v>X</v>
          </cell>
          <cell r="G613">
            <v>60</v>
          </cell>
          <cell r="H613">
            <v>57</v>
          </cell>
          <cell r="I613" t="str">
            <v>X</v>
          </cell>
          <cell r="J613" t="str">
            <v>X</v>
          </cell>
          <cell r="K613" t="str">
            <v>X</v>
          </cell>
          <cell r="L613" t="str">
            <v>X</v>
          </cell>
          <cell r="M613" t="str">
            <v>X</v>
          </cell>
          <cell r="N613" t="str">
            <v>X</v>
          </cell>
          <cell r="O613">
            <v>0</v>
          </cell>
          <cell r="P613" t="str">
            <v>IDO NP Sky+ 800874</v>
          </cell>
          <cell r="Q613">
            <v>24243</v>
          </cell>
          <cell r="R613">
            <v>0</v>
          </cell>
          <cell r="S613">
            <v>0</v>
          </cell>
          <cell r="T613">
            <v>0</v>
          </cell>
          <cell r="U613">
            <v>196</v>
          </cell>
        </row>
        <row r="614">
          <cell r="D614">
            <v>77643</v>
          </cell>
          <cell r="E614">
            <v>23</v>
          </cell>
          <cell r="F614" t="str">
            <v>X</v>
          </cell>
          <cell r="G614">
            <v>23</v>
          </cell>
          <cell r="H614">
            <v>23</v>
          </cell>
          <cell r="I614" t="str">
            <v>X</v>
          </cell>
          <cell r="J614" t="str">
            <v>X</v>
          </cell>
          <cell r="K614" t="str">
            <v>X</v>
          </cell>
          <cell r="L614" t="str">
            <v>X</v>
          </cell>
          <cell r="M614" t="str">
            <v>X</v>
          </cell>
          <cell r="N614" t="str">
            <v>X</v>
          </cell>
          <cell r="O614">
            <v>0</v>
          </cell>
          <cell r="P614" t="str">
            <v>IDO NP SSTB 800874</v>
          </cell>
          <cell r="Q614">
            <v>5617</v>
          </cell>
          <cell r="R614">
            <v>0</v>
          </cell>
          <cell r="S614">
            <v>0</v>
          </cell>
          <cell r="T614">
            <v>0</v>
          </cell>
          <cell r="U614">
            <v>51</v>
          </cell>
        </row>
        <row r="615">
          <cell r="D615">
            <v>77644</v>
          </cell>
          <cell r="E615">
            <v>27</v>
          </cell>
          <cell r="F615" t="str">
            <v>X</v>
          </cell>
          <cell r="G615">
            <v>27</v>
          </cell>
          <cell r="H615">
            <v>26</v>
          </cell>
          <cell r="I615" t="str">
            <v>X</v>
          </cell>
          <cell r="J615" t="str">
            <v>X</v>
          </cell>
          <cell r="K615" t="str">
            <v>X</v>
          </cell>
          <cell r="L615" t="str">
            <v>X</v>
          </cell>
          <cell r="M615" t="str">
            <v>X</v>
          </cell>
          <cell r="N615" t="str">
            <v>X</v>
          </cell>
          <cell r="O615">
            <v>0</v>
          </cell>
          <cell r="P615" t="str">
            <v>Door Drop 060808</v>
          </cell>
          <cell r="Q615">
            <v>13362</v>
          </cell>
          <cell r="R615">
            <v>0</v>
          </cell>
          <cell r="S615">
            <v>0</v>
          </cell>
          <cell r="T615">
            <v>0</v>
          </cell>
          <cell r="U615">
            <v>81</v>
          </cell>
        </row>
        <row r="616">
          <cell r="D616">
            <v>77644</v>
          </cell>
          <cell r="E616">
            <v>14</v>
          </cell>
          <cell r="F616" t="str">
            <v>x</v>
          </cell>
          <cell r="G616">
            <v>14</v>
          </cell>
          <cell r="H616">
            <v>14</v>
          </cell>
          <cell r="I616" t="str">
            <v>x</v>
          </cell>
          <cell r="J616" t="str">
            <v>x</v>
          </cell>
          <cell r="K616" t="str">
            <v>x</v>
          </cell>
          <cell r="L616" t="str">
            <v>x</v>
          </cell>
          <cell r="M616" t="str">
            <v>x</v>
          </cell>
          <cell r="N616" t="str">
            <v>x</v>
          </cell>
          <cell r="O616">
            <v>0</v>
          </cell>
          <cell r="P616" t="str">
            <v>Door Drop 060808</v>
          </cell>
          <cell r="Q616">
            <v>4974</v>
          </cell>
          <cell r="R616">
            <v>0</v>
          </cell>
          <cell r="S616">
            <v>0</v>
          </cell>
          <cell r="T616">
            <v>0</v>
          </cell>
          <cell r="U616">
            <v>31</v>
          </cell>
        </row>
        <row r="617">
          <cell r="D617">
            <v>77645</v>
          </cell>
          <cell r="E617">
            <v>196</v>
          </cell>
          <cell r="F617" t="str">
            <v>X</v>
          </cell>
          <cell r="G617">
            <v>195</v>
          </cell>
          <cell r="H617">
            <v>193</v>
          </cell>
          <cell r="I617" t="str">
            <v>X</v>
          </cell>
          <cell r="J617" t="str">
            <v>X</v>
          </cell>
          <cell r="K617" t="str">
            <v>X</v>
          </cell>
          <cell r="L617" t="str">
            <v>X</v>
          </cell>
          <cell r="M617" t="str">
            <v>X</v>
          </cell>
          <cell r="N617" t="str">
            <v>X</v>
          </cell>
          <cell r="O617">
            <v>1</v>
          </cell>
          <cell r="P617" t="str">
            <v>Regional Press</v>
          </cell>
          <cell r="Q617">
            <v>78111</v>
          </cell>
          <cell r="R617">
            <v>0</v>
          </cell>
          <cell r="S617">
            <v>0</v>
          </cell>
          <cell r="T617">
            <v>0</v>
          </cell>
          <cell r="U617">
            <v>521</v>
          </cell>
        </row>
        <row r="618">
          <cell r="D618">
            <v>77645</v>
          </cell>
          <cell r="E618">
            <v>70</v>
          </cell>
          <cell r="F618" t="str">
            <v>x</v>
          </cell>
          <cell r="G618">
            <v>68</v>
          </cell>
          <cell r="H618">
            <v>66</v>
          </cell>
          <cell r="I618" t="str">
            <v>x</v>
          </cell>
          <cell r="J618" t="str">
            <v>x</v>
          </cell>
          <cell r="K618" t="str">
            <v>x</v>
          </cell>
          <cell r="L618" t="str">
            <v>x</v>
          </cell>
          <cell r="M618" t="str">
            <v>x</v>
          </cell>
          <cell r="N618" t="str">
            <v>x</v>
          </cell>
          <cell r="O618">
            <v>2</v>
          </cell>
          <cell r="P618" t="str">
            <v>Regional Press</v>
          </cell>
          <cell r="Q618">
            <v>29281</v>
          </cell>
          <cell r="R618">
            <v>0</v>
          </cell>
          <cell r="S618">
            <v>0</v>
          </cell>
          <cell r="T618">
            <v>0</v>
          </cell>
          <cell r="U618">
            <v>258</v>
          </cell>
        </row>
        <row r="619">
          <cell r="D619">
            <v>77647</v>
          </cell>
          <cell r="E619">
            <v>6</v>
          </cell>
          <cell r="F619" t="str">
            <v>X</v>
          </cell>
          <cell r="G619">
            <v>5</v>
          </cell>
          <cell r="H619">
            <v>4</v>
          </cell>
          <cell r="I619" t="str">
            <v>X</v>
          </cell>
          <cell r="J619" t="str">
            <v>X</v>
          </cell>
          <cell r="K619" t="str">
            <v>X</v>
          </cell>
          <cell r="L619" t="str">
            <v>X</v>
          </cell>
          <cell r="M619" t="str">
            <v>X</v>
          </cell>
          <cell r="N619" t="str">
            <v>X</v>
          </cell>
          <cell r="O619">
            <v>1</v>
          </cell>
          <cell r="P619" t="str">
            <v>Info Pack UK</v>
          </cell>
          <cell r="Q619">
            <v>4372</v>
          </cell>
          <cell r="R619">
            <v>0</v>
          </cell>
          <cell r="S619">
            <v>0</v>
          </cell>
          <cell r="T619">
            <v>0</v>
          </cell>
          <cell r="U619">
            <v>32</v>
          </cell>
        </row>
        <row r="620">
          <cell r="D620">
            <v>77647</v>
          </cell>
          <cell r="E620">
            <v>2</v>
          </cell>
          <cell r="F620" t="str">
            <v>x</v>
          </cell>
          <cell r="G620">
            <v>2</v>
          </cell>
          <cell r="H620">
            <v>1</v>
          </cell>
          <cell r="I620" t="str">
            <v>x</v>
          </cell>
          <cell r="J620" t="str">
            <v>x</v>
          </cell>
          <cell r="K620" t="str">
            <v>x</v>
          </cell>
          <cell r="L620" t="str">
            <v>x</v>
          </cell>
          <cell r="M620" t="str">
            <v>x</v>
          </cell>
          <cell r="N620" t="str">
            <v>x</v>
          </cell>
          <cell r="O620">
            <v>0</v>
          </cell>
          <cell r="P620" t="str">
            <v>Info Pack</v>
          </cell>
          <cell r="Q620">
            <v>353</v>
          </cell>
          <cell r="R620">
            <v>0</v>
          </cell>
          <cell r="S620">
            <v>0</v>
          </cell>
          <cell r="T620">
            <v>0</v>
          </cell>
          <cell r="U620">
            <v>81</v>
          </cell>
        </row>
        <row r="621">
          <cell r="D621">
            <v>77648</v>
          </cell>
          <cell r="E621">
            <v>37</v>
          </cell>
          <cell r="F621" t="str">
            <v>X</v>
          </cell>
          <cell r="G621">
            <v>37</v>
          </cell>
          <cell r="H621">
            <v>36</v>
          </cell>
          <cell r="I621" t="str">
            <v>X</v>
          </cell>
          <cell r="J621" t="str">
            <v>X</v>
          </cell>
          <cell r="K621" t="str">
            <v>X</v>
          </cell>
          <cell r="L621" t="str">
            <v>X</v>
          </cell>
          <cell r="M621" t="str">
            <v>X</v>
          </cell>
          <cell r="N621" t="str">
            <v>X</v>
          </cell>
          <cell r="O621">
            <v>0</v>
          </cell>
          <cell r="P621" t="str">
            <v>IDO NP SSTB 501607</v>
          </cell>
          <cell r="Q621">
            <v>13716</v>
          </cell>
          <cell r="R621">
            <v>0</v>
          </cell>
          <cell r="S621">
            <v>0</v>
          </cell>
          <cell r="T621">
            <v>0</v>
          </cell>
          <cell r="U621">
            <v>108</v>
          </cell>
        </row>
        <row r="622">
          <cell r="D622">
            <v>77649</v>
          </cell>
          <cell r="E622">
            <v>29</v>
          </cell>
          <cell r="F622" t="str">
            <v>X</v>
          </cell>
          <cell r="G622">
            <v>29</v>
          </cell>
          <cell r="H622">
            <v>29</v>
          </cell>
          <cell r="I622" t="str">
            <v>X</v>
          </cell>
          <cell r="J622" t="str">
            <v>X</v>
          </cell>
          <cell r="K622" t="str">
            <v>X</v>
          </cell>
          <cell r="L622" t="str">
            <v>X</v>
          </cell>
          <cell r="M622" t="str">
            <v>X</v>
          </cell>
          <cell r="N622" t="str">
            <v>X</v>
          </cell>
          <cell r="O622">
            <v>0</v>
          </cell>
          <cell r="P622" t="str">
            <v>IDO NP Sky+ 501607</v>
          </cell>
          <cell r="Q622">
            <v>13744</v>
          </cell>
          <cell r="R622">
            <v>0</v>
          </cell>
          <cell r="S622">
            <v>0</v>
          </cell>
          <cell r="T622">
            <v>0</v>
          </cell>
          <cell r="U622">
            <v>61</v>
          </cell>
        </row>
        <row r="623">
          <cell r="D623">
            <v>77650</v>
          </cell>
          <cell r="E623">
            <v>5</v>
          </cell>
          <cell r="F623" t="str">
            <v>X</v>
          </cell>
          <cell r="G623">
            <v>5</v>
          </cell>
          <cell r="H623">
            <v>4</v>
          </cell>
          <cell r="I623" t="str">
            <v>X</v>
          </cell>
          <cell r="J623" t="str">
            <v>X</v>
          </cell>
          <cell r="K623" t="str">
            <v>X</v>
          </cell>
          <cell r="L623" t="str">
            <v>X</v>
          </cell>
          <cell r="M623" t="str">
            <v>X</v>
          </cell>
          <cell r="N623" t="str">
            <v>X</v>
          </cell>
          <cell r="O623">
            <v>0</v>
          </cell>
          <cell r="P623" t="str">
            <v>Rec door drop 719876</v>
          </cell>
          <cell r="Q623">
            <v>2037</v>
          </cell>
          <cell r="R623">
            <v>0</v>
          </cell>
          <cell r="S623">
            <v>0</v>
          </cell>
          <cell r="T623">
            <v>0</v>
          </cell>
          <cell r="U623">
            <v>34</v>
          </cell>
        </row>
        <row r="624">
          <cell r="D624">
            <v>77652</v>
          </cell>
          <cell r="E624">
            <v>96</v>
          </cell>
          <cell r="F624" t="str">
            <v>X</v>
          </cell>
          <cell r="G624">
            <v>96</v>
          </cell>
          <cell r="H624">
            <v>95</v>
          </cell>
          <cell r="I624" t="str">
            <v>X</v>
          </cell>
          <cell r="J624" t="str">
            <v>X</v>
          </cell>
          <cell r="K624" t="str">
            <v>X</v>
          </cell>
          <cell r="L624" t="str">
            <v>X</v>
          </cell>
          <cell r="M624" t="str">
            <v>X</v>
          </cell>
          <cell r="N624" t="str">
            <v>X</v>
          </cell>
          <cell r="O624">
            <v>0</v>
          </cell>
          <cell r="P624" t="str">
            <v>ARU Referal</v>
          </cell>
          <cell r="Q624">
            <v>41610</v>
          </cell>
          <cell r="R624">
            <v>0</v>
          </cell>
          <cell r="S624">
            <v>0</v>
          </cell>
          <cell r="T624">
            <v>0</v>
          </cell>
          <cell r="U624">
            <v>285</v>
          </cell>
        </row>
        <row r="625">
          <cell r="D625">
            <v>77652</v>
          </cell>
          <cell r="E625">
            <v>63</v>
          </cell>
          <cell r="F625" t="str">
            <v>x</v>
          </cell>
          <cell r="G625">
            <v>63</v>
          </cell>
          <cell r="H625">
            <v>62</v>
          </cell>
          <cell r="I625" t="str">
            <v>x</v>
          </cell>
          <cell r="J625" t="str">
            <v>x</v>
          </cell>
          <cell r="K625" t="str">
            <v>x</v>
          </cell>
          <cell r="L625" t="str">
            <v>x</v>
          </cell>
          <cell r="M625" t="str">
            <v>x</v>
          </cell>
          <cell r="N625" t="str">
            <v>x</v>
          </cell>
          <cell r="O625">
            <v>0</v>
          </cell>
          <cell r="P625" t="str">
            <v>ARU Referal</v>
          </cell>
          <cell r="Q625">
            <v>26462</v>
          </cell>
          <cell r="R625">
            <v>0</v>
          </cell>
          <cell r="S625">
            <v>0</v>
          </cell>
          <cell r="T625">
            <v>0</v>
          </cell>
          <cell r="U625">
            <v>181</v>
          </cell>
        </row>
        <row r="626">
          <cell r="D626">
            <v>77653</v>
          </cell>
          <cell r="E626">
            <v>11</v>
          </cell>
          <cell r="F626" t="str">
            <v>X</v>
          </cell>
          <cell r="G626">
            <v>11</v>
          </cell>
          <cell r="H626">
            <v>11</v>
          </cell>
          <cell r="I626" t="str">
            <v>X</v>
          </cell>
          <cell r="J626" t="str">
            <v>X</v>
          </cell>
          <cell r="K626" t="str">
            <v>X</v>
          </cell>
          <cell r="L626" t="str">
            <v>X</v>
          </cell>
          <cell r="M626" t="str">
            <v>X</v>
          </cell>
          <cell r="N626" t="str">
            <v>X</v>
          </cell>
          <cell r="O626">
            <v>0</v>
          </cell>
          <cell r="P626" t="str">
            <v>TP Inserts 2</v>
          </cell>
          <cell r="Q626">
            <v>5211</v>
          </cell>
          <cell r="R626">
            <v>0</v>
          </cell>
          <cell r="S626">
            <v>0</v>
          </cell>
          <cell r="T626">
            <v>0</v>
          </cell>
          <cell r="U626">
            <v>22</v>
          </cell>
        </row>
        <row r="627">
          <cell r="D627">
            <v>77653</v>
          </cell>
          <cell r="E627">
            <v>1</v>
          </cell>
          <cell r="F627" t="str">
            <v>x</v>
          </cell>
          <cell r="G627">
            <v>1</v>
          </cell>
          <cell r="H627">
            <v>1</v>
          </cell>
          <cell r="I627" t="str">
            <v>x</v>
          </cell>
          <cell r="J627" t="str">
            <v>x</v>
          </cell>
          <cell r="K627" t="str">
            <v>x</v>
          </cell>
          <cell r="L627" t="str">
            <v>x</v>
          </cell>
          <cell r="M627" t="str">
            <v>x</v>
          </cell>
          <cell r="N627" t="str">
            <v>x</v>
          </cell>
          <cell r="O627">
            <v>0</v>
          </cell>
          <cell r="P627" t="str">
            <v>TP Inserts 2</v>
          </cell>
          <cell r="Q627">
            <v>113</v>
          </cell>
          <cell r="R627">
            <v>0</v>
          </cell>
          <cell r="S627">
            <v>0</v>
          </cell>
          <cell r="T627">
            <v>0</v>
          </cell>
          <cell r="U627">
            <v>2</v>
          </cell>
        </row>
        <row r="628">
          <cell r="D628">
            <v>77654</v>
          </cell>
          <cell r="E628">
            <v>6</v>
          </cell>
          <cell r="F628" t="str">
            <v>X</v>
          </cell>
          <cell r="G628">
            <v>6</v>
          </cell>
          <cell r="H628">
            <v>6</v>
          </cell>
          <cell r="I628" t="str">
            <v>X</v>
          </cell>
          <cell r="J628" t="str">
            <v>X</v>
          </cell>
          <cell r="K628" t="str">
            <v>X</v>
          </cell>
          <cell r="L628" t="str">
            <v>X</v>
          </cell>
          <cell r="M628" t="str">
            <v>X</v>
          </cell>
          <cell r="N628" t="str">
            <v>X</v>
          </cell>
          <cell r="O628">
            <v>0</v>
          </cell>
          <cell r="P628" t="str">
            <v>Sky+ NB Exist Cust</v>
          </cell>
          <cell r="Q628">
            <v>2275</v>
          </cell>
          <cell r="R628">
            <v>0</v>
          </cell>
          <cell r="S628">
            <v>0</v>
          </cell>
          <cell r="T628">
            <v>0</v>
          </cell>
          <cell r="U628">
            <v>12</v>
          </cell>
        </row>
        <row r="629">
          <cell r="D629">
            <v>77655</v>
          </cell>
          <cell r="E629">
            <v>210</v>
          </cell>
          <cell r="F629" t="str">
            <v>X</v>
          </cell>
          <cell r="G629">
            <v>210</v>
          </cell>
          <cell r="H629">
            <v>208</v>
          </cell>
          <cell r="I629" t="str">
            <v>X</v>
          </cell>
          <cell r="J629" t="str">
            <v>X</v>
          </cell>
          <cell r="K629" t="str">
            <v>X</v>
          </cell>
          <cell r="L629" t="str">
            <v>X</v>
          </cell>
          <cell r="M629" t="str">
            <v>X</v>
          </cell>
          <cell r="N629" t="str">
            <v>X</v>
          </cell>
          <cell r="O629">
            <v>0</v>
          </cell>
          <cell r="P629" t="str">
            <v>Sky+ Xfer Exist Cust</v>
          </cell>
          <cell r="Q629">
            <v>103054</v>
          </cell>
          <cell r="R629">
            <v>0</v>
          </cell>
          <cell r="S629">
            <v>0</v>
          </cell>
          <cell r="T629">
            <v>0</v>
          </cell>
          <cell r="U629">
            <v>512</v>
          </cell>
        </row>
        <row r="630">
          <cell r="D630">
            <v>77656</v>
          </cell>
          <cell r="E630">
            <v>2</v>
          </cell>
          <cell r="F630" t="str">
            <v>X</v>
          </cell>
          <cell r="G630">
            <v>1</v>
          </cell>
          <cell r="H630">
            <v>1</v>
          </cell>
          <cell r="I630" t="str">
            <v>X</v>
          </cell>
          <cell r="J630" t="str">
            <v>X</v>
          </cell>
          <cell r="K630" t="str">
            <v>X</v>
          </cell>
          <cell r="L630" t="str">
            <v>X</v>
          </cell>
          <cell r="M630" t="str">
            <v>X</v>
          </cell>
          <cell r="N630" t="str">
            <v>X</v>
          </cell>
          <cell r="O630">
            <v>1</v>
          </cell>
          <cell r="P630" t="str">
            <v>Classic FM 001700</v>
          </cell>
          <cell r="Q630">
            <v>69</v>
          </cell>
          <cell r="R630">
            <v>0</v>
          </cell>
          <cell r="S630">
            <v>0</v>
          </cell>
          <cell r="T630">
            <v>0</v>
          </cell>
          <cell r="U630">
            <v>2</v>
          </cell>
        </row>
        <row r="631">
          <cell r="D631">
            <v>77657</v>
          </cell>
          <cell r="E631">
            <v>4</v>
          </cell>
          <cell r="F631" t="str">
            <v>X</v>
          </cell>
          <cell r="G631">
            <v>4</v>
          </cell>
          <cell r="H631">
            <v>4</v>
          </cell>
          <cell r="I631" t="str">
            <v>X</v>
          </cell>
          <cell r="J631" t="str">
            <v>X</v>
          </cell>
          <cell r="K631" t="str">
            <v>X</v>
          </cell>
          <cell r="L631" t="str">
            <v>X</v>
          </cell>
          <cell r="M631" t="str">
            <v>X</v>
          </cell>
          <cell r="N631" t="str">
            <v>X</v>
          </cell>
          <cell r="O631">
            <v>0</v>
          </cell>
          <cell r="P631" t="str">
            <v>ROI Info Pack 719803</v>
          </cell>
          <cell r="Q631">
            <v>1984</v>
          </cell>
          <cell r="R631">
            <v>0</v>
          </cell>
          <cell r="S631">
            <v>0</v>
          </cell>
          <cell r="T631">
            <v>0</v>
          </cell>
          <cell r="U631">
            <v>16</v>
          </cell>
        </row>
        <row r="632">
          <cell r="D632">
            <v>77658</v>
          </cell>
          <cell r="E632">
            <v>97</v>
          </cell>
          <cell r="F632" t="str">
            <v>X</v>
          </cell>
          <cell r="G632">
            <v>96</v>
          </cell>
          <cell r="H632">
            <v>93</v>
          </cell>
          <cell r="I632" t="str">
            <v>X</v>
          </cell>
          <cell r="J632" t="str">
            <v>X</v>
          </cell>
          <cell r="K632" t="str">
            <v>X</v>
          </cell>
          <cell r="L632" t="str">
            <v>X</v>
          </cell>
          <cell r="M632" t="str">
            <v>X</v>
          </cell>
          <cell r="N632" t="str">
            <v>X</v>
          </cell>
          <cell r="O632">
            <v>1</v>
          </cell>
          <cell r="P632" t="str">
            <v>£50 Low Tier Offer</v>
          </cell>
          <cell r="Q632">
            <v>33370</v>
          </cell>
          <cell r="R632">
            <v>0</v>
          </cell>
          <cell r="S632">
            <v>0</v>
          </cell>
          <cell r="T632">
            <v>0</v>
          </cell>
          <cell r="U632">
            <v>346</v>
          </cell>
        </row>
        <row r="633">
          <cell r="D633">
            <v>77658</v>
          </cell>
          <cell r="E633">
            <v>26</v>
          </cell>
          <cell r="F633" t="str">
            <v>x</v>
          </cell>
          <cell r="G633">
            <v>26</v>
          </cell>
          <cell r="H633">
            <v>26</v>
          </cell>
          <cell r="I633" t="str">
            <v>x</v>
          </cell>
          <cell r="J633" t="str">
            <v>x</v>
          </cell>
          <cell r="K633" t="str">
            <v>x</v>
          </cell>
          <cell r="L633" t="str">
            <v>x</v>
          </cell>
          <cell r="M633" t="str">
            <v>x</v>
          </cell>
          <cell r="N633" t="str">
            <v>x</v>
          </cell>
          <cell r="O633">
            <v>0</v>
          </cell>
          <cell r="P633" t="str">
            <v>£50 Low Tier Offer</v>
          </cell>
          <cell r="Q633">
            <v>7613</v>
          </cell>
          <cell r="R633">
            <v>0</v>
          </cell>
          <cell r="S633">
            <v>0</v>
          </cell>
          <cell r="T633">
            <v>0</v>
          </cell>
          <cell r="U633">
            <v>56</v>
          </cell>
        </row>
        <row r="634">
          <cell r="D634">
            <v>77659</v>
          </cell>
          <cell r="E634">
            <v>45</v>
          </cell>
          <cell r="F634" t="str">
            <v>X</v>
          </cell>
          <cell r="G634">
            <v>45</v>
          </cell>
          <cell r="H634">
            <v>45</v>
          </cell>
          <cell r="I634" t="str">
            <v>X</v>
          </cell>
          <cell r="J634" t="str">
            <v>X</v>
          </cell>
          <cell r="K634" t="str">
            <v>X</v>
          </cell>
          <cell r="L634" t="str">
            <v>X</v>
          </cell>
          <cell r="M634" t="str">
            <v>X</v>
          </cell>
          <cell r="N634" t="str">
            <v>X</v>
          </cell>
          <cell r="O634">
            <v>0</v>
          </cell>
          <cell r="P634" t="str">
            <v>Comf Suburbia DM</v>
          </cell>
          <cell r="Q634">
            <v>13152</v>
          </cell>
          <cell r="R634">
            <v>0</v>
          </cell>
          <cell r="S634">
            <v>0</v>
          </cell>
          <cell r="T634">
            <v>0</v>
          </cell>
          <cell r="U634">
            <v>115</v>
          </cell>
        </row>
        <row r="635">
          <cell r="D635">
            <v>77662</v>
          </cell>
          <cell r="E635">
            <v>19</v>
          </cell>
          <cell r="F635" t="str">
            <v>X</v>
          </cell>
          <cell r="G635">
            <v>19</v>
          </cell>
          <cell r="H635">
            <v>18</v>
          </cell>
          <cell r="I635" t="str">
            <v>X</v>
          </cell>
          <cell r="J635" t="str">
            <v>X</v>
          </cell>
          <cell r="K635" t="str">
            <v>X</v>
          </cell>
          <cell r="L635" t="str">
            <v>X</v>
          </cell>
          <cell r="M635" t="str">
            <v>X</v>
          </cell>
          <cell r="N635" t="str">
            <v>X</v>
          </cell>
          <cell r="O635">
            <v>0</v>
          </cell>
          <cell r="P635" t="str">
            <v>ROI SSTB 2</v>
          </cell>
          <cell r="Q635">
            <v>6224</v>
          </cell>
          <cell r="R635">
            <v>0</v>
          </cell>
          <cell r="S635">
            <v>0</v>
          </cell>
          <cell r="T635">
            <v>0</v>
          </cell>
          <cell r="U635">
            <v>59</v>
          </cell>
        </row>
        <row r="636">
          <cell r="D636">
            <v>77665</v>
          </cell>
          <cell r="E636">
            <v>2</v>
          </cell>
          <cell r="F636" t="str">
            <v>X</v>
          </cell>
          <cell r="G636">
            <v>2</v>
          </cell>
          <cell r="H636">
            <v>2</v>
          </cell>
          <cell r="I636" t="str">
            <v>X</v>
          </cell>
          <cell r="J636" t="str">
            <v>X</v>
          </cell>
          <cell r="K636" t="str">
            <v>X</v>
          </cell>
          <cell r="L636" t="str">
            <v>X</v>
          </cell>
          <cell r="M636" t="str">
            <v>X</v>
          </cell>
          <cell r="N636" t="str">
            <v>X</v>
          </cell>
          <cell r="O636">
            <v>0</v>
          </cell>
          <cell r="P636" t="str">
            <v>Chelsea New Business</v>
          </cell>
          <cell r="Q636">
            <v>234</v>
          </cell>
          <cell r="R636">
            <v>0</v>
          </cell>
          <cell r="S636">
            <v>0</v>
          </cell>
          <cell r="T636">
            <v>0</v>
          </cell>
          <cell r="U636">
            <v>4</v>
          </cell>
        </row>
        <row r="637">
          <cell r="D637">
            <v>77665</v>
          </cell>
          <cell r="E637">
            <v>2</v>
          </cell>
          <cell r="F637" t="str">
            <v>x</v>
          </cell>
          <cell r="G637">
            <v>0</v>
          </cell>
          <cell r="H637">
            <v>0</v>
          </cell>
          <cell r="I637" t="str">
            <v>x</v>
          </cell>
          <cell r="J637" t="str">
            <v>x</v>
          </cell>
          <cell r="K637" t="str">
            <v>x</v>
          </cell>
          <cell r="L637" t="str">
            <v>x</v>
          </cell>
          <cell r="M637" t="str">
            <v>x</v>
          </cell>
          <cell r="N637" t="str">
            <v>x</v>
          </cell>
          <cell r="O637">
            <v>0</v>
          </cell>
          <cell r="P637">
            <v>77665</v>
          </cell>
          <cell r="Q637">
            <v>0</v>
          </cell>
          <cell r="R637">
            <v>0</v>
          </cell>
          <cell r="S637">
            <v>2</v>
          </cell>
          <cell r="T637">
            <v>0</v>
          </cell>
          <cell r="U637">
            <v>0</v>
          </cell>
        </row>
        <row r="638">
          <cell r="D638">
            <v>77668</v>
          </cell>
          <cell r="E638">
            <v>92</v>
          </cell>
          <cell r="F638" t="str">
            <v>X</v>
          </cell>
          <cell r="G638">
            <v>79</v>
          </cell>
          <cell r="H638">
            <v>85</v>
          </cell>
          <cell r="I638" t="str">
            <v>X</v>
          </cell>
          <cell r="J638" t="str">
            <v>X</v>
          </cell>
          <cell r="K638" t="str">
            <v>X</v>
          </cell>
          <cell r="L638" t="str">
            <v>X</v>
          </cell>
          <cell r="M638" t="str">
            <v>X</v>
          </cell>
          <cell r="N638" t="str">
            <v>X</v>
          </cell>
          <cell r="O638">
            <v>1</v>
          </cell>
          <cell r="P638" t="str">
            <v>V/C Processing XFER</v>
          </cell>
          <cell r="Q638">
            <v>8265</v>
          </cell>
          <cell r="R638">
            <v>53</v>
          </cell>
          <cell r="S638">
            <v>0</v>
          </cell>
          <cell r="T638">
            <v>0</v>
          </cell>
          <cell r="U638">
            <v>643</v>
          </cell>
        </row>
        <row r="639">
          <cell r="D639">
            <v>77673</v>
          </cell>
          <cell r="E639">
            <v>107</v>
          </cell>
          <cell r="F639" t="str">
            <v>X</v>
          </cell>
          <cell r="G639">
            <v>107</v>
          </cell>
          <cell r="H639">
            <v>105</v>
          </cell>
          <cell r="I639" t="str">
            <v>X</v>
          </cell>
          <cell r="J639" t="str">
            <v>X</v>
          </cell>
          <cell r="K639" t="str">
            <v>X</v>
          </cell>
          <cell r="L639" t="str">
            <v>X</v>
          </cell>
          <cell r="M639" t="str">
            <v>X</v>
          </cell>
          <cell r="N639" t="str">
            <v>X</v>
          </cell>
          <cell r="O639">
            <v>0</v>
          </cell>
          <cell r="P639" t="str">
            <v>Cancelled Install</v>
          </cell>
          <cell r="Q639">
            <v>21872</v>
          </cell>
          <cell r="R639">
            <v>0</v>
          </cell>
          <cell r="S639">
            <v>0</v>
          </cell>
          <cell r="T639">
            <v>0</v>
          </cell>
          <cell r="U639">
            <v>510</v>
          </cell>
        </row>
        <row r="640">
          <cell r="D640">
            <v>77674</v>
          </cell>
          <cell r="E640">
            <v>243</v>
          </cell>
          <cell r="F640" t="str">
            <v>X</v>
          </cell>
          <cell r="G640">
            <v>184</v>
          </cell>
          <cell r="H640">
            <v>170</v>
          </cell>
          <cell r="I640" t="str">
            <v>X</v>
          </cell>
          <cell r="J640" t="str">
            <v>X</v>
          </cell>
          <cell r="K640" t="str">
            <v>X</v>
          </cell>
          <cell r="L640" t="str">
            <v>X</v>
          </cell>
          <cell r="M640" t="str">
            <v>X</v>
          </cell>
          <cell r="N640" t="str">
            <v>X</v>
          </cell>
          <cell r="O640">
            <v>0</v>
          </cell>
          <cell r="P640" t="str">
            <v>Turnaround 404040</v>
          </cell>
          <cell r="Q640">
            <v>41799</v>
          </cell>
          <cell r="R640">
            <v>0</v>
          </cell>
          <cell r="S640">
            <v>59</v>
          </cell>
          <cell r="T640">
            <v>59</v>
          </cell>
          <cell r="U640">
            <v>1173</v>
          </cell>
        </row>
        <row r="641">
          <cell r="D641">
            <v>77674</v>
          </cell>
          <cell r="E641">
            <v>2113</v>
          </cell>
          <cell r="F641" t="str">
            <v>x</v>
          </cell>
          <cell r="G641">
            <v>1896</v>
          </cell>
          <cell r="H641">
            <v>1569</v>
          </cell>
          <cell r="I641" t="str">
            <v>x</v>
          </cell>
          <cell r="J641" t="str">
            <v>x</v>
          </cell>
          <cell r="K641" t="str">
            <v>x</v>
          </cell>
          <cell r="L641" t="str">
            <v>x</v>
          </cell>
          <cell r="M641" t="str">
            <v>x</v>
          </cell>
          <cell r="N641" t="str">
            <v>x</v>
          </cell>
          <cell r="O641">
            <v>143</v>
          </cell>
          <cell r="P641" t="str">
            <v>Turnaround 404040</v>
          </cell>
          <cell r="Q641">
            <v>393441</v>
          </cell>
          <cell r="R641">
            <v>74</v>
          </cell>
          <cell r="S641">
            <v>0</v>
          </cell>
          <cell r="T641">
            <v>0</v>
          </cell>
          <cell r="U641">
            <v>79316</v>
          </cell>
        </row>
        <row r="642">
          <cell r="D642">
            <v>77675</v>
          </cell>
          <cell r="E642">
            <v>27</v>
          </cell>
          <cell r="F642" t="str">
            <v>X</v>
          </cell>
          <cell r="G642">
            <v>19</v>
          </cell>
          <cell r="H642">
            <v>19</v>
          </cell>
          <cell r="I642" t="str">
            <v>X</v>
          </cell>
          <cell r="J642" t="str">
            <v>X</v>
          </cell>
          <cell r="K642" t="str">
            <v>X</v>
          </cell>
          <cell r="L642" t="str">
            <v>X</v>
          </cell>
          <cell r="M642" t="str">
            <v>X</v>
          </cell>
          <cell r="N642" t="str">
            <v>X</v>
          </cell>
          <cell r="O642">
            <v>2</v>
          </cell>
          <cell r="P642" t="str">
            <v>New Bus Xfer Dunf Ag</v>
          </cell>
          <cell r="Q642">
            <v>8723</v>
          </cell>
          <cell r="R642">
            <v>16</v>
          </cell>
          <cell r="S642">
            <v>0</v>
          </cell>
          <cell r="T642">
            <v>0</v>
          </cell>
          <cell r="U642">
            <v>448</v>
          </cell>
        </row>
        <row r="643">
          <cell r="D643">
            <v>77675</v>
          </cell>
          <cell r="E643">
            <v>171</v>
          </cell>
          <cell r="F643" t="str">
            <v>x</v>
          </cell>
          <cell r="G643">
            <v>137</v>
          </cell>
          <cell r="H643">
            <v>134</v>
          </cell>
          <cell r="I643" t="str">
            <v>x</v>
          </cell>
          <cell r="J643" t="str">
            <v>x</v>
          </cell>
          <cell r="K643" t="str">
            <v>x</v>
          </cell>
          <cell r="L643" t="str">
            <v>x</v>
          </cell>
          <cell r="M643" t="str">
            <v>x</v>
          </cell>
          <cell r="N643" t="str">
            <v>x</v>
          </cell>
          <cell r="O643">
            <v>10</v>
          </cell>
          <cell r="P643" t="str">
            <v>New Bus Xfer Dunf Ag</v>
          </cell>
          <cell r="Q643">
            <v>80864</v>
          </cell>
          <cell r="R643">
            <v>1</v>
          </cell>
          <cell r="S643">
            <v>23</v>
          </cell>
          <cell r="T643">
            <v>0</v>
          </cell>
          <cell r="U643">
            <v>3379</v>
          </cell>
        </row>
        <row r="644">
          <cell r="D644">
            <v>77676</v>
          </cell>
          <cell r="E644">
            <v>22</v>
          </cell>
          <cell r="F644" t="str">
            <v>X</v>
          </cell>
          <cell r="G644">
            <v>21</v>
          </cell>
          <cell r="H644">
            <v>21</v>
          </cell>
          <cell r="I644" t="str">
            <v>X</v>
          </cell>
          <cell r="J644" t="str">
            <v>X</v>
          </cell>
          <cell r="K644" t="str">
            <v>X</v>
          </cell>
          <cell r="L644" t="str">
            <v>X</v>
          </cell>
          <cell r="M644" t="str">
            <v>X</v>
          </cell>
          <cell r="N644" t="str">
            <v>X</v>
          </cell>
          <cell r="O644">
            <v>1</v>
          </cell>
          <cell r="P644" t="str">
            <v>Media Inserts</v>
          </cell>
          <cell r="Q644">
            <v>8152</v>
          </cell>
          <cell r="R644">
            <v>0</v>
          </cell>
          <cell r="S644">
            <v>0</v>
          </cell>
          <cell r="T644">
            <v>0</v>
          </cell>
          <cell r="U644">
            <v>54</v>
          </cell>
        </row>
        <row r="645">
          <cell r="D645">
            <v>77678</v>
          </cell>
          <cell r="E645">
            <v>18</v>
          </cell>
          <cell r="F645" t="str">
            <v>X</v>
          </cell>
          <cell r="G645">
            <v>18</v>
          </cell>
          <cell r="H645">
            <v>18</v>
          </cell>
          <cell r="I645" t="str">
            <v>X</v>
          </cell>
          <cell r="J645" t="str">
            <v>X</v>
          </cell>
          <cell r="K645" t="str">
            <v>X</v>
          </cell>
          <cell r="L645" t="str">
            <v>X</v>
          </cell>
          <cell r="M645" t="str">
            <v>X</v>
          </cell>
          <cell r="N645" t="str">
            <v>X</v>
          </cell>
          <cell r="O645">
            <v>0</v>
          </cell>
          <cell r="P645" t="str">
            <v>ROI Cust Mag 719801</v>
          </cell>
          <cell r="Q645">
            <v>7295</v>
          </cell>
          <cell r="R645">
            <v>0</v>
          </cell>
          <cell r="S645">
            <v>0</v>
          </cell>
          <cell r="T645">
            <v>0</v>
          </cell>
          <cell r="U645">
            <v>40</v>
          </cell>
        </row>
        <row r="646">
          <cell r="D646">
            <v>77679</v>
          </cell>
          <cell r="E646">
            <v>9</v>
          </cell>
          <cell r="F646" t="str">
            <v>X</v>
          </cell>
          <cell r="G646">
            <v>9</v>
          </cell>
          <cell r="H646">
            <v>9</v>
          </cell>
          <cell r="I646" t="str">
            <v>X</v>
          </cell>
          <cell r="J646" t="str">
            <v>X</v>
          </cell>
          <cell r="K646" t="str">
            <v>X</v>
          </cell>
          <cell r="L646" t="str">
            <v>X</v>
          </cell>
          <cell r="M646" t="str">
            <v>X</v>
          </cell>
          <cell r="N646" t="str">
            <v>X</v>
          </cell>
          <cell r="O646">
            <v>0</v>
          </cell>
          <cell r="P646" t="str">
            <v>Mature Metrop. DM</v>
          </cell>
          <cell r="Q646">
            <v>1990</v>
          </cell>
          <cell r="R646">
            <v>0</v>
          </cell>
          <cell r="S646">
            <v>0</v>
          </cell>
          <cell r="T646">
            <v>0</v>
          </cell>
          <cell r="U646">
            <v>21</v>
          </cell>
        </row>
        <row r="647">
          <cell r="D647">
            <v>77681</v>
          </cell>
          <cell r="E647">
            <v>89</v>
          </cell>
          <cell r="F647" t="str">
            <v>X</v>
          </cell>
          <cell r="G647">
            <v>10</v>
          </cell>
          <cell r="H647">
            <v>10</v>
          </cell>
          <cell r="I647" t="str">
            <v>X</v>
          </cell>
          <cell r="J647" t="str">
            <v>X</v>
          </cell>
          <cell r="K647" t="str">
            <v>X</v>
          </cell>
          <cell r="L647" t="str">
            <v>X</v>
          </cell>
          <cell r="M647" t="str">
            <v>X</v>
          </cell>
          <cell r="N647" t="str">
            <v>X</v>
          </cell>
          <cell r="O647">
            <v>0</v>
          </cell>
          <cell r="P647" t="str">
            <v>RHL/India New Bus</v>
          </cell>
          <cell r="Q647">
            <v>5307</v>
          </cell>
          <cell r="R647">
            <v>0</v>
          </cell>
          <cell r="S647">
            <v>79</v>
          </cell>
          <cell r="T647">
            <v>79</v>
          </cell>
          <cell r="U647">
            <v>238</v>
          </cell>
        </row>
        <row r="648">
          <cell r="D648">
            <v>77682</v>
          </cell>
          <cell r="E648">
            <v>15</v>
          </cell>
          <cell r="F648" t="str">
            <v>X</v>
          </cell>
          <cell r="G648">
            <v>15</v>
          </cell>
          <cell r="H648">
            <v>15</v>
          </cell>
          <cell r="I648" t="str">
            <v>X</v>
          </cell>
          <cell r="J648" t="str">
            <v>X</v>
          </cell>
          <cell r="K648" t="str">
            <v>X</v>
          </cell>
          <cell r="L648" t="str">
            <v>X</v>
          </cell>
          <cell r="M648" t="str">
            <v>X</v>
          </cell>
          <cell r="N648" t="str">
            <v>X</v>
          </cell>
          <cell r="O648">
            <v>0</v>
          </cell>
          <cell r="P648" t="str">
            <v>ROI New Bus Xfer</v>
          </cell>
          <cell r="Q648">
            <v>7100</v>
          </cell>
          <cell r="R648">
            <v>0</v>
          </cell>
          <cell r="S648">
            <v>0</v>
          </cell>
          <cell r="T648">
            <v>0</v>
          </cell>
          <cell r="U648">
            <v>32</v>
          </cell>
        </row>
        <row r="649">
          <cell r="D649">
            <v>77684</v>
          </cell>
          <cell r="E649">
            <v>56</v>
          </cell>
          <cell r="F649" t="str">
            <v>X</v>
          </cell>
          <cell r="G649">
            <v>54</v>
          </cell>
          <cell r="H649">
            <v>49</v>
          </cell>
          <cell r="I649" t="str">
            <v>X</v>
          </cell>
          <cell r="J649" t="str">
            <v>X</v>
          </cell>
          <cell r="K649" t="str">
            <v>X</v>
          </cell>
          <cell r="L649" t="str">
            <v>X</v>
          </cell>
          <cell r="M649" t="str">
            <v>X</v>
          </cell>
          <cell r="N649" t="str">
            <v>X</v>
          </cell>
          <cell r="O649">
            <v>2</v>
          </cell>
          <cell r="P649" t="str">
            <v>Sky Bus Install Xfer</v>
          </cell>
          <cell r="Q649">
            <v>9496</v>
          </cell>
          <cell r="R649">
            <v>0</v>
          </cell>
          <cell r="S649">
            <v>0</v>
          </cell>
          <cell r="T649">
            <v>0</v>
          </cell>
          <cell r="U649">
            <v>350</v>
          </cell>
        </row>
        <row r="650">
          <cell r="D650">
            <v>77685</v>
          </cell>
          <cell r="E650">
            <v>17</v>
          </cell>
          <cell r="F650" t="str">
            <v>X</v>
          </cell>
          <cell r="G650">
            <v>16</v>
          </cell>
          <cell r="H650">
            <v>15</v>
          </cell>
          <cell r="I650" t="str">
            <v>X</v>
          </cell>
          <cell r="J650" t="str">
            <v>X</v>
          </cell>
          <cell r="K650" t="str">
            <v>X</v>
          </cell>
          <cell r="L650" t="str">
            <v>X</v>
          </cell>
          <cell r="M650" t="str">
            <v>X</v>
          </cell>
          <cell r="N650" t="str">
            <v>X</v>
          </cell>
          <cell r="O650">
            <v>0</v>
          </cell>
          <cell r="P650" t="str">
            <v>Sky+ New 800800</v>
          </cell>
          <cell r="Q650">
            <v>6299</v>
          </cell>
          <cell r="R650">
            <v>9</v>
          </cell>
          <cell r="S650">
            <v>0</v>
          </cell>
          <cell r="T650">
            <v>0</v>
          </cell>
          <cell r="U650">
            <v>73</v>
          </cell>
        </row>
        <row r="651">
          <cell r="D651">
            <v>77686</v>
          </cell>
          <cell r="E651">
            <v>72</v>
          </cell>
          <cell r="F651" t="str">
            <v>X</v>
          </cell>
          <cell r="G651">
            <v>72</v>
          </cell>
          <cell r="H651">
            <v>71</v>
          </cell>
          <cell r="I651" t="str">
            <v>X</v>
          </cell>
          <cell r="J651" t="str">
            <v>X</v>
          </cell>
          <cell r="K651" t="str">
            <v>X</v>
          </cell>
          <cell r="L651" t="str">
            <v>X</v>
          </cell>
          <cell r="M651" t="str">
            <v>X</v>
          </cell>
          <cell r="N651" t="str">
            <v>X</v>
          </cell>
          <cell r="O651">
            <v>0</v>
          </cell>
          <cell r="P651" t="str">
            <v>Sky+ Exist 800800</v>
          </cell>
          <cell r="Q651">
            <v>28050</v>
          </cell>
          <cell r="R651">
            <v>0</v>
          </cell>
          <cell r="S651">
            <v>0</v>
          </cell>
          <cell r="T651">
            <v>0</v>
          </cell>
          <cell r="U651">
            <v>190</v>
          </cell>
        </row>
        <row r="652">
          <cell r="D652">
            <v>77689</v>
          </cell>
          <cell r="E652">
            <v>161</v>
          </cell>
          <cell r="F652" t="str">
            <v>X</v>
          </cell>
          <cell r="G652">
            <v>11</v>
          </cell>
          <cell r="H652">
            <v>10</v>
          </cell>
          <cell r="I652" t="str">
            <v>X</v>
          </cell>
          <cell r="J652" t="str">
            <v>X</v>
          </cell>
          <cell r="K652" t="str">
            <v>X</v>
          </cell>
          <cell r="L652" t="str">
            <v>X</v>
          </cell>
          <cell r="M652" t="str">
            <v>X</v>
          </cell>
          <cell r="N652" t="str">
            <v>X</v>
          </cell>
          <cell r="O652">
            <v>4</v>
          </cell>
          <cell r="P652" t="str">
            <v>New Business Xfer</v>
          </cell>
          <cell r="Q652">
            <v>7161</v>
          </cell>
          <cell r="R652">
            <v>0</v>
          </cell>
          <cell r="S652">
            <v>146</v>
          </cell>
          <cell r="T652">
            <v>146</v>
          </cell>
          <cell r="U652">
            <v>285</v>
          </cell>
        </row>
        <row r="653">
          <cell r="D653">
            <v>77689</v>
          </cell>
          <cell r="E653">
            <v>251</v>
          </cell>
          <cell r="F653" t="str">
            <v>x</v>
          </cell>
          <cell r="G653">
            <v>214</v>
          </cell>
          <cell r="H653">
            <v>210</v>
          </cell>
          <cell r="I653" t="str">
            <v>x</v>
          </cell>
          <cell r="J653" t="str">
            <v>x</v>
          </cell>
          <cell r="K653" t="str">
            <v>x</v>
          </cell>
          <cell r="L653" t="str">
            <v>x</v>
          </cell>
          <cell r="M653" t="str">
            <v>x</v>
          </cell>
          <cell r="N653" t="str">
            <v>x</v>
          </cell>
          <cell r="O653">
            <v>12</v>
          </cell>
          <cell r="P653" t="str">
            <v>New Bus xfer frm Liv</v>
          </cell>
          <cell r="Q653">
            <v>128188</v>
          </cell>
          <cell r="R653">
            <v>0</v>
          </cell>
          <cell r="S653">
            <v>0</v>
          </cell>
          <cell r="T653">
            <v>0</v>
          </cell>
          <cell r="U653">
            <v>5298</v>
          </cell>
        </row>
        <row r="654">
          <cell r="D654">
            <v>77690</v>
          </cell>
          <cell r="E654">
            <v>21</v>
          </cell>
          <cell r="F654" t="str">
            <v>X</v>
          </cell>
          <cell r="G654">
            <v>18</v>
          </cell>
          <cell r="H654">
            <v>18</v>
          </cell>
          <cell r="I654" t="str">
            <v>X</v>
          </cell>
          <cell r="J654" t="str">
            <v>X</v>
          </cell>
          <cell r="K654" t="str">
            <v>X</v>
          </cell>
          <cell r="L654" t="str">
            <v>X</v>
          </cell>
          <cell r="M654" t="str">
            <v>X</v>
          </cell>
          <cell r="N654" t="str">
            <v>X</v>
          </cell>
          <cell r="O654">
            <v>3</v>
          </cell>
          <cell r="P654" t="str">
            <v>Executive Xfer</v>
          </cell>
          <cell r="Q654">
            <v>694</v>
          </cell>
          <cell r="R654">
            <v>0</v>
          </cell>
          <cell r="S654">
            <v>0</v>
          </cell>
          <cell r="T654">
            <v>0</v>
          </cell>
          <cell r="U654">
            <v>38</v>
          </cell>
        </row>
        <row r="655">
          <cell r="D655">
            <v>77691</v>
          </cell>
          <cell r="E655">
            <v>69</v>
          </cell>
          <cell r="F655" t="str">
            <v>X</v>
          </cell>
          <cell r="G655">
            <v>67</v>
          </cell>
          <cell r="H655">
            <v>64</v>
          </cell>
          <cell r="I655" t="str">
            <v>X</v>
          </cell>
          <cell r="J655" t="str">
            <v>X</v>
          </cell>
          <cell r="K655" t="str">
            <v>X</v>
          </cell>
          <cell r="L655" t="str">
            <v>X</v>
          </cell>
          <cell r="M655" t="str">
            <v>X</v>
          </cell>
          <cell r="N655" t="str">
            <v>X</v>
          </cell>
          <cell r="O655">
            <v>1</v>
          </cell>
          <cell r="P655" t="str">
            <v>Field Escalation</v>
          </cell>
          <cell r="Q655">
            <v>17008</v>
          </cell>
          <cell r="R655">
            <v>19</v>
          </cell>
          <cell r="S655">
            <v>0</v>
          </cell>
          <cell r="T655">
            <v>0</v>
          </cell>
          <cell r="U655">
            <v>359</v>
          </cell>
        </row>
        <row r="656">
          <cell r="D656">
            <v>77692</v>
          </cell>
          <cell r="E656">
            <v>86</v>
          </cell>
          <cell r="F656" t="str">
            <v>X</v>
          </cell>
          <cell r="G656">
            <v>86</v>
          </cell>
          <cell r="H656">
            <v>85</v>
          </cell>
          <cell r="I656" t="str">
            <v>X</v>
          </cell>
          <cell r="J656" t="str">
            <v>X</v>
          </cell>
          <cell r="K656" t="str">
            <v>X</v>
          </cell>
          <cell r="L656" t="str">
            <v>X</v>
          </cell>
          <cell r="M656" t="str">
            <v>X</v>
          </cell>
          <cell r="N656" t="str">
            <v>X</v>
          </cell>
          <cell r="O656">
            <v>0</v>
          </cell>
          <cell r="P656" t="str">
            <v>Moving Home Reject</v>
          </cell>
          <cell r="Q656">
            <v>32653</v>
          </cell>
          <cell r="R656">
            <v>0</v>
          </cell>
          <cell r="S656">
            <v>0</v>
          </cell>
          <cell r="T656">
            <v>0</v>
          </cell>
          <cell r="U656">
            <v>247</v>
          </cell>
        </row>
        <row r="657">
          <cell r="D657">
            <v>77693</v>
          </cell>
          <cell r="E657">
            <v>2</v>
          </cell>
          <cell r="F657" t="str">
            <v>X</v>
          </cell>
          <cell r="G657">
            <v>0</v>
          </cell>
          <cell r="H657">
            <v>0</v>
          </cell>
          <cell r="I657" t="str">
            <v>X</v>
          </cell>
          <cell r="J657" t="str">
            <v>X</v>
          </cell>
          <cell r="K657" t="str">
            <v>X</v>
          </cell>
          <cell r="L657" t="str">
            <v>X</v>
          </cell>
          <cell r="M657" t="str">
            <v>X</v>
          </cell>
          <cell r="N657" t="str">
            <v>X</v>
          </cell>
          <cell r="O657">
            <v>0</v>
          </cell>
          <cell r="P657" t="str">
            <v>Sky Bus Install Pro</v>
          </cell>
          <cell r="Q657">
            <v>0</v>
          </cell>
          <cell r="R657">
            <v>23</v>
          </cell>
          <cell r="S657">
            <v>0</v>
          </cell>
          <cell r="T657">
            <v>0</v>
          </cell>
          <cell r="U657">
            <v>0</v>
          </cell>
        </row>
        <row r="658">
          <cell r="D658">
            <v>77694</v>
          </cell>
          <cell r="E658">
            <v>262</v>
          </cell>
          <cell r="F658" t="str">
            <v>X</v>
          </cell>
          <cell r="G658">
            <v>254</v>
          </cell>
          <cell r="H658">
            <v>253</v>
          </cell>
          <cell r="I658" t="str">
            <v>X</v>
          </cell>
          <cell r="J658" t="str">
            <v>X</v>
          </cell>
          <cell r="K658" t="str">
            <v>X</v>
          </cell>
          <cell r="L658" t="str">
            <v>X</v>
          </cell>
          <cell r="M658" t="str">
            <v>X</v>
          </cell>
          <cell r="N658" t="str">
            <v>X</v>
          </cell>
          <cell r="O658">
            <v>7</v>
          </cell>
          <cell r="P658" t="str">
            <v>Executive T/fer Numb</v>
          </cell>
          <cell r="Q658">
            <v>68052</v>
          </cell>
          <cell r="R658">
            <v>18</v>
          </cell>
          <cell r="S658">
            <v>0</v>
          </cell>
          <cell r="T658">
            <v>0</v>
          </cell>
          <cell r="U658">
            <v>648</v>
          </cell>
        </row>
        <row r="659">
          <cell r="D659">
            <v>77695</v>
          </cell>
          <cell r="E659">
            <v>3737</v>
          </cell>
          <cell r="F659" t="str">
            <v>X</v>
          </cell>
          <cell r="G659">
            <v>3706</v>
          </cell>
          <cell r="H659">
            <v>3629</v>
          </cell>
          <cell r="I659" t="str">
            <v>X</v>
          </cell>
          <cell r="J659" t="str">
            <v>X</v>
          </cell>
          <cell r="K659" t="str">
            <v>X</v>
          </cell>
          <cell r="L659" t="str">
            <v>X</v>
          </cell>
          <cell r="M659" t="str">
            <v>X</v>
          </cell>
          <cell r="N659" t="str">
            <v>X</v>
          </cell>
          <cell r="O659">
            <v>14</v>
          </cell>
          <cell r="P659" t="str">
            <v>Turnaround Xfer</v>
          </cell>
          <cell r="Q659">
            <v>1425479</v>
          </cell>
          <cell r="R659">
            <v>208</v>
          </cell>
          <cell r="S659">
            <v>0</v>
          </cell>
          <cell r="T659">
            <v>0</v>
          </cell>
          <cell r="U659">
            <v>11855</v>
          </cell>
        </row>
        <row r="660">
          <cell r="D660">
            <v>77696</v>
          </cell>
          <cell r="E660">
            <v>89</v>
          </cell>
          <cell r="F660" t="str">
            <v>X</v>
          </cell>
          <cell r="G660">
            <v>53</v>
          </cell>
          <cell r="H660">
            <v>49</v>
          </cell>
          <cell r="I660" t="str">
            <v>X</v>
          </cell>
          <cell r="J660" t="str">
            <v>X</v>
          </cell>
          <cell r="K660" t="str">
            <v>X</v>
          </cell>
          <cell r="L660" t="str">
            <v>X</v>
          </cell>
          <cell r="M660" t="str">
            <v>X</v>
          </cell>
          <cell r="N660" t="str">
            <v>X</v>
          </cell>
          <cell r="O660">
            <v>14</v>
          </cell>
          <cell r="P660" t="str">
            <v>Cancell Install XFER</v>
          </cell>
          <cell r="Q660">
            <v>14920</v>
          </cell>
          <cell r="R660">
            <v>219</v>
          </cell>
          <cell r="S660">
            <v>0</v>
          </cell>
          <cell r="T660">
            <v>0</v>
          </cell>
          <cell r="U660">
            <v>1171</v>
          </cell>
        </row>
        <row r="661">
          <cell r="D661">
            <v>77697</v>
          </cell>
          <cell r="E661">
            <v>6</v>
          </cell>
          <cell r="F661" t="str">
            <v>X</v>
          </cell>
          <cell r="G661">
            <v>6</v>
          </cell>
          <cell r="H661">
            <v>6</v>
          </cell>
          <cell r="I661" t="str">
            <v>X</v>
          </cell>
          <cell r="J661" t="str">
            <v>X</v>
          </cell>
          <cell r="K661" t="str">
            <v>X</v>
          </cell>
          <cell r="L661" t="str">
            <v>X</v>
          </cell>
          <cell r="M661" t="str">
            <v>X</v>
          </cell>
          <cell r="N661" t="str">
            <v>X</v>
          </cell>
          <cell r="O661">
            <v>0</v>
          </cell>
          <cell r="P661" t="str">
            <v>Refusals Mailer</v>
          </cell>
          <cell r="Q661">
            <v>2035</v>
          </cell>
          <cell r="R661">
            <v>0</v>
          </cell>
          <cell r="S661">
            <v>0</v>
          </cell>
          <cell r="T661">
            <v>0</v>
          </cell>
          <cell r="U661">
            <v>12</v>
          </cell>
        </row>
        <row r="662">
          <cell r="D662">
            <v>77698</v>
          </cell>
          <cell r="E662">
            <v>6</v>
          </cell>
          <cell r="F662" t="str">
            <v>X</v>
          </cell>
          <cell r="G662">
            <v>2</v>
          </cell>
          <cell r="H662">
            <v>2</v>
          </cell>
          <cell r="I662" t="str">
            <v>X</v>
          </cell>
          <cell r="J662" t="str">
            <v>X</v>
          </cell>
          <cell r="K662" t="str">
            <v>X</v>
          </cell>
          <cell r="L662" t="str">
            <v>X</v>
          </cell>
          <cell r="M662" t="str">
            <v>X</v>
          </cell>
          <cell r="N662" t="str">
            <v>X</v>
          </cell>
          <cell r="O662">
            <v>4</v>
          </cell>
          <cell r="P662" t="str">
            <v>Reins Mailer Xfer</v>
          </cell>
          <cell r="Q662">
            <v>74</v>
          </cell>
          <cell r="R662">
            <v>0</v>
          </cell>
          <cell r="S662">
            <v>0</v>
          </cell>
          <cell r="T662">
            <v>0</v>
          </cell>
          <cell r="U662">
            <v>4</v>
          </cell>
        </row>
        <row r="663">
          <cell r="D663">
            <v>77699</v>
          </cell>
          <cell r="E663">
            <v>90</v>
          </cell>
          <cell r="F663" t="str">
            <v>X</v>
          </cell>
          <cell r="G663">
            <v>90</v>
          </cell>
          <cell r="H663">
            <v>87</v>
          </cell>
          <cell r="I663" t="str">
            <v>X</v>
          </cell>
          <cell r="J663" t="str">
            <v>X</v>
          </cell>
          <cell r="K663" t="str">
            <v>X</v>
          </cell>
          <cell r="L663" t="str">
            <v>X</v>
          </cell>
          <cell r="M663" t="str">
            <v>X</v>
          </cell>
          <cell r="N663" t="str">
            <v>X</v>
          </cell>
          <cell r="O663">
            <v>0</v>
          </cell>
          <cell r="P663" t="str">
            <v>Transfer to V/Rela</v>
          </cell>
          <cell r="Q663">
            <v>6852</v>
          </cell>
          <cell r="R663">
            <v>0</v>
          </cell>
          <cell r="S663">
            <v>0</v>
          </cell>
          <cell r="T663">
            <v>0</v>
          </cell>
          <cell r="U663">
            <v>275</v>
          </cell>
        </row>
        <row r="664">
          <cell r="D664">
            <v>77701</v>
          </cell>
          <cell r="E664">
            <v>61</v>
          </cell>
          <cell r="F664" t="str">
            <v>X</v>
          </cell>
          <cell r="G664">
            <v>49</v>
          </cell>
          <cell r="H664">
            <v>49</v>
          </cell>
          <cell r="I664" t="str">
            <v>X</v>
          </cell>
          <cell r="J664" t="str">
            <v>X</v>
          </cell>
          <cell r="K664" t="str">
            <v>X</v>
          </cell>
          <cell r="L664" t="str">
            <v>X</v>
          </cell>
          <cell r="M664" t="str">
            <v>X</v>
          </cell>
          <cell r="N664" t="str">
            <v>X</v>
          </cell>
          <cell r="O664">
            <v>4</v>
          </cell>
          <cell r="P664" t="str">
            <v>IVR T/O 77701</v>
          </cell>
          <cell r="Q664">
            <v>5399</v>
          </cell>
          <cell r="R664">
            <v>142</v>
          </cell>
          <cell r="S664">
            <v>0</v>
          </cell>
          <cell r="T664">
            <v>0</v>
          </cell>
          <cell r="U664">
            <v>141</v>
          </cell>
        </row>
        <row r="665">
          <cell r="D665">
            <v>77703</v>
          </cell>
          <cell r="E665">
            <v>2</v>
          </cell>
          <cell r="F665" t="str">
            <v>X</v>
          </cell>
          <cell r="G665">
            <v>2</v>
          </cell>
          <cell r="H665">
            <v>2</v>
          </cell>
          <cell r="I665" t="str">
            <v>X</v>
          </cell>
          <cell r="J665" t="str">
            <v>X</v>
          </cell>
          <cell r="K665" t="str">
            <v>X</v>
          </cell>
          <cell r="L665" t="str">
            <v>X</v>
          </cell>
          <cell r="M665" t="str">
            <v>X</v>
          </cell>
          <cell r="N665" t="str">
            <v>X</v>
          </cell>
          <cell r="O665">
            <v>0</v>
          </cell>
          <cell r="P665">
            <v>77703</v>
          </cell>
          <cell r="Q665">
            <v>627</v>
          </cell>
          <cell r="R665">
            <v>0</v>
          </cell>
          <cell r="S665">
            <v>0</v>
          </cell>
          <cell r="T665">
            <v>0</v>
          </cell>
          <cell r="U665">
            <v>4</v>
          </cell>
        </row>
        <row r="666">
          <cell r="D666">
            <v>77704</v>
          </cell>
          <cell r="E666">
            <v>297</v>
          </cell>
          <cell r="F666" t="str">
            <v>x</v>
          </cell>
          <cell r="G666">
            <v>264</v>
          </cell>
          <cell r="H666">
            <v>214</v>
          </cell>
          <cell r="I666" t="str">
            <v>x</v>
          </cell>
          <cell r="J666" t="str">
            <v>x</v>
          </cell>
          <cell r="K666" t="str">
            <v>x</v>
          </cell>
          <cell r="L666" t="str">
            <v>x</v>
          </cell>
          <cell r="M666" t="str">
            <v>x</v>
          </cell>
          <cell r="N666" t="str">
            <v>x</v>
          </cell>
          <cell r="O666">
            <v>33</v>
          </cell>
          <cell r="P666" t="str">
            <v>Spare.</v>
          </cell>
          <cell r="Q666">
            <v>70136</v>
          </cell>
          <cell r="R666">
            <v>0</v>
          </cell>
          <cell r="S666">
            <v>0</v>
          </cell>
          <cell r="T666">
            <v>0</v>
          </cell>
          <cell r="U666">
            <v>13882</v>
          </cell>
        </row>
        <row r="667">
          <cell r="D667">
            <v>77705</v>
          </cell>
          <cell r="E667">
            <v>2</v>
          </cell>
          <cell r="F667" t="str">
            <v>X</v>
          </cell>
          <cell r="G667">
            <v>1</v>
          </cell>
          <cell r="H667">
            <v>1</v>
          </cell>
          <cell r="I667" t="str">
            <v>X</v>
          </cell>
          <cell r="J667" t="str">
            <v>X</v>
          </cell>
          <cell r="K667" t="str">
            <v>X</v>
          </cell>
          <cell r="L667" t="str">
            <v>X</v>
          </cell>
          <cell r="M667" t="str">
            <v>X</v>
          </cell>
          <cell r="N667" t="str">
            <v>X</v>
          </cell>
          <cell r="O667">
            <v>0</v>
          </cell>
          <cell r="P667">
            <v>77705</v>
          </cell>
          <cell r="Q667">
            <v>177</v>
          </cell>
          <cell r="R667">
            <v>0</v>
          </cell>
          <cell r="S667">
            <v>1</v>
          </cell>
          <cell r="T667">
            <v>1</v>
          </cell>
          <cell r="U667">
            <v>7</v>
          </cell>
        </row>
        <row r="668">
          <cell r="D668">
            <v>77705</v>
          </cell>
          <cell r="E668">
            <v>65</v>
          </cell>
          <cell r="F668" t="str">
            <v>x</v>
          </cell>
          <cell r="G668">
            <v>58</v>
          </cell>
          <cell r="H668">
            <v>51</v>
          </cell>
          <cell r="I668" t="str">
            <v>x</v>
          </cell>
          <cell r="J668" t="str">
            <v>x</v>
          </cell>
          <cell r="K668" t="str">
            <v>x</v>
          </cell>
          <cell r="L668" t="str">
            <v>x</v>
          </cell>
          <cell r="M668" t="str">
            <v>x</v>
          </cell>
          <cell r="N668" t="str">
            <v>x</v>
          </cell>
          <cell r="O668">
            <v>7</v>
          </cell>
          <cell r="P668" t="str">
            <v>IVR T/O 77705</v>
          </cell>
          <cell r="Q668">
            <v>12962</v>
          </cell>
          <cell r="R668">
            <v>0</v>
          </cell>
          <cell r="S668">
            <v>0</v>
          </cell>
          <cell r="T668">
            <v>0</v>
          </cell>
          <cell r="U668">
            <v>1330</v>
          </cell>
        </row>
        <row r="669">
          <cell r="D669">
            <v>77707</v>
          </cell>
          <cell r="E669">
            <v>4</v>
          </cell>
          <cell r="F669" t="str">
            <v>x</v>
          </cell>
          <cell r="G669">
            <v>4</v>
          </cell>
          <cell r="H669">
            <v>4</v>
          </cell>
          <cell r="I669" t="str">
            <v>x</v>
          </cell>
          <cell r="J669" t="str">
            <v>x</v>
          </cell>
          <cell r="K669" t="str">
            <v>x</v>
          </cell>
          <cell r="L669" t="str">
            <v>x</v>
          </cell>
          <cell r="M669" t="str">
            <v>x</v>
          </cell>
          <cell r="N669" t="str">
            <v>x</v>
          </cell>
          <cell r="O669">
            <v>0</v>
          </cell>
          <cell r="P669">
            <v>77707</v>
          </cell>
          <cell r="Q669">
            <v>590</v>
          </cell>
          <cell r="R669">
            <v>0</v>
          </cell>
          <cell r="S669">
            <v>0</v>
          </cell>
          <cell r="T669">
            <v>0</v>
          </cell>
          <cell r="U669">
            <v>9</v>
          </cell>
        </row>
        <row r="670">
          <cell r="D670">
            <v>77708</v>
          </cell>
          <cell r="E670">
            <v>2</v>
          </cell>
          <cell r="F670" t="str">
            <v>X</v>
          </cell>
          <cell r="G670">
            <v>2</v>
          </cell>
          <cell r="H670">
            <v>2</v>
          </cell>
          <cell r="I670" t="str">
            <v>X</v>
          </cell>
          <cell r="J670" t="str">
            <v>X</v>
          </cell>
          <cell r="K670" t="str">
            <v>X</v>
          </cell>
          <cell r="L670" t="str">
            <v>X</v>
          </cell>
          <cell r="M670" t="str">
            <v>X</v>
          </cell>
          <cell r="N670" t="str">
            <v>X</v>
          </cell>
          <cell r="O670">
            <v>0</v>
          </cell>
          <cell r="P670" t="str">
            <v>MI 08705800822</v>
          </cell>
          <cell r="Q670">
            <v>844</v>
          </cell>
          <cell r="R670">
            <v>0</v>
          </cell>
          <cell r="S670">
            <v>0</v>
          </cell>
          <cell r="T670">
            <v>0</v>
          </cell>
          <cell r="U670">
            <v>5</v>
          </cell>
        </row>
        <row r="671">
          <cell r="D671">
            <v>77709</v>
          </cell>
          <cell r="E671">
            <v>2962</v>
          </cell>
          <cell r="F671" t="str">
            <v>X</v>
          </cell>
          <cell r="G671">
            <v>0</v>
          </cell>
          <cell r="H671">
            <v>2520</v>
          </cell>
          <cell r="I671" t="str">
            <v>X</v>
          </cell>
          <cell r="J671" t="str">
            <v>X</v>
          </cell>
          <cell r="K671" t="str">
            <v>X</v>
          </cell>
          <cell r="L671" t="str">
            <v>X</v>
          </cell>
          <cell r="M671" t="str">
            <v>X</v>
          </cell>
          <cell r="N671" t="str">
            <v>X</v>
          </cell>
          <cell r="O671">
            <v>442</v>
          </cell>
          <cell r="P671" t="str">
            <v>Davox</v>
          </cell>
          <cell r="Q671">
            <v>0</v>
          </cell>
          <cell r="R671">
            <v>0</v>
          </cell>
          <cell r="S671">
            <v>0</v>
          </cell>
          <cell r="T671">
            <v>0</v>
          </cell>
          <cell r="U671">
            <v>0</v>
          </cell>
        </row>
        <row r="672">
          <cell r="D672">
            <v>77756</v>
          </cell>
          <cell r="E672">
            <v>44495</v>
          </cell>
          <cell r="F672" t="str">
            <v>X</v>
          </cell>
          <cell r="G672">
            <v>44445</v>
          </cell>
          <cell r="H672">
            <v>44445</v>
          </cell>
          <cell r="I672" t="str">
            <v>X</v>
          </cell>
          <cell r="J672" t="str">
            <v>X</v>
          </cell>
          <cell r="K672" t="str">
            <v>X</v>
          </cell>
          <cell r="L672" t="str">
            <v>X</v>
          </cell>
          <cell r="M672" t="str">
            <v>X</v>
          </cell>
          <cell r="N672" t="str">
            <v>X</v>
          </cell>
          <cell r="O672">
            <v>50</v>
          </cell>
          <cell r="P672">
            <v>77756</v>
          </cell>
          <cell r="Q672">
            <v>1970643</v>
          </cell>
          <cell r="R672">
            <v>0</v>
          </cell>
          <cell r="S672">
            <v>0</v>
          </cell>
          <cell r="T672">
            <v>0</v>
          </cell>
          <cell r="U672">
            <v>29076</v>
          </cell>
        </row>
        <row r="673">
          <cell r="D673">
            <v>77756</v>
          </cell>
          <cell r="E673">
            <v>35053</v>
          </cell>
          <cell r="F673" t="str">
            <v>x</v>
          </cell>
          <cell r="G673">
            <v>34939</v>
          </cell>
          <cell r="H673">
            <v>34939</v>
          </cell>
          <cell r="I673" t="str">
            <v>x</v>
          </cell>
          <cell r="J673" t="str">
            <v>x</v>
          </cell>
          <cell r="K673" t="str">
            <v>x</v>
          </cell>
          <cell r="L673" t="str">
            <v>x</v>
          </cell>
          <cell r="M673" t="str">
            <v>x</v>
          </cell>
          <cell r="N673" t="str">
            <v>x</v>
          </cell>
          <cell r="O673">
            <v>114</v>
          </cell>
          <cell r="P673" t="str">
            <v>ASAI IVR</v>
          </cell>
          <cell r="Q673">
            <v>1334078</v>
          </cell>
          <cell r="R673">
            <v>0</v>
          </cell>
          <cell r="S673">
            <v>0</v>
          </cell>
          <cell r="T673">
            <v>35053</v>
          </cell>
          <cell r="U673">
            <v>85044</v>
          </cell>
        </row>
        <row r="674">
          <cell r="D674">
            <v>77757</v>
          </cell>
          <cell r="E674">
            <v>4317</v>
          </cell>
          <cell r="F674" t="str">
            <v>X</v>
          </cell>
          <cell r="G674">
            <v>4315</v>
          </cell>
          <cell r="H674">
            <v>4315</v>
          </cell>
          <cell r="I674" t="str">
            <v>X</v>
          </cell>
          <cell r="J674" t="str">
            <v>X</v>
          </cell>
          <cell r="K674" t="str">
            <v>X</v>
          </cell>
          <cell r="L674" t="str">
            <v>X</v>
          </cell>
          <cell r="M674" t="str">
            <v>X</v>
          </cell>
          <cell r="N674" t="str">
            <v>X</v>
          </cell>
          <cell r="O674">
            <v>2</v>
          </cell>
          <cell r="P674" t="str">
            <v>Test Liv IVR Sky 1</v>
          </cell>
          <cell r="Q674">
            <v>295544</v>
          </cell>
          <cell r="R674">
            <v>0</v>
          </cell>
          <cell r="S674">
            <v>0</v>
          </cell>
          <cell r="T674">
            <v>0</v>
          </cell>
          <cell r="U674">
            <v>935</v>
          </cell>
        </row>
      </sheetData>
      <sheetData sheetId="9" refreshError="1">
        <row r="2">
          <cell r="D2">
            <v>4015</v>
          </cell>
          <cell r="E2">
            <v>3</v>
          </cell>
          <cell r="F2" t="str">
            <v>X</v>
          </cell>
          <cell r="G2">
            <v>0</v>
          </cell>
          <cell r="H2">
            <v>0</v>
          </cell>
          <cell r="I2" t="str">
            <v>X</v>
          </cell>
          <cell r="J2" t="str">
            <v>X</v>
          </cell>
          <cell r="K2" t="str">
            <v>X</v>
          </cell>
          <cell r="L2" t="str">
            <v>X</v>
          </cell>
          <cell r="M2" t="str">
            <v>X</v>
          </cell>
          <cell r="N2" t="str">
            <v>X</v>
          </cell>
          <cell r="O2">
            <v>1</v>
          </cell>
          <cell r="P2">
            <v>4015</v>
          </cell>
          <cell r="Q2">
            <v>0</v>
          </cell>
          <cell r="R2">
            <v>0</v>
          </cell>
          <cell r="S2">
            <v>2</v>
          </cell>
          <cell r="T2">
            <v>0</v>
          </cell>
          <cell r="U2">
            <v>0</v>
          </cell>
        </row>
        <row r="3">
          <cell r="D3">
            <v>4031</v>
          </cell>
          <cell r="E3">
            <v>1</v>
          </cell>
          <cell r="F3" t="str">
            <v>x</v>
          </cell>
          <cell r="G3">
            <v>0</v>
          </cell>
          <cell r="H3">
            <v>0</v>
          </cell>
          <cell r="I3" t="str">
            <v>x</v>
          </cell>
          <cell r="J3" t="str">
            <v>x</v>
          </cell>
          <cell r="K3" t="str">
            <v>x</v>
          </cell>
          <cell r="L3" t="str">
            <v>x</v>
          </cell>
          <cell r="M3" t="str">
            <v>x</v>
          </cell>
          <cell r="N3" t="str">
            <v>x</v>
          </cell>
          <cell r="O3">
            <v>1</v>
          </cell>
          <cell r="P3">
            <v>4031</v>
          </cell>
          <cell r="Q3">
            <v>0</v>
          </cell>
          <cell r="R3">
            <v>0</v>
          </cell>
          <cell r="S3">
            <v>0</v>
          </cell>
          <cell r="T3">
            <v>0</v>
          </cell>
          <cell r="U3">
            <v>0</v>
          </cell>
        </row>
        <row r="4">
          <cell r="D4">
            <v>34012</v>
          </cell>
        </row>
        <row r="5">
          <cell r="D5">
            <v>34020</v>
          </cell>
        </row>
        <row r="6">
          <cell r="D6">
            <v>34053</v>
          </cell>
        </row>
        <row r="7">
          <cell r="D7">
            <v>36000</v>
          </cell>
        </row>
        <row r="8">
          <cell r="D8">
            <v>46000</v>
          </cell>
        </row>
        <row r="9">
          <cell r="D9">
            <v>46500</v>
          </cell>
        </row>
        <row r="10">
          <cell r="D10">
            <v>4099</v>
          </cell>
          <cell r="E10">
            <v>5</v>
          </cell>
          <cell r="F10" t="str">
            <v>X</v>
          </cell>
          <cell r="G10">
            <v>0</v>
          </cell>
          <cell r="H10">
            <v>0</v>
          </cell>
          <cell r="I10" t="str">
            <v>X</v>
          </cell>
          <cell r="J10" t="str">
            <v>X</v>
          </cell>
          <cell r="K10" t="str">
            <v>X</v>
          </cell>
          <cell r="L10" t="str">
            <v>X</v>
          </cell>
          <cell r="M10" t="str">
            <v>X</v>
          </cell>
          <cell r="N10" t="str">
            <v>X</v>
          </cell>
          <cell r="O10">
            <v>0</v>
          </cell>
          <cell r="P10" t="str">
            <v>Policing Transfer</v>
          </cell>
          <cell r="Q10">
            <v>0</v>
          </cell>
          <cell r="R10">
            <v>0</v>
          </cell>
          <cell r="S10">
            <v>5</v>
          </cell>
          <cell r="T10">
            <v>5</v>
          </cell>
          <cell r="U10">
            <v>0</v>
          </cell>
        </row>
        <row r="11">
          <cell r="D11">
            <v>4108</v>
          </cell>
          <cell r="E11">
            <v>127</v>
          </cell>
          <cell r="F11" t="str">
            <v>X</v>
          </cell>
          <cell r="G11">
            <v>123</v>
          </cell>
          <cell r="H11">
            <v>88</v>
          </cell>
          <cell r="I11" t="str">
            <v>X</v>
          </cell>
          <cell r="J11" t="str">
            <v>X</v>
          </cell>
          <cell r="K11" t="str">
            <v>X</v>
          </cell>
          <cell r="L11" t="str">
            <v>X</v>
          </cell>
          <cell r="M11" t="str">
            <v>X</v>
          </cell>
          <cell r="N11" t="str">
            <v>X</v>
          </cell>
          <cell r="O11">
            <v>4</v>
          </cell>
          <cell r="P11" t="str">
            <v>DTH Coll 800805</v>
          </cell>
          <cell r="Q11">
            <v>22007</v>
          </cell>
          <cell r="R11">
            <v>0</v>
          </cell>
          <cell r="S11">
            <v>0</v>
          </cell>
          <cell r="T11">
            <v>0</v>
          </cell>
          <cell r="U11">
            <v>2464</v>
          </cell>
        </row>
        <row r="12">
          <cell r="D12">
            <v>4209</v>
          </cell>
          <cell r="E12">
            <v>34</v>
          </cell>
          <cell r="F12" t="str">
            <v>X</v>
          </cell>
          <cell r="G12">
            <v>32</v>
          </cell>
          <cell r="H12">
            <v>33</v>
          </cell>
          <cell r="I12" t="str">
            <v>X</v>
          </cell>
          <cell r="J12" t="str">
            <v>X</v>
          </cell>
          <cell r="K12" t="str">
            <v>X</v>
          </cell>
          <cell r="L12" t="str">
            <v>X</v>
          </cell>
          <cell r="M12" t="str">
            <v>X</v>
          </cell>
          <cell r="N12" t="str">
            <v>X</v>
          </cell>
          <cell r="O12">
            <v>0</v>
          </cell>
          <cell r="P12" t="str">
            <v>Cable Head Ends</v>
          </cell>
          <cell r="Q12">
            <v>3399</v>
          </cell>
          <cell r="R12">
            <v>0</v>
          </cell>
          <cell r="S12">
            <v>0</v>
          </cell>
          <cell r="T12">
            <v>0</v>
          </cell>
          <cell r="U12">
            <v>253</v>
          </cell>
        </row>
        <row r="13">
          <cell r="D13">
            <v>4235</v>
          </cell>
          <cell r="E13">
            <v>314</v>
          </cell>
          <cell r="F13" t="str">
            <v>X</v>
          </cell>
          <cell r="G13">
            <v>294</v>
          </cell>
          <cell r="H13">
            <v>270</v>
          </cell>
          <cell r="I13" t="str">
            <v>X</v>
          </cell>
          <cell r="J13" t="str">
            <v>X</v>
          </cell>
          <cell r="K13" t="str">
            <v>X</v>
          </cell>
          <cell r="L13" t="str">
            <v>X</v>
          </cell>
          <cell r="M13" t="str">
            <v>X</v>
          </cell>
          <cell r="N13" t="str">
            <v>X</v>
          </cell>
          <cell r="O13">
            <v>20</v>
          </cell>
          <cell r="P13" t="str">
            <v>IT Helpdesk</v>
          </cell>
          <cell r="Q13">
            <v>44613</v>
          </cell>
          <cell r="R13">
            <v>0</v>
          </cell>
          <cell r="S13">
            <v>0</v>
          </cell>
          <cell r="T13">
            <v>0</v>
          </cell>
          <cell r="U13">
            <v>3306</v>
          </cell>
        </row>
        <row r="14">
          <cell r="D14">
            <v>4873</v>
          </cell>
          <cell r="E14">
            <v>46</v>
          </cell>
          <cell r="F14" t="str">
            <v>X</v>
          </cell>
          <cell r="G14">
            <v>0</v>
          </cell>
          <cell r="H14">
            <v>0</v>
          </cell>
          <cell r="I14" t="str">
            <v>X</v>
          </cell>
          <cell r="J14" t="str">
            <v>X</v>
          </cell>
          <cell r="K14" t="str">
            <v>X</v>
          </cell>
          <cell r="L14" t="str">
            <v>X</v>
          </cell>
          <cell r="M14" t="str">
            <v>X</v>
          </cell>
          <cell r="N14" t="str">
            <v>X</v>
          </cell>
          <cell r="O14">
            <v>3</v>
          </cell>
          <cell r="P14" t="str">
            <v>Sky Bus Install Ext</v>
          </cell>
          <cell r="Q14">
            <v>0</v>
          </cell>
          <cell r="R14">
            <v>0</v>
          </cell>
          <cell r="S14">
            <v>43</v>
          </cell>
          <cell r="T14">
            <v>43</v>
          </cell>
          <cell r="U14">
            <v>0</v>
          </cell>
        </row>
        <row r="15">
          <cell r="D15">
            <v>5544</v>
          </cell>
          <cell r="E15">
            <v>33</v>
          </cell>
          <cell r="F15" t="str">
            <v>x</v>
          </cell>
          <cell r="G15">
            <v>17</v>
          </cell>
          <cell r="H15">
            <v>17</v>
          </cell>
          <cell r="I15" t="str">
            <v>x</v>
          </cell>
          <cell r="J15" t="str">
            <v>x</v>
          </cell>
          <cell r="K15" t="str">
            <v>x</v>
          </cell>
          <cell r="L15" t="str">
            <v>x</v>
          </cell>
          <cell r="M15" t="str">
            <v>x</v>
          </cell>
          <cell r="N15" t="str">
            <v>x</v>
          </cell>
          <cell r="O15">
            <v>3</v>
          </cell>
          <cell r="P15" t="str">
            <v>Response Management</v>
          </cell>
          <cell r="Q15">
            <v>1067</v>
          </cell>
          <cell r="R15">
            <v>0</v>
          </cell>
          <cell r="S15">
            <v>13</v>
          </cell>
          <cell r="T15">
            <v>0</v>
          </cell>
          <cell r="U15">
            <v>187</v>
          </cell>
        </row>
        <row r="16">
          <cell r="D16">
            <v>5544</v>
          </cell>
          <cell r="E16">
            <v>121</v>
          </cell>
          <cell r="F16" t="str">
            <v>X</v>
          </cell>
          <cell r="G16">
            <v>79</v>
          </cell>
          <cell r="H16">
            <v>82</v>
          </cell>
          <cell r="I16" t="str">
            <v>X</v>
          </cell>
          <cell r="J16" t="str">
            <v>X</v>
          </cell>
          <cell r="K16" t="str">
            <v>X</v>
          </cell>
          <cell r="L16" t="str">
            <v>X</v>
          </cell>
          <cell r="M16" t="str">
            <v>X</v>
          </cell>
          <cell r="N16" t="str">
            <v>X</v>
          </cell>
          <cell r="O16">
            <v>10</v>
          </cell>
          <cell r="P16" t="str">
            <v>Response Management</v>
          </cell>
          <cell r="Q16">
            <v>4503</v>
          </cell>
          <cell r="R16">
            <v>13</v>
          </cell>
          <cell r="S16">
            <v>22</v>
          </cell>
          <cell r="T16">
            <v>22</v>
          </cell>
          <cell r="U16">
            <v>929</v>
          </cell>
        </row>
        <row r="17">
          <cell r="D17">
            <v>5552</v>
          </cell>
          <cell r="E17">
            <v>202</v>
          </cell>
          <cell r="F17" t="str">
            <v>X</v>
          </cell>
          <cell r="G17">
            <v>172</v>
          </cell>
          <cell r="H17">
            <v>0</v>
          </cell>
          <cell r="I17" t="str">
            <v>X</v>
          </cell>
          <cell r="J17" t="str">
            <v>X</v>
          </cell>
          <cell r="K17" t="str">
            <v>X</v>
          </cell>
          <cell r="L17" t="str">
            <v>X</v>
          </cell>
          <cell r="M17" t="str">
            <v>X</v>
          </cell>
          <cell r="N17" t="str">
            <v>X</v>
          </cell>
          <cell r="O17">
            <v>7</v>
          </cell>
          <cell r="P17" t="str">
            <v>VIP Transfer</v>
          </cell>
          <cell r="Q17">
            <v>25031</v>
          </cell>
          <cell r="R17">
            <v>0</v>
          </cell>
          <cell r="S17">
            <v>4</v>
          </cell>
          <cell r="T17">
            <v>4</v>
          </cell>
          <cell r="U17">
            <v>1450</v>
          </cell>
        </row>
        <row r="18">
          <cell r="D18">
            <v>5562</v>
          </cell>
          <cell r="E18">
            <v>17</v>
          </cell>
          <cell r="F18" t="str">
            <v>X</v>
          </cell>
          <cell r="G18">
            <v>11</v>
          </cell>
          <cell r="H18">
            <v>0</v>
          </cell>
          <cell r="I18" t="str">
            <v>X</v>
          </cell>
          <cell r="J18" t="str">
            <v>X</v>
          </cell>
          <cell r="K18" t="str">
            <v>X</v>
          </cell>
          <cell r="L18" t="str">
            <v>X</v>
          </cell>
          <cell r="M18" t="str">
            <v>X</v>
          </cell>
          <cell r="N18" t="str">
            <v>X</v>
          </cell>
          <cell r="O18">
            <v>2</v>
          </cell>
          <cell r="P18">
            <v>5562</v>
          </cell>
          <cell r="Q18">
            <v>1870</v>
          </cell>
          <cell r="R18">
            <v>0</v>
          </cell>
          <cell r="S18">
            <v>1</v>
          </cell>
          <cell r="T18">
            <v>1</v>
          </cell>
          <cell r="U18">
            <v>238</v>
          </cell>
        </row>
        <row r="19">
          <cell r="D19">
            <v>21000</v>
          </cell>
          <cell r="E19">
            <v>3</v>
          </cell>
          <cell r="F19" t="str">
            <v>X</v>
          </cell>
          <cell r="G19">
            <v>0</v>
          </cell>
          <cell r="H19">
            <v>0</v>
          </cell>
          <cell r="I19" t="str">
            <v>X</v>
          </cell>
          <cell r="J19" t="str">
            <v>X</v>
          </cell>
          <cell r="K19" t="str">
            <v>X</v>
          </cell>
          <cell r="L19" t="str">
            <v>X</v>
          </cell>
          <cell r="M19" t="str">
            <v>X</v>
          </cell>
          <cell r="N19" t="str">
            <v>X</v>
          </cell>
          <cell r="O19">
            <v>0</v>
          </cell>
          <cell r="P19" t="str">
            <v>Livs4 402000</v>
          </cell>
          <cell r="Q19">
            <v>0</v>
          </cell>
          <cell r="R19">
            <v>0</v>
          </cell>
          <cell r="S19">
            <v>3</v>
          </cell>
          <cell r="T19">
            <v>0</v>
          </cell>
          <cell r="U19">
            <v>0</v>
          </cell>
        </row>
        <row r="20">
          <cell r="D20">
            <v>21004</v>
          </cell>
          <cell r="E20">
            <v>102</v>
          </cell>
          <cell r="F20" t="str">
            <v>X</v>
          </cell>
          <cell r="G20">
            <v>0</v>
          </cell>
          <cell r="H20">
            <v>0</v>
          </cell>
          <cell r="I20" t="str">
            <v>X</v>
          </cell>
          <cell r="J20" t="str">
            <v>X</v>
          </cell>
          <cell r="K20" t="str">
            <v>X</v>
          </cell>
          <cell r="L20" t="str">
            <v>X</v>
          </cell>
          <cell r="M20" t="str">
            <v>X</v>
          </cell>
          <cell r="N20" t="str">
            <v>X</v>
          </cell>
          <cell r="O20">
            <v>22</v>
          </cell>
          <cell r="P20" t="str">
            <v>Livs4 404070</v>
          </cell>
          <cell r="Q20">
            <v>0</v>
          </cell>
          <cell r="R20">
            <v>53</v>
          </cell>
          <cell r="S20">
            <v>76</v>
          </cell>
          <cell r="T20">
            <v>0</v>
          </cell>
          <cell r="U20">
            <v>0</v>
          </cell>
        </row>
        <row r="21">
          <cell r="D21">
            <v>21006</v>
          </cell>
          <cell r="E21">
            <v>31</v>
          </cell>
          <cell r="F21" t="str">
            <v>X</v>
          </cell>
          <cell r="G21">
            <v>0</v>
          </cell>
          <cell r="H21">
            <v>0</v>
          </cell>
          <cell r="I21" t="str">
            <v>X</v>
          </cell>
          <cell r="J21" t="str">
            <v>X</v>
          </cell>
          <cell r="K21" t="str">
            <v>X</v>
          </cell>
          <cell r="L21" t="str">
            <v>X</v>
          </cell>
          <cell r="M21" t="str">
            <v>X</v>
          </cell>
          <cell r="N21" t="str">
            <v>X</v>
          </cell>
          <cell r="O21">
            <v>0</v>
          </cell>
          <cell r="P21" t="str">
            <v>Livs4 404048</v>
          </cell>
          <cell r="Q21">
            <v>0</v>
          </cell>
          <cell r="R21">
            <v>73</v>
          </cell>
          <cell r="S21">
            <v>24</v>
          </cell>
          <cell r="T21">
            <v>0</v>
          </cell>
          <cell r="U21">
            <v>0</v>
          </cell>
        </row>
        <row r="22">
          <cell r="D22">
            <v>21008</v>
          </cell>
          <cell r="E22">
            <v>22</v>
          </cell>
          <cell r="F22" t="str">
            <v>X</v>
          </cell>
          <cell r="G22">
            <v>0</v>
          </cell>
          <cell r="H22">
            <v>0</v>
          </cell>
          <cell r="I22" t="str">
            <v>X</v>
          </cell>
          <cell r="J22" t="str">
            <v>X</v>
          </cell>
          <cell r="K22" t="str">
            <v>X</v>
          </cell>
          <cell r="L22" t="str">
            <v>X</v>
          </cell>
          <cell r="M22" t="str">
            <v>X</v>
          </cell>
          <cell r="N22" t="str">
            <v>X</v>
          </cell>
          <cell r="O22">
            <v>0</v>
          </cell>
          <cell r="P22" t="str">
            <v>Livs4 424200</v>
          </cell>
          <cell r="Q22">
            <v>0</v>
          </cell>
          <cell r="R22">
            <v>0</v>
          </cell>
          <cell r="S22">
            <v>22</v>
          </cell>
          <cell r="T22">
            <v>0</v>
          </cell>
          <cell r="U22">
            <v>0</v>
          </cell>
        </row>
        <row r="23">
          <cell r="D23">
            <v>21009</v>
          </cell>
          <cell r="E23">
            <v>351</v>
          </cell>
          <cell r="F23" t="str">
            <v>X</v>
          </cell>
          <cell r="G23">
            <v>0</v>
          </cell>
          <cell r="H23">
            <v>0</v>
          </cell>
          <cell r="I23" t="str">
            <v>X</v>
          </cell>
          <cell r="J23" t="str">
            <v>X</v>
          </cell>
          <cell r="K23" t="str">
            <v>X</v>
          </cell>
          <cell r="L23" t="str">
            <v>X</v>
          </cell>
          <cell r="M23" t="str">
            <v>X</v>
          </cell>
          <cell r="N23" t="str">
            <v>X</v>
          </cell>
          <cell r="O23">
            <v>6</v>
          </cell>
          <cell r="P23" t="str">
            <v>Livs4 424242</v>
          </cell>
          <cell r="Q23">
            <v>0</v>
          </cell>
          <cell r="R23">
            <v>133</v>
          </cell>
          <cell r="S23">
            <v>334</v>
          </cell>
          <cell r="T23">
            <v>0</v>
          </cell>
          <cell r="U23">
            <v>0</v>
          </cell>
        </row>
        <row r="24">
          <cell r="D24">
            <v>21010</v>
          </cell>
          <cell r="E24">
            <v>4</v>
          </cell>
          <cell r="F24" t="str">
            <v>X</v>
          </cell>
          <cell r="G24">
            <v>0</v>
          </cell>
          <cell r="H24">
            <v>0</v>
          </cell>
          <cell r="I24" t="str">
            <v>X</v>
          </cell>
          <cell r="J24" t="str">
            <v>X</v>
          </cell>
          <cell r="K24" t="str">
            <v>X</v>
          </cell>
          <cell r="L24" t="str">
            <v>X</v>
          </cell>
          <cell r="M24" t="str">
            <v>X</v>
          </cell>
          <cell r="N24" t="str">
            <v>X</v>
          </cell>
          <cell r="O24">
            <v>0</v>
          </cell>
          <cell r="P24" t="str">
            <v>Livs4 6060808</v>
          </cell>
          <cell r="Q24">
            <v>0</v>
          </cell>
          <cell r="R24">
            <v>0</v>
          </cell>
          <cell r="S24">
            <v>4</v>
          </cell>
          <cell r="T24">
            <v>0</v>
          </cell>
          <cell r="U24">
            <v>0</v>
          </cell>
        </row>
        <row r="25">
          <cell r="D25">
            <v>21012</v>
          </cell>
          <cell r="E25">
            <v>9</v>
          </cell>
          <cell r="F25" t="str">
            <v>X</v>
          </cell>
          <cell r="G25">
            <v>0</v>
          </cell>
          <cell r="H25">
            <v>0</v>
          </cell>
          <cell r="I25" t="str">
            <v>X</v>
          </cell>
          <cell r="J25" t="str">
            <v>X</v>
          </cell>
          <cell r="K25" t="str">
            <v>X</v>
          </cell>
          <cell r="L25" t="str">
            <v>X</v>
          </cell>
          <cell r="M25" t="str">
            <v>X</v>
          </cell>
          <cell r="N25" t="str">
            <v>X</v>
          </cell>
          <cell r="O25">
            <v>0</v>
          </cell>
          <cell r="P25" t="str">
            <v>Livs4 064499</v>
          </cell>
          <cell r="Q25">
            <v>0</v>
          </cell>
          <cell r="R25">
            <v>0</v>
          </cell>
          <cell r="S25">
            <v>9</v>
          </cell>
          <cell r="T25">
            <v>0</v>
          </cell>
          <cell r="U25">
            <v>0</v>
          </cell>
        </row>
        <row r="26">
          <cell r="D26">
            <v>21013</v>
          </cell>
          <cell r="E26">
            <v>1</v>
          </cell>
          <cell r="F26" t="str">
            <v>X</v>
          </cell>
          <cell r="G26">
            <v>0</v>
          </cell>
          <cell r="H26">
            <v>0</v>
          </cell>
          <cell r="I26" t="str">
            <v>X</v>
          </cell>
          <cell r="J26" t="str">
            <v>X</v>
          </cell>
          <cell r="K26" t="str">
            <v>X</v>
          </cell>
          <cell r="L26" t="str">
            <v>X</v>
          </cell>
          <cell r="M26" t="str">
            <v>X</v>
          </cell>
          <cell r="N26" t="str">
            <v>X</v>
          </cell>
          <cell r="O26">
            <v>0</v>
          </cell>
          <cell r="P26" t="str">
            <v>Livs4 067575</v>
          </cell>
          <cell r="Q26">
            <v>0</v>
          </cell>
          <cell r="R26">
            <v>0</v>
          </cell>
          <cell r="S26">
            <v>1</v>
          </cell>
          <cell r="T26">
            <v>0</v>
          </cell>
          <cell r="U26">
            <v>0</v>
          </cell>
        </row>
        <row r="27">
          <cell r="D27">
            <v>21016</v>
          </cell>
          <cell r="E27">
            <v>2</v>
          </cell>
          <cell r="F27" t="str">
            <v>X</v>
          </cell>
          <cell r="G27">
            <v>0</v>
          </cell>
          <cell r="H27">
            <v>0</v>
          </cell>
          <cell r="I27" t="str">
            <v>X</v>
          </cell>
          <cell r="J27" t="str">
            <v>X</v>
          </cell>
          <cell r="K27" t="str">
            <v>X</v>
          </cell>
          <cell r="L27" t="str">
            <v>X</v>
          </cell>
          <cell r="M27" t="str">
            <v>X</v>
          </cell>
          <cell r="N27" t="str">
            <v>X</v>
          </cell>
          <cell r="O27">
            <v>0</v>
          </cell>
          <cell r="P27" t="str">
            <v>Livs4 414414</v>
          </cell>
          <cell r="Q27">
            <v>0</v>
          </cell>
          <cell r="R27">
            <v>11</v>
          </cell>
          <cell r="S27">
            <v>1</v>
          </cell>
          <cell r="T27">
            <v>0</v>
          </cell>
          <cell r="U27">
            <v>0</v>
          </cell>
        </row>
        <row r="28">
          <cell r="D28">
            <v>21019</v>
          </cell>
          <cell r="E28">
            <v>8</v>
          </cell>
          <cell r="F28" t="str">
            <v>X</v>
          </cell>
          <cell r="G28">
            <v>0</v>
          </cell>
          <cell r="H28">
            <v>0</v>
          </cell>
          <cell r="I28" t="str">
            <v>X</v>
          </cell>
          <cell r="J28" t="str">
            <v>X</v>
          </cell>
          <cell r="K28" t="str">
            <v>X</v>
          </cell>
          <cell r="L28" t="str">
            <v>X</v>
          </cell>
          <cell r="M28" t="str">
            <v>X</v>
          </cell>
          <cell r="N28" t="str">
            <v>X</v>
          </cell>
          <cell r="O28">
            <v>0</v>
          </cell>
          <cell r="P28" t="str">
            <v>Livs4 663360</v>
          </cell>
          <cell r="Q28">
            <v>0</v>
          </cell>
          <cell r="R28">
            <v>0</v>
          </cell>
          <cell r="S28">
            <v>8</v>
          </cell>
          <cell r="T28">
            <v>0</v>
          </cell>
          <cell r="U28">
            <v>0</v>
          </cell>
        </row>
        <row r="29">
          <cell r="D29">
            <v>21022</v>
          </cell>
          <cell r="E29">
            <v>4</v>
          </cell>
          <cell r="F29" t="str">
            <v>X</v>
          </cell>
          <cell r="G29">
            <v>0</v>
          </cell>
          <cell r="H29">
            <v>0</v>
          </cell>
          <cell r="I29" t="str">
            <v>X</v>
          </cell>
          <cell r="J29" t="str">
            <v>X</v>
          </cell>
          <cell r="K29" t="str">
            <v>X</v>
          </cell>
          <cell r="L29" t="str">
            <v>X</v>
          </cell>
          <cell r="M29" t="str">
            <v>X</v>
          </cell>
          <cell r="N29" t="str">
            <v>X</v>
          </cell>
          <cell r="O29">
            <v>0</v>
          </cell>
          <cell r="P29" t="str">
            <v>Livs4 430785</v>
          </cell>
          <cell r="Q29">
            <v>0</v>
          </cell>
          <cell r="R29">
            <v>0</v>
          </cell>
          <cell r="S29">
            <v>4</v>
          </cell>
          <cell r="T29">
            <v>0</v>
          </cell>
          <cell r="U29">
            <v>0</v>
          </cell>
        </row>
        <row r="30">
          <cell r="D30">
            <v>21024</v>
          </cell>
          <cell r="E30">
            <v>5</v>
          </cell>
          <cell r="F30" t="str">
            <v>X</v>
          </cell>
          <cell r="G30">
            <v>0</v>
          </cell>
          <cell r="H30">
            <v>0</v>
          </cell>
          <cell r="I30" t="str">
            <v>X</v>
          </cell>
          <cell r="J30" t="str">
            <v>X</v>
          </cell>
          <cell r="K30" t="str">
            <v>X</v>
          </cell>
          <cell r="L30" t="str">
            <v>X</v>
          </cell>
          <cell r="M30" t="str">
            <v>X</v>
          </cell>
          <cell r="N30" t="str">
            <v>X</v>
          </cell>
          <cell r="O30">
            <v>0</v>
          </cell>
          <cell r="P30" t="str">
            <v>Livs4 800875</v>
          </cell>
          <cell r="Q30">
            <v>0</v>
          </cell>
          <cell r="R30">
            <v>0</v>
          </cell>
          <cell r="S30">
            <v>5</v>
          </cell>
          <cell r="T30">
            <v>0</v>
          </cell>
          <cell r="U30">
            <v>0</v>
          </cell>
        </row>
        <row r="31">
          <cell r="D31">
            <v>21027</v>
          </cell>
          <cell r="E31">
            <v>6</v>
          </cell>
          <cell r="F31" t="str">
            <v>X</v>
          </cell>
          <cell r="G31">
            <v>0</v>
          </cell>
          <cell r="H31">
            <v>0</v>
          </cell>
          <cell r="I31" t="str">
            <v>X</v>
          </cell>
          <cell r="J31" t="str">
            <v>X</v>
          </cell>
          <cell r="K31" t="str">
            <v>X</v>
          </cell>
          <cell r="L31" t="str">
            <v>X</v>
          </cell>
          <cell r="M31" t="str">
            <v>X</v>
          </cell>
          <cell r="N31" t="str">
            <v>X</v>
          </cell>
          <cell r="O31">
            <v>0</v>
          </cell>
          <cell r="P31" t="str">
            <v>Livs4 719803</v>
          </cell>
          <cell r="Q31">
            <v>0</v>
          </cell>
          <cell r="R31">
            <v>0</v>
          </cell>
          <cell r="S31">
            <v>6</v>
          </cell>
          <cell r="T31">
            <v>0</v>
          </cell>
          <cell r="U31">
            <v>0</v>
          </cell>
        </row>
        <row r="32">
          <cell r="D32">
            <v>21036</v>
          </cell>
          <cell r="E32">
            <v>7526</v>
          </cell>
          <cell r="F32" t="str">
            <v>X</v>
          </cell>
          <cell r="G32">
            <v>0</v>
          </cell>
          <cell r="H32">
            <v>0</v>
          </cell>
          <cell r="I32" t="str">
            <v>X</v>
          </cell>
          <cell r="J32" t="str">
            <v>X</v>
          </cell>
          <cell r="K32" t="str">
            <v>X</v>
          </cell>
          <cell r="L32" t="str">
            <v>X</v>
          </cell>
          <cell r="M32" t="str">
            <v>X</v>
          </cell>
          <cell r="N32" t="str">
            <v>X</v>
          </cell>
          <cell r="O32">
            <v>0</v>
          </cell>
          <cell r="P32" t="str">
            <v>c Cus LIVS4 404040</v>
          </cell>
          <cell r="Q32">
            <v>0</v>
          </cell>
          <cell r="R32">
            <v>0</v>
          </cell>
          <cell r="S32">
            <v>6254</v>
          </cell>
          <cell r="T32">
            <v>0</v>
          </cell>
          <cell r="U32">
            <v>0</v>
          </cell>
        </row>
        <row r="33">
          <cell r="D33">
            <v>21038</v>
          </cell>
          <cell r="E33">
            <v>22</v>
          </cell>
          <cell r="F33" t="str">
            <v>X</v>
          </cell>
          <cell r="G33">
            <v>0</v>
          </cell>
          <cell r="H33">
            <v>0</v>
          </cell>
          <cell r="I33" t="str">
            <v>X</v>
          </cell>
          <cell r="J33" t="str">
            <v>X</v>
          </cell>
          <cell r="K33" t="str">
            <v>X</v>
          </cell>
          <cell r="L33" t="str">
            <v>X</v>
          </cell>
          <cell r="M33" t="str">
            <v>X</v>
          </cell>
          <cell r="N33" t="str">
            <v>X</v>
          </cell>
          <cell r="O33">
            <v>0</v>
          </cell>
          <cell r="P33" t="str">
            <v>Livs4 800876</v>
          </cell>
          <cell r="Q33">
            <v>0</v>
          </cell>
          <cell r="R33">
            <v>0</v>
          </cell>
          <cell r="S33">
            <v>22</v>
          </cell>
          <cell r="T33">
            <v>0</v>
          </cell>
          <cell r="U33">
            <v>0</v>
          </cell>
        </row>
        <row r="34">
          <cell r="D34">
            <v>21050</v>
          </cell>
          <cell r="E34">
            <v>1</v>
          </cell>
          <cell r="F34" t="str">
            <v>X</v>
          </cell>
          <cell r="G34">
            <v>1</v>
          </cell>
          <cell r="H34">
            <v>1</v>
          </cell>
          <cell r="I34" t="str">
            <v>X</v>
          </cell>
          <cell r="J34" t="str">
            <v>X</v>
          </cell>
          <cell r="K34" t="str">
            <v>X</v>
          </cell>
          <cell r="L34" t="str">
            <v>X</v>
          </cell>
          <cell r="M34" t="str">
            <v>X</v>
          </cell>
          <cell r="N34" t="str">
            <v>X</v>
          </cell>
          <cell r="O34">
            <v>0</v>
          </cell>
          <cell r="P34" t="str">
            <v>Livs4</v>
          </cell>
          <cell r="Q34">
            <v>9</v>
          </cell>
          <cell r="R34">
            <v>0</v>
          </cell>
          <cell r="S34">
            <v>0</v>
          </cell>
          <cell r="T34">
            <v>0</v>
          </cell>
          <cell r="U34">
            <v>4</v>
          </cell>
        </row>
        <row r="35">
          <cell r="D35">
            <v>21051</v>
          </cell>
          <cell r="E35">
            <v>342</v>
          </cell>
          <cell r="F35" t="str">
            <v>X</v>
          </cell>
          <cell r="G35">
            <v>0</v>
          </cell>
          <cell r="H35">
            <v>0</v>
          </cell>
          <cell r="I35" t="str">
            <v>X</v>
          </cell>
          <cell r="J35" t="str">
            <v>X</v>
          </cell>
          <cell r="K35" t="str">
            <v>X</v>
          </cell>
          <cell r="L35" t="str">
            <v>X</v>
          </cell>
          <cell r="M35" t="str">
            <v>X</v>
          </cell>
          <cell r="N35" t="str">
            <v>X</v>
          </cell>
          <cell r="O35">
            <v>3</v>
          </cell>
          <cell r="P35" t="str">
            <v>g Livs4 160160</v>
          </cell>
          <cell r="Q35">
            <v>0</v>
          </cell>
          <cell r="R35">
            <v>0</v>
          </cell>
          <cell r="S35">
            <v>339</v>
          </cell>
          <cell r="T35">
            <v>0</v>
          </cell>
          <cell r="U35">
            <v>0</v>
          </cell>
        </row>
        <row r="36">
          <cell r="D36">
            <v>21052</v>
          </cell>
          <cell r="E36">
            <v>75</v>
          </cell>
          <cell r="F36" t="str">
            <v>X</v>
          </cell>
          <cell r="G36">
            <v>0</v>
          </cell>
          <cell r="H36">
            <v>0</v>
          </cell>
          <cell r="I36" t="str">
            <v>X</v>
          </cell>
          <cell r="J36" t="str">
            <v>X</v>
          </cell>
          <cell r="K36" t="str">
            <v>X</v>
          </cell>
          <cell r="L36" t="str">
            <v>X</v>
          </cell>
          <cell r="M36" t="str">
            <v>X</v>
          </cell>
          <cell r="N36" t="str">
            <v>X</v>
          </cell>
          <cell r="O36">
            <v>0</v>
          </cell>
          <cell r="P36" t="str">
            <v>f Tech liv4 404040</v>
          </cell>
          <cell r="Q36">
            <v>0</v>
          </cell>
          <cell r="R36">
            <v>0</v>
          </cell>
          <cell r="S36">
            <v>75</v>
          </cell>
          <cell r="T36">
            <v>0</v>
          </cell>
          <cell r="U36">
            <v>0</v>
          </cell>
        </row>
        <row r="37">
          <cell r="D37">
            <v>21062</v>
          </cell>
          <cell r="E37">
            <v>2</v>
          </cell>
          <cell r="F37" t="str">
            <v>X</v>
          </cell>
          <cell r="G37">
            <v>0</v>
          </cell>
          <cell r="H37">
            <v>0</v>
          </cell>
          <cell r="I37" t="str">
            <v>X</v>
          </cell>
          <cell r="J37" t="str">
            <v>X</v>
          </cell>
          <cell r="K37" t="str">
            <v>X</v>
          </cell>
          <cell r="L37" t="str">
            <v>X</v>
          </cell>
          <cell r="M37" t="str">
            <v>X</v>
          </cell>
          <cell r="N37" t="str">
            <v>X</v>
          </cell>
          <cell r="O37">
            <v>0</v>
          </cell>
          <cell r="P37" t="str">
            <v>Livs4 800860</v>
          </cell>
          <cell r="Q37">
            <v>0</v>
          </cell>
          <cell r="R37">
            <v>0</v>
          </cell>
          <cell r="S37">
            <v>2</v>
          </cell>
          <cell r="T37">
            <v>0</v>
          </cell>
          <cell r="U37">
            <v>0</v>
          </cell>
        </row>
        <row r="38">
          <cell r="D38">
            <v>21063</v>
          </cell>
          <cell r="E38">
            <v>28</v>
          </cell>
          <cell r="F38" t="str">
            <v>X</v>
          </cell>
          <cell r="G38">
            <v>0</v>
          </cell>
          <cell r="H38">
            <v>0</v>
          </cell>
          <cell r="I38" t="str">
            <v>X</v>
          </cell>
          <cell r="J38" t="str">
            <v>X</v>
          </cell>
          <cell r="K38" t="str">
            <v>X</v>
          </cell>
          <cell r="L38" t="str">
            <v>X</v>
          </cell>
          <cell r="M38" t="str">
            <v>X</v>
          </cell>
          <cell r="N38" t="str">
            <v>X</v>
          </cell>
          <cell r="O38">
            <v>0</v>
          </cell>
          <cell r="P38" t="str">
            <v>Livs4 800777</v>
          </cell>
          <cell r="Q38">
            <v>0</v>
          </cell>
          <cell r="R38">
            <v>0</v>
          </cell>
          <cell r="S38">
            <v>28</v>
          </cell>
          <cell r="T38">
            <v>0</v>
          </cell>
          <cell r="U38">
            <v>0</v>
          </cell>
        </row>
        <row r="39">
          <cell r="D39">
            <v>21065</v>
          </cell>
          <cell r="E39">
            <v>45</v>
          </cell>
          <cell r="F39" t="str">
            <v>X</v>
          </cell>
          <cell r="G39">
            <v>0</v>
          </cell>
          <cell r="H39">
            <v>0</v>
          </cell>
          <cell r="I39" t="str">
            <v>X</v>
          </cell>
          <cell r="J39" t="str">
            <v>X</v>
          </cell>
          <cell r="K39" t="str">
            <v>X</v>
          </cell>
          <cell r="L39" t="str">
            <v>X</v>
          </cell>
          <cell r="M39" t="str">
            <v>X</v>
          </cell>
          <cell r="N39" t="str">
            <v>X</v>
          </cell>
          <cell r="O39">
            <v>1</v>
          </cell>
          <cell r="P39" t="str">
            <v>Livs4 719801</v>
          </cell>
          <cell r="Q39">
            <v>0</v>
          </cell>
          <cell r="R39">
            <v>16</v>
          </cell>
          <cell r="S39">
            <v>43</v>
          </cell>
          <cell r="T39">
            <v>0</v>
          </cell>
          <cell r="U39">
            <v>0</v>
          </cell>
        </row>
        <row r="40">
          <cell r="D40">
            <v>21071</v>
          </cell>
          <cell r="E40">
            <v>5</v>
          </cell>
          <cell r="F40" t="str">
            <v>X</v>
          </cell>
          <cell r="G40">
            <v>0</v>
          </cell>
          <cell r="H40">
            <v>0</v>
          </cell>
          <cell r="I40" t="str">
            <v>X</v>
          </cell>
          <cell r="J40" t="str">
            <v>X</v>
          </cell>
          <cell r="K40" t="str">
            <v>X</v>
          </cell>
          <cell r="L40" t="str">
            <v>X</v>
          </cell>
          <cell r="M40" t="str">
            <v>X</v>
          </cell>
          <cell r="N40" t="str">
            <v>X</v>
          </cell>
          <cell r="O40">
            <v>0</v>
          </cell>
          <cell r="P40" t="str">
            <v>Livs4 400208</v>
          </cell>
          <cell r="Q40">
            <v>0</v>
          </cell>
          <cell r="R40">
            <v>0</v>
          </cell>
          <cell r="S40">
            <v>5</v>
          </cell>
          <cell r="T40">
            <v>0</v>
          </cell>
          <cell r="U40">
            <v>0</v>
          </cell>
        </row>
        <row r="41">
          <cell r="D41">
            <v>21073</v>
          </cell>
          <cell r="E41">
            <v>10</v>
          </cell>
          <cell r="F41" t="str">
            <v>X</v>
          </cell>
          <cell r="G41">
            <v>0</v>
          </cell>
          <cell r="H41">
            <v>0</v>
          </cell>
          <cell r="I41" t="str">
            <v>X</v>
          </cell>
          <cell r="J41" t="str">
            <v>X</v>
          </cell>
          <cell r="K41" t="str">
            <v>X</v>
          </cell>
          <cell r="L41" t="str">
            <v>X</v>
          </cell>
          <cell r="M41" t="str">
            <v>X</v>
          </cell>
          <cell r="N41" t="str">
            <v>X</v>
          </cell>
          <cell r="O41">
            <v>1</v>
          </cell>
          <cell r="P41" t="str">
            <v>Livs4 432494</v>
          </cell>
          <cell r="Q41">
            <v>0</v>
          </cell>
          <cell r="R41">
            <v>34</v>
          </cell>
          <cell r="S41">
            <v>7</v>
          </cell>
          <cell r="T41">
            <v>0</v>
          </cell>
          <cell r="U41">
            <v>0</v>
          </cell>
        </row>
        <row r="42">
          <cell r="D42">
            <v>21079</v>
          </cell>
          <cell r="E42">
            <v>1543</v>
          </cell>
          <cell r="F42" t="str">
            <v>X</v>
          </cell>
          <cell r="G42">
            <v>0</v>
          </cell>
          <cell r="H42">
            <v>0</v>
          </cell>
          <cell r="I42" t="str">
            <v>X</v>
          </cell>
          <cell r="J42" t="str">
            <v>X</v>
          </cell>
          <cell r="K42" t="str">
            <v>X</v>
          </cell>
          <cell r="L42" t="str">
            <v>X</v>
          </cell>
          <cell r="M42" t="str">
            <v>X</v>
          </cell>
          <cell r="N42" t="str">
            <v>X</v>
          </cell>
          <cell r="O42">
            <v>9</v>
          </cell>
          <cell r="P42" t="str">
            <v>h Livs4 500005</v>
          </cell>
          <cell r="Q42">
            <v>0</v>
          </cell>
          <cell r="R42">
            <v>0</v>
          </cell>
          <cell r="S42">
            <v>1482</v>
          </cell>
          <cell r="T42">
            <v>0</v>
          </cell>
          <cell r="U42">
            <v>0</v>
          </cell>
        </row>
        <row r="43">
          <cell r="D43">
            <v>21085</v>
          </cell>
          <cell r="E43">
            <v>1</v>
          </cell>
          <cell r="F43" t="str">
            <v>X</v>
          </cell>
          <cell r="G43">
            <v>0</v>
          </cell>
          <cell r="H43">
            <v>0</v>
          </cell>
          <cell r="I43" t="str">
            <v>X</v>
          </cell>
          <cell r="J43" t="str">
            <v>X</v>
          </cell>
          <cell r="K43" t="str">
            <v>X</v>
          </cell>
          <cell r="L43" t="str">
            <v>X</v>
          </cell>
          <cell r="M43" t="str">
            <v>X</v>
          </cell>
          <cell r="N43" t="str">
            <v>X</v>
          </cell>
          <cell r="O43">
            <v>0</v>
          </cell>
          <cell r="P43" t="str">
            <v>Livs4 501603</v>
          </cell>
          <cell r="Q43">
            <v>0</v>
          </cell>
          <cell r="R43">
            <v>0</v>
          </cell>
          <cell r="S43">
            <v>1</v>
          </cell>
          <cell r="T43">
            <v>0</v>
          </cell>
          <cell r="U43">
            <v>0</v>
          </cell>
        </row>
        <row r="44">
          <cell r="D44">
            <v>21091</v>
          </cell>
          <cell r="E44">
            <v>3</v>
          </cell>
          <cell r="F44" t="str">
            <v>X</v>
          </cell>
          <cell r="G44">
            <v>0</v>
          </cell>
          <cell r="H44">
            <v>0</v>
          </cell>
          <cell r="I44" t="str">
            <v>X</v>
          </cell>
          <cell r="J44" t="str">
            <v>X</v>
          </cell>
          <cell r="K44" t="str">
            <v>X</v>
          </cell>
          <cell r="L44" t="str">
            <v>X</v>
          </cell>
          <cell r="M44" t="str">
            <v>X</v>
          </cell>
          <cell r="N44" t="str">
            <v>X</v>
          </cell>
          <cell r="O44">
            <v>0</v>
          </cell>
          <cell r="P44" t="str">
            <v>Livs4 005641</v>
          </cell>
          <cell r="Q44">
            <v>0</v>
          </cell>
          <cell r="R44">
            <v>0</v>
          </cell>
          <cell r="S44">
            <v>3</v>
          </cell>
          <cell r="T44">
            <v>0</v>
          </cell>
          <cell r="U44">
            <v>0</v>
          </cell>
        </row>
        <row r="45">
          <cell r="D45">
            <v>21099</v>
          </cell>
          <cell r="E45">
            <v>2</v>
          </cell>
          <cell r="F45" t="str">
            <v>X</v>
          </cell>
          <cell r="G45">
            <v>0</v>
          </cell>
          <cell r="H45">
            <v>0</v>
          </cell>
          <cell r="I45" t="str">
            <v>X</v>
          </cell>
          <cell r="J45" t="str">
            <v>X</v>
          </cell>
          <cell r="K45" t="str">
            <v>X</v>
          </cell>
          <cell r="L45" t="str">
            <v>X</v>
          </cell>
          <cell r="M45" t="str">
            <v>X</v>
          </cell>
          <cell r="N45" t="str">
            <v>X</v>
          </cell>
          <cell r="O45">
            <v>0</v>
          </cell>
          <cell r="P45" t="str">
            <v>Livs4 400881</v>
          </cell>
          <cell r="Q45">
            <v>0</v>
          </cell>
          <cell r="R45">
            <v>0</v>
          </cell>
          <cell r="S45">
            <v>2</v>
          </cell>
          <cell r="T45">
            <v>0</v>
          </cell>
          <cell r="U45">
            <v>0</v>
          </cell>
        </row>
        <row r="46">
          <cell r="D46">
            <v>21100</v>
          </cell>
          <cell r="E46">
            <v>3</v>
          </cell>
          <cell r="F46" t="str">
            <v>X</v>
          </cell>
          <cell r="G46">
            <v>0</v>
          </cell>
          <cell r="H46">
            <v>0</v>
          </cell>
          <cell r="I46" t="str">
            <v>X</v>
          </cell>
          <cell r="J46" t="str">
            <v>X</v>
          </cell>
          <cell r="K46" t="str">
            <v>X</v>
          </cell>
          <cell r="L46" t="str">
            <v>X</v>
          </cell>
          <cell r="M46" t="str">
            <v>X</v>
          </cell>
          <cell r="N46" t="str">
            <v>X</v>
          </cell>
          <cell r="O46">
            <v>0</v>
          </cell>
          <cell r="P46" t="str">
            <v>Livs4 400878</v>
          </cell>
          <cell r="Q46">
            <v>0</v>
          </cell>
          <cell r="R46">
            <v>0</v>
          </cell>
          <cell r="S46">
            <v>3</v>
          </cell>
          <cell r="T46">
            <v>0</v>
          </cell>
          <cell r="U46">
            <v>0</v>
          </cell>
        </row>
        <row r="47">
          <cell r="D47">
            <v>21101</v>
          </cell>
          <cell r="E47">
            <v>71</v>
          </cell>
          <cell r="F47" t="str">
            <v>X</v>
          </cell>
          <cell r="G47">
            <v>0</v>
          </cell>
          <cell r="H47">
            <v>0</v>
          </cell>
          <cell r="I47" t="str">
            <v>X</v>
          </cell>
          <cell r="J47" t="str">
            <v>X</v>
          </cell>
          <cell r="K47" t="str">
            <v>X</v>
          </cell>
          <cell r="L47" t="str">
            <v>X</v>
          </cell>
          <cell r="M47" t="str">
            <v>X</v>
          </cell>
          <cell r="N47" t="str">
            <v>X</v>
          </cell>
          <cell r="O47">
            <v>0</v>
          </cell>
          <cell r="P47" t="str">
            <v>Livs4 400879</v>
          </cell>
          <cell r="Q47">
            <v>0</v>
          </cell>
          <cell r="R47">
            <v>73</v>
          </cell>
          <cell r="S47">
            <v>66</v>
          </cell>
          <cell r="T47">
            <v>0</v>
          </cell>
          <cell r="U47">
            <v>0</v>
          </cell>
        </row>
        <row r="48">
          <cell r="D48">
            <v>21102</v>
          </cell>
          <cell r="E48">
            <v>1</v>
          </cell>
          <cell r="F48" t="str">
            <v>X</v>
          </cell>
          <cell r="G48">
            <v>0</v>
          </cell>
          <cell r="H48">
            <v>0</v>
          </cell>
          <cell r="I48" t="str">
            <v>X</v>
          </cell>
          <cell r="J48" t="str">
            <v>X</v>
          </cell>
          <cell r="K48" t="str">
            <v>X</v>
          </cell>
          <cell r="L48" t="str">
            <v>X</v>
          </cell>
          <cell r="M48" t="str">
            <v>X</v>
          </cell>
          <cell r="N48" t="str">
            <v>X</v>
          </cell>
          <cell r="O48">
            <v>0</v>
          </cell>
          <cell r="P48" t="str">
            <v>Livs4 400871</v>
          </cell>
          <cell r="Q48">
            <v>0</v>
          </cell>
          <cell r="R48">
            <v>0</v>
          </cell>
          <cell r="S48">
            <v>1</v>
          </cell>
          <cell r="T48">
            <v>0</v>
          </cell>
          <cell r="U48">
            <v>0</v>
          </cell>
        </row>
        <row r="49">
          <cell r="D49">
            <v>21103</v>
          </cell>
          <cell r="E49">
            <v>1</v>
          </cell>
          <cell r="F49" t="str">
            <v>X</v>
          </cell>
          <cell r="G49">
            <v>0</v>
          </cell>
          <cell r="H49">
            <v>0</v>
          </cell>
          <cell r="I49" t="str">
            <v>X</v>
          </cell>
          <cell r="J49" t="str">
            <v>X</v>
          </cell>
          <cell r="K49" t="str">
            <v>X</v>
          </cell>
          <cell r="L49" t="str">
            <v>X</v>
          </cell>
          <cell r="M49" t="str">
            <v>X</v>
          </cell>
          <cell r="N49" t="str">
            <v>X</v>
          </cell>
          <cell r="O49">
            <v>0</v>
          </cell>
          <cell r="P49" t="str">
            <v>Livs4 400876</v>
          </cell>
          <cell r="Q49">
            <v>0</v>
          </cell>
          <cell r="R49">
            <v>0</v>
          </cell>
          <cell r="S49">
            <v>1</v>
          </cell>
          <cell r="T49">
            <v>0</v>
          </cell>
          <cell r="U49">
            <v>0</v>
          </cell>
        </row>
        <row r="50">
          <cell r="D50">
            <v>21105</v>
          </cell>
          <cell r="E50">
            <v>19</v>
          </cell>
          <cell r="F50" t="str">
            <v>X</v>
          </cell>
          <cell r="G50">
            <v>0</v>
          </cell>
          <cell r="H50">
            <v>0</v>
          </cell>
          <cell r="I50" t="str">
            <v>X</v>
          </cell>
          <cell r="J50" t="str">
            <v>X</v>
          </cell>
          <cell r="K50" t="str">
            <v>X</v>
          </cell>
          <cell r="L50" t="str">
            <v>X</v>
          </cell>
          <cell r="M50" t="str">
            <v>X</v>
          </cell>
          <cell r="N50" t="str">
            <v>X</v>
          </cell>
          <cell r="O50">
            <v>0</v>
          </cell>
          <cell r="P50" t="str">
            <v>Livs4 430784</v>
          </cell>
          <cell r="Q50">
            <v>0</v>
          </cell>
          <cell r="R50">
            <v>291</v>
          </cell>
          <cell r="S50">
            <v>0</v>
          </cell>
          <cell r="T50">
            <v>0</v>
          </cell>
          <cell r="U50">
            <v>0</v>
          </cell>
        </row>
        <row r="51">
          <cell r="D51">
            <v>21111</v>
          </cell>
          <cell r="E51">
            <v>21</v>
          </cell>
          <cell r="F51" t="str">
            <v>X</v>
          </cell>
          <cell r="G51">
            <v>0</v>
          </cell>
          <cell r="H51">
            <v>0</v>
          </cell>
          <cell r="I51" t="str">
            <v>X</v>
          </cell>
          <cell r="J51" t="str">
            <v>X</v>
          </cell>
          <cell r="K51" t="str">
            <v>X</v>
          </cell>
          <cell r="L51" t="str">
            <v>X</v>
          </cell>
          <cell r="M51" t="str">
            <v>X</v>
          </cell>
          <cell r="N51" t="str">
            <v>X</v>
          </cell>
          <cell r="O51">
            <v>0</v>
          </cell>
          <cell r="P51" t="str">
            <v>Livs4 719823</v>
          </cell>
          <cell r="Q51">
            <v>0</v>
          </cell>
          <cell r="R51">
            <v>0</v>
          </cell>
          <cell r="S51">
            <v>21</v>
          </cell>
          <cell r="T51">
            <v>0</v>
          </cell>
          <cell r="U51">
            <v>0</v>
          </cell>
        </row>
        <row r="52">
          <cell r="D52">
            <v>21112</v>
          </cell>
          <cell r="E52">
            <v>19</v>
          </cell>
          <cell r="F52" t="str">
            <v>X</v>
          </cell>
          <cell r="G52">
            <v>0</v>
          </cell>
          <cell r="H52">
            <v>0</v>
          </cell>
          <cell r="I52" t="str">
            <v>X</v>
          </cell>
          <cell r="J52" t="str">
            <v>X</v>
          </cell>
          <cell r="K52" t="str">
            <v>X</v>
          </cell>
          <cell r="L52" t="str">
            <v>X</v>
          </cell>
          <cell r="M52" t="str">
            <v>X</v>
          </cell>
          <cell r="N52" t="str">
            <v>X</v>
          </cell>
          <cell r="O52">
            <v>0</v>
          </cell>
          <cell r="P52" t="str">
            <v>Livs4 719824</v>
          </cell>
          <cell r="Q52">
            <v>0</v>
          </cell>
          <cell r="R52">
            <v>47</v>
          </cell>
          <cell r="S52">
            <v>16</v>
          </cell>
          <cell r="T52">
            <v>0</v>
          </cell>
          <cell r="U52">
            <v>0</v>
          </cell>
        </row>
        <row r="53">
          <cell r="D53">
            <v>21114</v>
          </cell>
          <cell r="E53">
            <v>14</v>
          </cell>
          <cell r="F53" t="str">
            <v>X</v>
          </cell>
          <cell r="G53">
            <v>0</v>
          </cell>
          <cell r="H53">
            <v>0</v>
          </cell>
          <cell r="I53" t="str">
            <v>X</v>
          </cell>
          <cell r="J53" t="str">
            <v>X</v>
          </cell>
          <cell r="K53" t="str">
            <v>X</v>
          </cell>
          <cell r="L53" t="str">
            <v>X</v>
          </cell>
          <cell r="M53" t="str">
            <v>X</v>
          </cell>
          <cell r="N53" t="str">
            <v>X</v>
          </cell>
          <cell r="O53">
            <v>0</v>
          </cell>
          <cell r="P53" t="str">
            <v>Livs4 719826</v>
          </cell>
          <cell r="Q53">
            <v>0</v>
          </cell>
          <cell r="R53">
            <v>0</v>
          </cell>
          <cell r="S53">
            <v>14</v>
          </cell>
          <cell r="T53">
            <v>0</v>
          </cell>
          <cell r="U53">
            <v>0</v>
          </cell>
        </row>
        <row r="54">
          <cell r="D54">
            <v>21123</v>
          </cell>
          <cell r="E54">
            <v>15</v>
          </cell>
          <cell r="F54" t="str">
            <v>X</v>
          </cell>
          <cell r="G54">
            <v>0</v>
          </cell>
          <cell r="H54">
            <v>0</v>
          </cell>
          <cell r="I54" t="str">
            <v>X</v>
          </cell>
          <cell r="J54" t="str">
            <v>X</v>
          </cell>
          <cell r="K54" t="str">
            <v>X</v>
          </cell>
          <cell r="L54" t="str">
            <v>X</v>
          </cell>
          <cell r="M54" t="str">
            <v>X</v>
          </cell>
          <cell r="N54" t="str">
            <v>X</v>
          </cell>
          <cell r="O54">
            <v>0</v>
          </cell>
          <cell r="P54" t="str">
            <v>Livs4 001071</v>
          </cell>
          <cell r="Q54">
            <v>0</v>
          </cell>
          <cell r="R54">
            <v>229</v>
          </cell>
          <cell r="S54">
            <v>0</v>
          </cell>
          <cell r="T54">
            <v>0</v>
          </cell>
          <cell r="U54">
            <v>0</v>
          </cell>
        </row>
        <row r="55">
          <cell r="D55">
            <v>21124</v>
          </cell>
          <cell r="E55">
            <v>9</v>
          </cell>
          <cell r="F55" t="str">
            <v>X</v>
          </cell>
          <cell r="G55">
            <v>0</v>
          </cell>
          <cell r="H55">
            <v>0</v>
          </cell>
          <cell r="I55" t="str">
            <v>X</v>
          </cell>
          <cell r="J55" t="str">
            <v>X</v>
          </cell>
          <cell r="K55" t="str">
            <v>X</v>
          </cell>
          <cell r="L55" t="str">
            <v>X</v>
          </cell>
          <cell r="M55" t="str">
            <v>X</v>
          </cell>
          <cell r="N55" t="str">
            <v>X</v>
          </cell>
          <cell r="O55">
            <v>0</v>
          </cell>
          <cell r="P55" t="str">
            <v>Livs4 500605</v>
          </cell>
          <cell r="Q55">
            <v>0</v>
          </cell>
          <cell r="R55">
            <v>142</v>
          </cell>
          <cell r="S55">
            <v>0</v>
          </cell>
          <cell r="T55">
            <v>0</v>
          </cell>
          <cell r="U55">
            <v>0</v>
          </cell>
        </row>
        <row r="56">
          <cell r="D56">
            <v>21130</v>
          </cell>
          <cell r="E56">
            <v>7</v>
          </cell>
          <cell r="F56" t="str">
            <v>X</v>
          </cell>
          <cell r="G56">
            <v>0</v>
          </cell>
          <cell r="H56">
            <v>0</v>
          </cell>
          <cell r="I56" t="str">
            <v>X</v>
          </cell>
          <cell r="J56" t="str">
            <v>X</v>
          </cell>
          <cell r="K56" t="str">
            <v>X</v>
          </cell>
          <cell r="L56" t="str">
            <v>X</v>
          </cell>
          <cell r="M56" t="str">
            <v>X</v>
          </cell>
          <cell r="N56" t="str">
            <v>X</v>
          </cell>
          <cell r="O56">
            <v>0</v>
          </cell>
          <cell r="P56" t="str">
            <v>Livs4 719876</v>
          </cell>
          <cell r="Q56">
            <v>0</v>
          </cell>
          <cell r="R56">
            <v>0</v>
          </cell>
          <cell r="S56">
            <v>7</v>
          </cell>
          <cell r="T56">
            <v>0</v>
          </cell>
          <cell r="U56">
            <v>0</v>
          </cell>
        </row>
        <row r="57">
          <cell r="D57">
            <v>21132</v>
          </cell>
          <cell r="E57">
            <v>1</v>
          </cell>
          <cell r="F57" t="str">
            <v>X</v>
          </cell>
          <cell r="G57">
            <v>0</v>
          </cell>
          <cell r="H57">
            <v>0</v>
          </cell>
          <cell r="I57" t="str">
            <v>X</v>
          </cell>
          <cell r="J57" t="str">
            <v>X</v>
          </cell>
          <cell r="K57" t="str">
            <v>X</v>
          </cell>
          <cell r="L57" t="str">
            <v>X</v>
          </cell>
          <cell r="M57" t="str">
            <v>X</v>
          </cell>
          <cell r="N57" t="str">
            <v>X</v>
          </cell>
          <cell r="O57">
            <v>0</v>
          </cell>
          <cell r="P57" t="str">
            <v>Livs4 21132</v>
          </cell>
          <cell r="Q57">
            <v>0</v>
          </cell>
          <cell r="R57">
            <v>0</v>
          </cell>
          <cell r="S57">
            <v>1</v>
          </cell>
          <cell r="T57">
            <v>0</v>
          </cell>
          <cell r="U57">
            <v>0</v>
          </cell>
        </row>
        <row r="58">
          <cell r="D58">
            <v>21135</v>
          </cell>
          <cell r="E58">
            <v>2</v>
          </cell>
          <cell r="F58" t="str">
            <v>X</v>
          </cell>
          <cell r="G58">
            <v>0</v>
          </cell>
          <cell r="H58">
            <v>0</v>
          </cell>
          <cell r="I58" t="str">
            <v>X</v>
          </cell>
          <cell r="J58" t="str">
            <v>X</v>
          </cell>
          <cell r="K58" t="str">
            <v>X</v>
          </cell>
          <cell r="L58" t="str">
            <v>X</v>
          </cell>
          <cell r="M58" t="str">
            <v>X</v>
          </cell>
          <cell r="N58" t="str">
            <v>X</v>
          </cell>
          <cell r="O58">
            <v>0</v>
          </cell>
          <cell r="P58" t="str">
            <v>Livs4 719843</v>
          </cell>
          <cell r="Q58">
            <v>0</v>
          </cell>
          <cell r="R58">
            <v>0</v>
          </cell>
          <cell r="S58">
            <v>2</v>
          </cell>
          <cell r="T58">
            <v>0</v>
          </cell>
          <cell r="U58">
            <v>0</v>
          </cell>
        </row>
        <row r="59">
          <cell r="D59">
            <v>21136</v>
          </cell>
          <cell r="E59">
            <v>2</v>
          </cell>
          <cell r="F59" t="str">
            <v>X</v>
          </cell>
          <cell r="G59">
            <v>0</v>
          </cell>
          <cell r="H59">
            <v>0</v>
          </cell>
          <cell r="I59" t="str">
            <v>X</v>
          </cell>
          <cell r="J59" t="str">
            <v>X</v>
          </cell>
          <cell r="K59" t="str">
            <v>X</v>
          </cell>
          <cell r="L59" t="str">
            <v>X</v>
          </cell>
          <cell r="M59" t="str">
            <v>X</v>
          </cell>
          <cell r="N59" t="str">
            <v>X</v>
          </cell>
          <cell r="O59">
            <v>0</v>
          </cell>
          <cell r="P59" t="str">
            <v>Livs4 719844</v>
          </cell>
          <cell r="Q59">
            <v>0</v>
          </cell>
          <cell r="R59">
            <v>0</v>
          </cell>
          <cell r="S59">
            <v>2</v>
          </cell>
          <cell r="T59">
            <v>0</v>
          </cell>
          <cell r="U59">
            <v>0</v>
          </cell>
        </row>
        <row r="60">
          <cell r="D60">
            <v>21137</v>
          </cell>
          <cell r="E60">
            <v>3</v>
          </cell>
          <cell r="F60" t="str">
            <v>X</v>
          </cell>
          <cell r="G60">
            <v>0</v>
          </cell>
          <cell r="H60">
            <v>0</v>
          </cell>
          <cell r="I60" t="str">
            <v>X</v>
          </cell>
          <cell r="J60" t="str">
            <v>X</v>
          </cell>
          <cell r="K60" t="str">
            <v>X</v>
          </cell>
          <cell r="L60" t="str">
            <v>X</v>
          </cell>
          <cell r="M60" t="str">
            <v>X</v>
          </cell>
          <cell r="N60" t="str">
            <v>X</v>
          </cell>
          <cell r="O60">
            <v>0</v>
          </cell>
          <cell r="P60" t="str">
            <v>Livs4 719845</v>
          </cell>
          <cell r="Q60">
            <v>0</v>
          </cell>
          <cell r="R60">
            <v>0</v>
          </cell>
          <cell r="S60">
            <v>3</v>
          </cell>
          <cell r="T60">
            <v>0</v>
          </cell>
          <cell r="U60">
            <v>0</v>
          </cell>
        </row>
        <row r="61">
          <cell r="D61">
            <v>21138</v>
          </cell>
          <cell r="E61">
            <v>28</v>
          </cell>
          <cell r="F61" t="str">
            <v>X</v>
          </cell>
          <cell r="G61">
            <v>0</v>
          </cell>
          <cell r="H61">
            <v>0</v>
          </cell>
          <cell r="I61" t="str">
            <v>X</v>
          </cell>
          <cell r="J61" t="str">
            <v>X</v>
          </cell>
          <cell r="K61" t="str">
            <v>X</v>
          </cell>
          <cell r="L61" t="str">
            <v>X</v>
          </cell>
          <cell r="M61" t="str">
            <v>X</v>
          </cell>
          <cell r="N61" t="str">
            <v>X</v>
          </cell>
          <cell r="O61">
            <v>1</v>
          </cell>
          <cell r="P61" t="str">
            <v>Livs4 719846</v>
          </cell>
          <cell r="Q61">
            <v>0</v>
          </cell>
          <cell r="R61">
            <v>0</v>
          </cell>
          <cell r="S61">
            <v>27</v>
          </cell>
          <cell r="T61">
            <v>0</v>
          </cell>
          <cell r="U61">
            <v>0</v>
          </cell>
        </row>
        <row r="62">
          <cell r="D62">
            <v>21170</v>
          </cell>
          <cell r="E62">
            <v>2</v>
          </cell>
          <cell r="F62" t="str">
            <v>X</v>
          </cell>
          <cell r="G62">
            <v>0</v>
          </cell>
          <cell r="H62">
            <v>0</v>
          </cell>
          <cell r="I62" t="str">
            <v>X</v>
          </cell>
          <cell r="J62" t="str">
            <v>X</v>
          </cell>
          <cell r="K62" t="str">
            <v>X</v>
          </cell>
          <cell r="L62" t="str">
            <v>X</v>
          </cell>
          <cell r="M62" t="str">
            <v>X</v>
          </cell>
          <cell r="N62" t="str">
            <v>X</v>
          </cell>
          <cell r="O62">
            <v>0</v>
          </cell>
          <cell r="P62" t="str">
            <v>Livs4 405020</v>
          </cell>
          <cell r="Q62">
            <v>0</v>
          </cell>
          <cell r="R62">
            <v>0</v>
          </cell>
          <cell r="S62">
            <v>2</v>
          </cell>
          <cell r="T62">
            <v>0</v>
          </cell>
          <cell r="U62">
            <v>0</v>
          </cell>
        </row>
        <row r="63">
          <cell r="D63">
            <v>21171</v>
          </cell>
          <cell r="E63">
            <v>228</v>
          </cell>
          <cell r="F63" t="str">
            <v>X</v>
          </cell>
          <cell r="G63">
            <v>0</v>
          </cell>
          <cell r="H63">
            <v>0</v>
          </cell>
          <cell r="I63" t="str">
            <v>X</v>
          </cell>
          <cell r="J63" t="str">
            <v>X</v>
          </cell>
          <cell r="K63" t="str">
            <v>X</v>
          </cell>
          <cell r="L63" t="str">
            <v>X</v>
          </cell>
          <cell r="M63" t="str">
            <v>X</v>
          </cell>
          <cell r="N63" t="str">
            <v>X</v>
          </cell>
          <cell r="O63">
            <v>2</v>
          </cell>
          <cell r="P63" t="str">
            <v>Livs4 420520</v>
          </cell>
          <cell r="Q63">
            <v>0</v>
          </cell>
          <cell r="R63">
            <v>92</v>
          </cell>
          <cell r="S63">
            <v>220</v>
          </cell>
          <cell r="T63">
            <v>0</v>
          </cell>
          <cell r="U63">
            <v>0</v>
          </cell>
        </row>
        <row r="64">
          <cell r="D64">
            <v>21182</v>
          </cell>
          <cell r="E64">
            <v>1</v>
          </cell>
          <cell r="F64" t="str">
            <v>X</v>
          </cell>
          <cell r="G64">
            <v>0</v>
          </cell>
          <cell r="H64">
            <v>0</v>
          </cell>
          <cell r="I64" t="str">
            <v>X</v>
          </cell>
          <cell r="J64" t="str">
            <v>X</v>
          </cell>
          <cell r="K64" t="str">
            <v>X</v>
          </cell>
          <cell r="L64" t="str">
            <v>X</v>
          </cell>
          <cell r="M64" t="str">
            <v>X</v>
          </cell>
          <cell r="N64" t="str">
            <v>X</v>
          </cell>
          <cell r="O64">
            <v>0</v>
          </cell>
          <cell r="P64" t="str">
            <v>DisRecLivs4</v>
          </cell>
          <cell r="Q64">
            <v>0</v>
          </cell>
          <cell r="R64">
            <v>0</v>
          </cell>
          <cell r="S64">
            <v>1</v>
          </cell>
          <cell r="T64">
            <v>0</v>
          </cell>
          <cell r="U64">
            <v>0</v>
          </cell>
        </row>
        <row r="65">
          <cell r="D65">
            <v>21188</v>
          </cell>
          <cell r="E65">
            <v>1</v>
          </cell>
          <cell r="F65" t="str">
            <v>X</v>
          </cell>
          <cell r="G65">
            <v>0</v>
          </cell>
          <cell r="H65">
            <v>0</v>
          </cell>
          <cell r="I65" t="str">
            <v>X</v>
          </cell>
          <cell r="J65" t="str">
            <v>X</v>
          </cell>
          <cell r="K65" t="str">
            <v>X</v>
          </cell>
          <cell r="L65" t="str">
            <v>X</v>
          </cell>
          <cell r="M65" t="str">
            <v>X</v>
          </cell>
          <cell r="N65" t="str">
            <v>X</v>
          </cell>
          <cell r="O65">
            <v>0</v>
          </cell>
          <cell r="P65" t="str">
            <v>Livs4 719800</v>
          </cell>
          <cell r="Q65">
            <v>0</v>
          </cell>
          <cell r="R65">
            <v>0</v>
          </cell>
          <cell r="S65">
            <v>1</v>
          </cell>
          <cell r="T65">
            <v>0</v>
          </cell>
          <cell r="U65">
            <v>0</v>
          </cell>
        </row>
        <row r="66">
          <cell r="D66">
            <v>21189</v>
          </cell>
          <cell r="E66">
            <v>3</v>
          </cell>
          <cell r="F66" t="str">
            <v>X</v>
          </cell>
          <cell r="G66">
            <v>0</v>
          </cell>
          <cell r="H66">
            <v>0</v>
          </cell>
          <cell r="I66" t="str">
            <v>X</v>
          </cell>
          <cell r="J66" t="str">
            <v>X</v>
          </cell>
          <cell r="K66" t="str">
            <v>X</v>
          </cell>
          <cell r="L66" t="str">
            <v>X</v>
          </cell>
          <cell r="M66" t="str">
            <v>X</v>
          </cell>
          <cell r="N66" t="str">
            <v>X</v>
          </cell>
          <cell r="O66">
            <v>0</v>
          </cell>
          <cell r="P66" t="str">
            <v>Livs4 405438</v>
          </cell>
          <cell r="Q66">
            <v>0</v>
          </cell>
          <cell r="R66">
            <v>0</v>
          </cell>
          <cell r="S66">
            <v>3</v>
          </cell>
          <cell r="T66">
            <v>0</v>
          </cell>
          <cell r="U66">
            <v>0</v>
          </cell>
        </row>
        <row r="67">
          <cell r="D67">
            <v>21194</v>
          </cell>
          <cell r="E67">
            <v>1</v>
          </cell>
          <cell r="F67" t="str">
            <v>X</v>
          </cell>
          <cell r="G67">
            <v>0</v>
          </cell>
          <cell r="H67">
            <v>0</v>
          </cell>
          <cell r="I67" t="str">
            <v>X</v>
          </cell>
          <cell r="J67" t="str">
            <v>X</v>
          </cell>
          <cell r="K67" t="str">
            <v>X</v>
          </cell>
          <cell r="L67" t="str">
            <v>X</v>
          </cell>
          <cell r="M67" t="str">
            <v>X</v>
          </cell>
          <cell r="N67" t="str">
            <v>X</v>
          </cell>
          <cell r="O67">
            <v>0</v>
          </cell>
          <cell r="P67" t="str">
            <v>Livs4 500245</v>
          </cell>
          <cell r="Q67">
            <v>0</v>
          </cell>
          <cell r="R67">
            <v>0</v>
          </cell>
          <cell r="S67">
            <v>1</v>
          </cell>
          <cell r="T67">
            <v>0</v>
          </cell>
          <cell r="U67">
            <v>0</v>
          </cell>
        </row>
        <row r="68">
          <cell r="D68">
            <v>21195</v>
          </cell>
          <cell r="E68">
            <v>2</v>
          </cell>
          <cell r="F68" t="str">
            <v>X</v>
          </cell>
          <cell r="G68">
            <v>0</v>
          </cell>
          <cell r="H68">
            <v>0</v>
          </cell>
          <cell r="I68" t="str">
            <v>X</v>
          </cell>
          <cell r="J68" t="str">
            <v>X</v>
          </cell>
          <cell r="K68" t="str">
            <v>X</v>
          </cell>
          <cell r="L68" t="str">
            <v>X</v>
          </cell>
          <cell r="M68" t="str">
            <v>X</v>
          </cell>
          <cell r="N68" t="str">
            <v>X</v>
          </cell>
          <cell r="O68">
            <v>0</v>
          </cell>
          <cell r="P68" t="str">
            <v>Livs4 006165</v>
          </cell>
          <cell r="Q68">
            <v>0</v>
          </cell>
          <cell r="R68">
            <v>10</v>
          </cell>
          <cell r="S68">
            <v>1</v>
          </cell>
          <cell r="T68">
            <v>0</v>
          </cell>
          <cell r="U68">
            <v>0</v>
          </cell>
        </row>
        <row r="69">
          <cell r="D69">
            <v>21196</v>
          </cell>
          <cell r="E69">
            <v>2</v>
          </cell>
          <cell r="F69" t="str">
            <v>X</v>
          </cell>
          <cell r="G69">
            <v>0</v>
          </cell>
          <cell r="H69">
            <v>0</v>
          </cell>
          <cell r="I69" t="str">
            <v>X</v>
          </cell>
          <cell r="J69" t="str">
            <v>X</v>
          </cell>
          <cell r="K69" t="str">
            <v>X</v>
          </cell>
          <cell r="L69" t="str">
            <v>X</v>
          </cell>
          <cell r="M69" t="str">
            <v>X</v>
          </cell>
          <cell r="N69" t="str">
            <v>X</v>
          </cell>
          <cell r="O69">
            <v>1</v>
          </cell>
          <cell r="P69" t="str">
            <v>Livs4 404007</v>
          </cell>
          <cell r="Q69">
            <v>0</v>
          </cell>
          <cell r="R69">
            <v>0</v>
          </cell>
          <cell r="S69">
            <v>1</v>
          </cell>
          <cell r="T69">
            <v>0</v>
          </cell>
          <cell r="U69">
            <v>0</v>
          </cell>
        </row>
        <row r="70">
          <cell r="D70">
            <v>21197</v>
          </cell>
          <cell r="E70">
            <v>39</v>
          </cell>
          <cell r="F70" t="str">
            <v>X</v>
          </cell>
          <cell r="G70">
            <v>0</v>
          </cell>
          <cell r="H70">
            <v>0</v>
          </cell>
          <cell r="I70" t="str">
            <v>X</v>
          </cell>
          <cell r="J70" t="str">
            <v>X</v>
          </cell>
          <cell r="K70" t="str">
            <v>X</v>
          </cell>
          <cell r="L70" t="str">
            <v>X</v>
          </cell>
          <cell r="M70" t="str">
            <v>X</v>
          </cell>
          <cell r="N70" t="str">
            <v>X</v>
          </cell>
          <cell r="O70">
            <v>0</v>
          </cell>
          <cell r="P70" t="str">
            <v>Livs4 434548</v>
          </cell>
          <cell r="Q70">
            <v>0</v>
          </cell>
          <cell r="R70">
            <v>0</v>
          </cell>
          <cell r="S70">
            <v>39</v>
          </cell>
          <cell r="T70">
            <v>0</v>
          </cell>
          <cell r="U70">
            <v>0</v>
          </cell>
        </row>
        <row r="71">
          <cell r="D71">
            <v>21200</v>
          </cell>
          <cell r="E71">
            <v>26</v>
          </cell>
          <cell r="F71" t="str">
            <v>X</v>
          </cell>
          <cell r="G71">
            <v>0</v>
          </cell>
          <cell r="H71">
            <v>0</v>
          </cell>
          <cell r="I71" t="str">
            <v>X</v>
          </cell>
          <cell r="J71" t="str">
            <v>X</v>
          </cell>
          <cell r="K71" t="str">
            <v>X</v>
          </cell>
          <cell r="L71" t="str">
            <v>X</v>
          </cell>
          <cell r="M71" t="str">
            <v>X</v>
          </cell>
          <cell r="N71" t="str">
            <v>X</v>
          </cell>
          <cell r="O71">
            <v>0</v>
          </cell>
          <cell r="P71" t="str">
            <v>Livs4 434540</v>
          </cell>
          <cell r="Q71">
            <v>0</v>
          </cell>
          <cell r="R71">
            <v>18</v>
          </cell>
          <cell r="S71">
            <v>25</v>
          </cell>
          <cell r="T71">
            <v>0</v>
          </cell>
          <cell r="U71">
            <v>0</v>
          </cell>
        </row>
        <row r="72">
          <cell r="D72">
            <v>21201</v>
          </cell>
          <cell r="E72">
            <v>5</v>
          </cell>
          <cell r="F72" t="str">
            <v>X</v>
          </cell>
          <cell r="G72">
            <v>0</v>
          </cell>
          <cell r="H72">
            <v>0</v>
          </cell>
          <cell r="I72" t="str">
            <v>X</v>
          </cell>
          <cell r="J72" t="str">
            <v>X</v>
          </cell>
          <cell r="K72" t="str">
            <v>X</v>
          </cell>
          <cell r="L72" t="str">
            <v>X</v>
          </cell>
          <cell r="M72" t="str">
            <v>X</v>
          </cell>
          <cell r="N72" t="str">
            <v>X</v>
          </cell>
          <cell r="O72">
            <v>0</v>
          </cell>
          <cell r="P72" t="str">
            <v>Livs4 424030</v>
          </cell>
          <cell r="Q72">
            <v>0</v>
          </cell>
          <cell r="R72">
            <v>0</v>
          </cell>
          <cell r="S72">
            <v>5</v>
          </cell>
          <cell r="T72">
            <v>0</v>
          </cell>
          <cell r="U72">
            <v>0</v>
          </cell>
        </row>
        <row r="73">
          <cell r="D73">
            <v>21202</v>
          </cell>
          <cell r="E73">
            <v>2</v>
          </cell>
          <cell r="F73" t="str">
            <v>X</v>
          </cell>
          <cell r="G73">
            <v>0</v>
          </cell>
          <cell r="H73">
            <v>0</v>
          </cell>
          <cell r="I73" t="str">
            <v>X</v>
          </cell>
          <cell r="J73" t="str">
            <v>X</v>
          </cell>
          <cell r="K73" t="str">
            <v>X</v>
          </cell>
          <cell r="L73" t="str">
            <v>X</v>
          </cell>
          <cell r="M73" t="str">
            <v>X</v>
          </cell>
          <cell r="N73" t="str">
            <v>X</v>
          </cell>
          <cell r="O73">
            <v>0</v>
          </cell>
          <cell r="P73" t="str">
            <v>Livs4 001530</v>
          </cell>
          <cell r="Q73">
            <v>0</v>
          </cell>
          <cell r="R73">
            <v>0</v>
          </cell>
          <cell r="S73">
            <v>2</v>
          </cell>
          <cell r="T73">
            <v>0</v>
          </cell>
          <cell r="U73">
            <v>0</v>
          </cell>
        </row>
        <row r="74">
          <cell r="D74">
            <v>21203</v>
          </cell>
          <cell r="E74">
            <v>6</v>
          </cell>
          <cell r="F74" t="str">
            <v>X</v>
          </cell>
          <cell r="G74">
            <v>0</v>
          </cell>
          <cell r="H74">
            <v>0</v>
          </cell>
          <cell r="I74" t="str">
            <v>X</v>
          </cell>
          <cell r="J74" t="str">
            <v>X</v>
          </cell>
          <cell r="K74" t="str">
            <v>X</v>
          </cell>
          <cell r="L74" t="str">
            <v>X</v>
          </cell>
          <cell r="M74" t="str">
            <v>X</v>
          </cell>
          <cell r="N74" t="str">
            <v>X</v>
          </cell>
          <cell r="O74">
            <v>0</v>
          </cell>
          <cell r="P74" t="str">
            <v>Livs4 500308</v>
          </cell>
          <cell r="Q74">
            <v>0</v>
          </cell>
          <cell r="R74">
            <v>0</v>
          </cell>
          <cell r="S74">
            <v>6</v>
          </cell>
          <cell r="T74">
            <v>0</v>
          </cell>
          <cell r="U74">
            <v>0</v>
          </cell>
        </row>
        <row r="75">
          <cell r="D75">
            <v>21204</v>
          </cell>
          <cell r="E75">
            <v>13</v>
          </cell>
          <cell r="F75" t="str">
            <v>X</v>
          </cell>
          <cell r="G75">
            <v>0</v>
          </cell>
          <cell r="H75">
            <v>0</v>
          </cell>
          <cell r="I75" t="str">
            <v>X</v>
          </cell>
          <cell r="J75" t="str">
            <v>X</v>
          </cell>
          <cell r="K75" t="str">
            <v>X</v>
          </cell>
          <cell r="L75" t="str">
            <v>X</v>
          </cell>
          <cell r="M75" t="str">
            <v>X</v>
          </cell>
          <cell r="N75" t="str">
            <v>X</v>
          </cell>
          <cell r="O75">
            <v>0</v>
          </cell>
          <cell r="P75" t="str">
            <v>Livs4 403481</v>
          </cell>
          <cell r="Q75">
            <v>0</v>
          </cell>
          <cell r="R75">
            <v>0</v>
          </cell>
          <cell r="S75">
            <v>13</v>
          </cell>
          <cell r="T75">
            <v>0</v>
          </cell>
          <cell r="U75">
            <v>0</v>
          </cell>
        </row>
        <row r="76">
          <cell r="D76">
            <v>21206</v>
          </cell>
          <cell r="E76">
            <v>5</v>
          </cell>
          <cell r="F76" t="str">
            <v>X</v>
          </cell>
          <cell r="G76">
            <v>0</v>
          </cell>
          <cell r="H76">
            <v>0</v>
          </cell>
          <cell r="I76" t="str">
            <v>X</v>
          </cell>
          <cell r="J76" t="str">
            <v>X</v>
          </cell>
          <cell r="K76" t="str">
            <v>X</v>
          </cell>
          <cell r="L76" t="str">
            <v>X</v>
          </cell>
          <cell r="M76" t="str">
            <v>X</v>
          </cell>
          <cell r="N76" t="str">
            <v>X</v>
          </cell>
          <cell r="O76">
            <v>0</v>
          </cell>
          <cell r="P76" t="str">
            <v>Livs4 719815</v>
          </cell>
          <cell r="Q76">
            <v>0</v>
          </cell>
          <cell r="R76">
            <v>0</v>
          </cell>
          <cell r="S76">
            <v>5</v>
          </cell>
          <cell r="T76">
            <v>0</v>
          </cell>
          <cell r="U76">
            <v>0</v>
          </cell>
        </row>
        <row r="77">
          <cell r="D77">
            <v>21207</v>
          </cell>
          <cell r="E77">
            <v>1</v>
          </cell>
          <cell r="F77" t="str">
            <v>X</v>
          </cell>
          <cell r="G77">
            <v>0</v>
          </cell>
          <cell r="H77">
            <v>0</v>
          </cell>
          <cell r="I77" t="str">
            <v>X</v>
          </cell>
          <cell r="J77" t="str">
            <v>X</v>
          </cell>
          <cell r="K77" t="str">
            <v>X</v>
          </cell>
          <cell r="L77" t="str">
            <v>X</v>
          </cell>
          <cell r="M77" t="str">
            <v>X</v>
          </cell>
          <cell r="N77" t="str">
            <v>X</v>
          </cell>
          <cell r="O77">
            <v>0</v>
          </cell>
          <cell r="P77" t="str">
            <v>Livs4 405038</v>
          </cell>
          <cell r="Q77">
            <v>0</v>
          </cell>
          <cell r="R77">
            <v>0</v>
          </cell>
          <cell r="S77">
            <v>1</v>
          </cell>
          <cell r="T77">
            <v>0</v>
          </cell>
          <cell r="U77">
            <v>0</v>
          </cell>
        </row>
        <row r="78">
          <cell r="D78">
            <v>21209</v>
          </cell>
          <cell r="E78">
            <v>1</v>
          </cell>
          <cell r="F78" t="str">
            <v>X</v>
          </cell>
          <cell r="G78">
            <v>0</v>
          </cell>
          <cell r="H78">
            <v>0</v>
          </cell>
          <cell r="I78" t="str">
            <v>X</v>
          </cell>
          <cell r="J78" t="str">
            <v>X</v>
          </cell>
          <cell r="K78" t="str">
            <v>X</v>
          </cell>
          <cell r="L78" t="str">
            <v>X</v>
          </cell>
          <cell r="M78" t="str">
            <v>X</v>
          </cell>
          <cell r="N78" t="str">
            <v>X</v>
          </cell>
          <cell r="O78">
            <v>0</v>
          </cell>
          <cell r="P78" t="str">
            <v>Livs4 405041</v>
          </cell>
          <cell r="Q78">
            <v>0</v>
          </cell>
          <cell r="R78">
            <v>0</v>
          </cell>
          <cell r="S78">
            <v>1</v>
          </cell>
          <cell r="T78">
            <v>0</v>
          </cell>
          <cell r="U78">
            <v>0</v>
          </cell>
        </row>
        <row r="79">
          <cell r="D79">
            <v>21210</v>
          </cell>
          <cell r="E79">
            <v>1</v>
          </cell>
          <cell r="F79" t="str">
            <v>X</v>
          </cell>
          <cell r="G79">
            <v>0</v>
          </cell>
          <cell r="H79">
            <v>0</v>
          </cell>
          <cell r="I79" t="str">
            <v>X</v>
          </cell>
          <cell r="J79" t="str">
            <v>X</v>
          </cell>
          <cell r="K79" t="str">
            <v>X</v>
          </cell>
          <cell r="L79" t="str">
            <v>X</v>
          </cell>
          <cell r="M79" t="str">
            <v>X</v>
          </cell>
          <cell r="N79" t="str">
            <v>X</v>
          </cell>
          <cell r="O79">
            <v>0</v>
          </cell>
          <cell r="P79" t="str">
            <v>Livs4 405042</v>
          </cell>
          <cell r="Q79">
            <v>0</v>
          </cell>
          <cell r="R79">
            <v>0</v>
          </cell>
          <cell r="S79">
            <v>1</v>
          </cell>
          <cell r="T79">
            <v>0</v>
          </cell>
          <cell r="U79">
            <v>0</v>
          </cell>
        </row>
        <row r="80">
          <cell r="D80">
            <v>21211</v>
          </cell>
          <cell r="E80">
            <v>3</v>
          </cell>
          <cell r="F80" t="str">
            <v>X</v>
          </cell>
          <cell r="G80">
            <v>0</v>
          </cell>
          <cell r="H80">
            <v>0</v>
          </cell>
          <cell r="I80" t="str">
            <v>X</v>
          </cell>
          <cell r="J80" t="str">
            <v>X</v>
          </cell>
          <cell r="K80" t="str">
            <v>X</v>
          </cell>
          <cell r="L80" t="str">
            <v>X</v>
          </cell>
          <cell r="M80" t="str">
            <v>X</v>
          </cell>
          <cell r="N80" t="str">
            <v>X</v>
          </cell>
          <cell r="O80">
            <v>1</v>
          </cell>
          <cell r="P80" t="str">
            <v>Livs4 405043</v>
          </cell>
          <cell r="Q80">
            <v>0</v>
          </cell>
          <cell r="R80">
            <v>0</v>
          </cell>
          <cell r="S80">
            <v>2</v>
          </cell>
          <cell r="T80">
            <v>0</v>
          </cell>
          <cell r="U80">
            <v>0</v>
          </cell>
        </row>
        <row r="81">
          <cell r="D81">
            <v>21212</v>
          </cell>
          <cell r="E81">
            <v>2</v>
          </cell>
          <cell r="F81" t="str">
            <v>X</v>
          </cell>
          <cell r="G81">
            <v>0</v>
          </cell>
          <cell r="H81">
            <v>0</v>
          </cell>
          <cell r="I81" t="str">
            <v>X</v>
          </cell>
          <cell r="J81" t="str">
            <v>X</v>
          </cell>
          <cell r="K81" t="str">
            <v>X</v>
          </cell>
          <cell r="L81" t="str">
            <v>X</v>
          </cell>
          <cell r="M81" t="str">
            <v>X</v>
          </cell>
          <cell r="N81" t="str">
            <v>X</v>
          </cell>
          <cell r="O81">
            <v>0</v>
          </cell>
          <cell r="P81" t="str">
            <v>Livs4 405045</v>
          </cell>
          <cell r="Q81">
            <v>0</v>
          </cell>
          <cell r="R81">
            <v>0</v>
          </cell>
          <cell r="S81">
            <v>2</v>
          </cell>
          <cell r="T81">
            <v>0</v>
          </cell>
          <cell r="U81">
            <v>0</v>
          </cell>
        </row>
        <row r="82">
          <cell r="D82">
            <v>21213</v>
          </cell>
          <cell r="E82">
            <v>1</v>
          </cell>
          <cell r="F82" t="str">
            <v>X</v>
          </cell>
          <cell r="G82">
            <v>0</v>
          </cell>
          <cell r="H82">
            <v>0</v>
          </cell>
          <cell r="I82" t="str">
            <v>X</v>
          </cell>
          <cell r="J82" t="str">
            <v>X</v>
          </cell>
          <cell r="K82" t="str">
            <v>X</v>
          </cell>
          <cell r="L82" t="str">
            <v>X</v>
          </cell>
          <cell r="M82" t="str">
            <v>X</v>
          </cell>
          <cell r="N82" t="str">
            <v>X</v>
          </cell>
          <cell r="O82">
            <v>0</v>
          </cell>
          <cell r="P82" t="str">
            <v>Livs4 405046</v>
          </cell>
          <cell r="Q82">
            <v>0</v>
          </cell>
          <cell r="R82">
            <v>0</v>
          </cell>
          <cell r="S82">
            <v>1</v>
          </cell>
          <cell r="T82">
            <v>0</v>
          </cell>
          <cell r="U82">
            <v>0</v>
          </cell>
        </row>
        <row r="83">
          <cell r="D83">
            <v>21215</v>
          </cell>
          <cell r="E83">
            <v>4</v>
          </cell>
          <cell r="F83" t="str">
            <v>X</v>
          </cell>
          <cell r="G83">
            <v>0</v>
          </cell>
          <cell r="H83">
            <v>0</v>
          </cell>
          <cell r="I83" t="str">
            <v>X</v>
          </cell>
          <cell r="J83" t="str">
            <v>X</v>
          </cell>
          <cell r="K83" t="str">
            <v>X</v>
          </cell>
          <cell r="L83" t="str">
            <v>X</v>
          </cell>
          <cell r="M83" t="str">
            <v>X</v>
          </cell>
          <cell r="N83" t="str">
            <v>X</v>
          </cell>
          <cell r="O83">
            <v>0</v>
          </cell>
          <cell r="P83" t="str">
            <v>Livs4 405048</v>
          </cell>
          <cell r="Q83">
            <v>0</v>
          </cell>
          <cell r="R83">
            <v>0</v>
          </cell>
          <cell r="S83">
            <v>4</v>
          </cell>
          <cell r="T83">
            <v>0</v>
          </cell>
          <cell r="U83">
            <v>0</v>
          </cell>
        </row>
        <row r="84">
          <cell r="D84">
            <v>21226</v>
          </cell>
          <cell r="E84">
            <v>876</v>
          </cell>
          <cell r="F84" t="str">
            <v>X</v>
          </cell>
          <cell r="G84">
            <v>0</v>
          </cell>
          <cell r="H84">
            <v>0</v>
          </cell>
          <cell r="I84" t="str">
            <v>X</v>
          </cell>
          <cell r="J84" t="str">
            <v>X</v>
          </cell>
          <cell r="K84" t="str">
            <v>X</v>
          </cell>
          <cell r="L84" t="str">
            <v>X</v>
          </cell>
          <cell r="M84" t="str">
            <v>X</v>
          </cell>
          <cell r="N84" t="str">
            <v>X</v>
          </cell>
          <cell r="O84">
            <v>0</v>
          </cell>
          <cell r="P84" t="str">
            <v>Livs4 404030 PPV</v>
          </cell>
          <cell r="Q84">
            <v>0</v>
          </cell>
          <cell r="R84">
            <v>288</v>
          </cell>
          <cell r="S84">
            <v>855</v>
          </cell>
          <cell r="T84">
            <v>0</v>
          </cell>
          <cell r="U84">
            <v>0</v>
          </cell>
        </row>
        <row r="85">
          <cell r="D85">
            <v>21231</v>
          </cell>
          <cell r="E85">
            <v>26</v>
          </cell>
          <cell r="F85" t="str">
            <v>X</v>
          </cell>
          <cell r="G85">
            <v>0</v>
          </cell>
          <cell r="H85">
            <v>0</v>
          </cell>
          <cell r="I85" t="str">
            <v>X</v>
          </cell>
          <cell r="J85" t="str">
            <v>X</v>
          </cell>
          <cell r="K85" t="str">
            <v>X</v>
          </cell>
          <cell r="L85" t="str">
            <v>X</v>
          </cell>
          <cell r="M85" t="str">
            <v>X</v>
          </cell>
          <cell r="N85" t="str">
            <v>X</v>
          </cell>
          <cell r="O85">
            <v>2</v>
          </cell>
          <cell r="P85" t="str">
            <v>Station4 719871</v>
          </cell>
          <cell r="Q85">
            <v>0</v>
          </cell>
          <cell r="R85">
            <v>0</v>
          </cell>
          <cell r="S85">
            <v>24</v>
          </cell>
          <cell r="T85">
            <v>0</v>
          </cell>
          <cell r="U85">
            <v>0</v>
          </cell>
        </row>
        <row r="86">
          <cell r="D86">
            <v>21233</v>
          </cell>
          <cell r="E86">
            <v>10</v>
          </cell>
          <cell r="F86" t="str">
            <v>X</v>
          </cell>
          <cell r="G86">
            <v>0</v>
          </cell>
          <cell r="H86">
            <v>0</v>
          </cell>
          <cell r="I86" t="str">
            <v>X</v>
          </cell>
          <cell r="J86" t="str">
            <v>X</v>
          </cell>
          <cell r="K86" t="str">
            <v>X</v>
          </cell>
          <cell r="L86" t="str">
            <v>X</v>
          </cell>
          <cell r="M86" t="str">
            <v>X</v>
          </cell>
          <cell r="N86" t="str">
            <v>X</v>
          </cell>
          <cell r="O86">
            <v>1</v>
          </cell>
          <cell r="P86" t="str">
            <v>Station4 719873</v>
          </cell>
          <cell r="Q86">
            <v>0</v>
          </cell>
          <cell r="R86">
            <v>0</v>
          </cell>
          <cell r="S86">
            <v>9</v>
          </cell>
          <cell r="T86">
            <v>0</v>
          </cell>
          <cell r="U86">
            <v>0</v>
          </cell>
        </row>
        <row r="87">
          <cell r="D87">
            <v>21234</v>
          </cell>
          <cell r="E87">
            <v>28</v>
          </cell>
          <cell r="F87" t="str">
            <v>X</v>
          </cell>
          <cell r="G87">
            <v>0</v>
          </cell>
          <cell r="H87">
            <v>0</v>
          </cell>
          <cell r="I87" t="str">
            <v>X</v>
          </cell>
          <cell r="J87" t="str">
            <v>X</v>
          </cell>
          <cell r="K87" t="str">
            <v>X</v>
          </cell>
          <cell r="L87" t="str">
            <v>X</v>
          </cell>
          <cell r="M87" t="str">
            <v>X</v>
          </cell>
          <cell r="N87" t="str">
            <v>X</v>
          </cell>
          <cell r="O87">
            <v>1</v>
          </cell>
          <cell r="P87" t="str">
            <v>Station4 719874</v>
          </cell>
          <cell r="Q87">
            <v>0</v>
          </cell>
          <cell r="R87">
            <v>0</v>
          </cell>
          <cell r="S87">
            <v>27</v>
          </cell>
          <cell r="T87">
            <v>0</v>
          </cell>
          <cell r="U87">
            <v>0</v>
          </cell>
        </row>
        <row r="88">
          <cell r="D88">
            <v>21235</v>
          </cell>
          <cell r="E88">
            <v>9</v>
          </cell>
          <cell r="F88" t="str">
            <v>X</v>
          </cell>
          <cell r="G88">
            <v>0</v>
          </cell>
          <cell r="H88">
            <v>0</v>
          </cell>
          <cell r="I88" t="str">
            <v>X</v>
          </cell>
          <cell r="J88" t="str">
            <v>X</v>
          </cell>
          <cell r="K88" t="str">
            <v>X</v>
          </cell>
          <cell r="L88" t="str">
            <v>X</v>
          </cell>
          <cell r="M88" t="str">
            <v>X</v>
          </cell>
          <cell r="N88" t="str">
            <v>X</v>
          </cell>
          <cell r="O88">
            <v>0</v>
          </cell>
          <cell r="P88" t="str">
            <v>Station4 719875</v>
          </cell>
          <cell r="Q88">
            <v>0</v>
          </cell>
          <cell r="R88">
            <v>0</v>
          </cell>
          <cell r="S88">
            <v>9</v>
          </cell>
          <cell r="T88">
            <v>0</v>
          </cell>
          <cell r="U88">
            <v>0</v>
          </cell>
        </row>
        <row r="89">
          <cell r="D89">
            <v>21297</v>
          </cell>
          <cell r="E89">
            <v>44</v>
          </cell>
          <cell r="F89" t="str">
            <v>X</v>
          </cell>
          <cell r="G89">
            <v>0</v>
          </cell>
          <cell r="H89">
            <v>0</v>
          </cell>
          <cell r="I89" t="str">
            <v>X</v>
          </cell>
          <cell r="J89" t="str">
            <v>X</v>
          </cell>
          <cell r="K89" t="str">
            <v>X</v>
          </cell>
          <cell r="L89" t="str">
            <v>X</v>
          </cell>
          <cell r="M89" t="str">
            <v>X</v>
          </cell>
          <cell r="N89" t="str">
            <v>X</v>
          </cell>
          <cell r="O89">
            <v>0</v>
          </cell>
          <cell r="P89" t="str">
            <v>Livs4 422112</v>
          </cell>
          <cell r="Q89">
            <v>0</v>
          </cell>
          <cell r="R89">
            <v>0</v>
          </cell>
          <cell r="S89">
            <v>44</v>
          </cell>
          <cell r="T89">
            <v>0</v>
          </cell>
          <cell r="U89">
            <v>0</v>
          </cell>
        </row>
        <row r="90">
          <cell r="D90">
            <v>21301</v>
          </cell>
          <cell r="E90">
            <v>3</v>
          </cell>
          <cell r="F90" t="str">
            <v>X</v>
          </cell>
          <cell r="G90">
            <v>0</v>
          </cell>
          <cell r="H90">
            <v>0</v>
          </cell>
          <cell r="I90" t="str">
            <v>X</v>
          </cell>
          <cell r="J90" t="str">
            <v>X</v>
          </cell>
          <cell r="K90" t="str">
            <v>X</v>
          </cell>
          <cell r="L90" t="str">
            <v>X</v>
          </cell>
          <cell r="M90" t="str">
            <v>X</v>
          </cell>
          <cell r="N90" t="str">
            <v>X</v>
          </cell>
          <cell r="O90">
            <v>0</v>
          </cell>
          <cell r="P90" t="str">
            <v>Livs1741147</v>
          </cell>
          <cell r="Q90">
            <v>0</v>
          </cell>
          <cell r="R90">
            <v>0</v>
          </cell>
          <cell r="S90">
            <v>3</v>
          </cell>
          <cell r="T90">
            <v>0</v>
          </cell>
          <cell r="U90">
            <v>0</v>
          </cell>
        </row>
        <row r="91">
          <cell r="D91">
            <v>21302</v>
          </cell>
          <cell r="E91">
            <v>31</v>
          </cell>
          <cell r="F91" t="str">
            <v>X</v>
          </cell>
          <cell r="G91">
            <v>0</v>
          </cell>
          <cell r="H91">
            <v>0</v>
          </cell>
          <cell r="I91" t="str">
            <v>X</v>
          </cell>
          <cell r="J91" t="str">
            <v>X</v>
          </cell>
          <cell r="K91" t="str">
            <v>X</v>
          </cell>
          <cell r="L91" t="str">
            <v>X</v>
          </cell>
          <cell r="M91" t="str">
            <v>X</v>
          </cell>
          <cell r="N91" t="str">
            <v>X</v>
          </cell>
          <cell r="O91">
            <v>1</v>
          </cell>
          <cell r="P91" t="str">
            <v>Livs1 404060</v>
          </cell>
          <cell r="Q91">
            <v>0</v>
          </cell>
          <cell r="R91">
            <v>12</v>
          </cell>
          <cell r="S91">
            <v>29</v>
          </cell>
          <cell r="T91">
            <v>0</v>
          </cell>
          <cell r="U91">
            <v>0</v>
          </cell>
        </row>
        <row r="92">
          <cell r="D92">
            <v>21303</v>
          </cell>
          <cell r="E92">
            <v>40</v>
          </cell>
          <cell r="F92" t="str">
            <v>X</v>
          </cell>
          <cell r="G92">
            <v>0</v>
          </cell>
          <cell r="H92">
            <v>0</v>
          </cell>
          <cell r="I92" t="str">
            <v>X</v>
          </cell>
          <cell r="J92" t="str">
            <v>X</v>
          </cell>
          <cell r="K92" t="str">
            <v>X</v>
          </cell>
          <cell r="L92" t="str">
            <v>X</v>
          </cell>
          <cell r="M92" t="str">
            <v>X</v>
          </cell>
          <cell r="N92" t="str">
            <v>X</v>
          </cell>
          <cell r="O92">
            <v>0</v>
          </cell>
          <cell r="P92" t="str">
            <v>Livs1 422112</v>
          </cell>
          <cell r="Q92">
            <v>0</v>
          </cell>
          <cell r="R92">
            <v>0</v>
          </cell>
          <cell r="S92">
            <v>40</v>
          </cell>
          <cell r="T92">
            <v>0</v>
          </cell>
          <cell r="U92">
            <v>0</v>
          </cell>
        </row>
        <row r="93">
          <cell r="D93">
            <v>21305</v>
          </cell>
          <cell r="E93">
            <v>1</v>
          </cell>
          <cell r="F93" t="str">
            <v>X</v>
          </cell>
          <cell r="G93">
            <v>0</v>
          </cell>
          <cell r="H93">
            <v>0</v>
          </cell>
          <cell r="I93" t="str">
            <v>X</v>
          </cell>
          <cell r="J93" t="str">
            <v>X</v>
          </cell>
          <cell r="K93" t="str">
            <v>X</v>
          </cell>
          <cell r="L93" t="str">
            <v>X</v>
          </cell>
          <cell r="M93" t="str">
            <v>X</v>
          </cell>
          <cell r="N93" t="str">
            <v>X</v>
          </cell>
          <cell r="O93">
            <v>0</v>
          </cell>
          <cell r="P93" t="str">
            <v>Livs1 077990</v>
          </cell>
          <cell r="Q93">
            <v>0</v>
          </cell>
          <cell r="R93">
            <v>0</v>
          </cell>
          <cell r="S93">
            <v>1</v>
          </cell>
          <cell r="T93">
            <v>0</v>
          </cell>
          <cell r="U93">
            <v>0</v>
          </cell>
        </row>
        <row r="94">
          <cell r="D94">
            <v>21306</v>
          </cell>
          <cell r="E94">
            <v>215</v>
          </cell>
          <cell r="F94" t="str">
            <v>X</v>
          </cell>
          <cell r="G94">
            <v>0</v>
          </cell>
          <cell r="H94">
            <v>0</v>
          </cell>
          <cell r="I94" t="str">
            <v>X</v>
          </cell>
          <cell r="J94" t="str">
            <v>X</v>
          </cell>
          <cell r="K94" t="str">
            <v>X</v>
          </cell>
          <cell r="L94" t="str">
            <v>X</v>
          </cell>
          <cell r="M94" t="str">
            <v>X</v>
          </cell>
          <cell r="N94" t="str">
            <v>X</v>
          </cell>
          <cell r="O94">
            <v>5</v>
          </cell>
          <cell r="P94" t="str">
            <v>Livs1 616616</v>
          </cell>
          <cell r="Q94">
            <v>0</v>
          </cell>
          <cell r="R94">
            <v>0</v>
          </cell>
          <cell r="S94">
            <v>210</v>
          </cell>
          <cell r="T94">
            <v>0</v>
          </cell>
          <cell r="U94">
            <v>0</v>
          </cell>
        </row>
        <row r="95">
          <cell r="D95">
            <v>21308</v>
          </cell>
          <cell r="E95">
            <v>658</v>
          </cell>
          <cell r="F95" t="str">
            <v>X</v>
          </cell>
          <cell r="G95">
            <v>0</v>
          </cell>
          <cell r="H95">
            <v>0</v>
          </cell>
          <cell r="I95" t="str">
            <v>X</v>
          </cell>
          <cell r="J95" t="str">
            <v>X</v>
          </cell>
          <cell r="K95" t="str">
            <v>X</v>
          </cell>
          <cell r="L95" t="str">
            <v>X</v>
          </cell>
          <cell r="M95" t="str">
            <v>X</v>
          </cell>
          <cell r="N95" t="str">
            <v>X</v>
          </cell>
          <cell r="O95">
            <v>0</v>
          </cell>
          <cell r="P95" t="str">
            <v>Livs1 800822</v>
          </cell>
          <cell r="Q95">
            <v>0</v>
          </cell>
          <cell r="R95">
            <v>0</v>
          </cell>
          <cell r="S95">
            <v>658</v>
          </cell>
          <cell r="T95">
            <v>0</v>
          </cell>
          <cell r="U95">
            <v>0</v>
          </cell>
        </row>
        <row r="96">
          <cell r="D96">
            <v>21309</v>
          </cell>
          <cell r="E96">
            <v>115</v>
          </cell>
          <cell r="F96" t="str">
            <v>X</v>
          </cell>
          <cell r="G96">
            <v>0</v>
          </cell>
          <cell r="H96">
            <v>0</v>
          </cell>
          <cell r="I96" t="str">
            <v>X</v>
          </cell>
          <cell r="J96" t="str">
            <v>X</v>
          </cell>
          <cell r="K96" t="str">
            <v>X</v>
          </cell>
          <cell r="L96" t="str">
            <v>X</v>
          </cell>
          <cell r="M96" t="str">
            <v>X</v>
          </cell>
          <cell r="N96" t="str">
            <v>X</v>
          </cell>
          <cell r="O96">
            <v>0</v>
          </cell>
          <cell r="P96" t="str">
            <v>Livs1 822922</v>
          </cell>
          <cell r="Q96">
            <v>0</v>
          </cell>
          <cell r="R96">
            <v>10</v>
          </cell>
          <cell r="S96">
            <v>114</v>
          </cell>
          <cell r="T96">
            <v>0</v>
          </cell>
          <cell r="U96">
            <v>0</v>
          </cell>
        </row>
        <row r="97">
          <cell r="D97">
            <v>21313</v>
          </cell>
          <cell r="E97">
            <v>3</v>
          </cell>
          <cell r="F97" t="str">
            <v>X</v>
          </cell>
          <cell r="G97">
            <v>0</v>
          </cell>
          <cell r="H97">
            <v>0</v>
          </cell>
          <cell r="I97" t="str">
            <v>X</v>
          </cell>
          <cell r="J97" t="str">
            <v>X</v>
          </cell>
          <cell r="K97" t="str">
            <v>X</v>
          </cell>
          <cell r="L97" t="str">
            <v>X</v>
          </cell>
          <cell r="M97" t="str">
            <v>X</v>
          </cell>
          <cell r="N97" t="str">
            <v>X</v>
          </cell>
          <cell r="O97">
            <v>0</v>
          </cell>
          <cell r="P97" t="str">
            <v>Livs1 241242</v>
          </cell>
          <cell r="Q97">
            <v>0</v>
          </cell>
          <cell r="R97">
            <v>0</v>
          </cell>
          <cell r="S97">
            <v>3</v>
          </cell>
          <cell r="T97">
            <v>0</v>
          </cell>
          <cell r="U97">
            <v>0</v>
          </cell>
        </row>
        <row r="98">
          <cell r="D98">
            <v>21314</v>
          </cell>
          <cell r="E98">
            <v>1</v>
          </cell>
          <cell r="F98" t="str">
            <v>X</v>
          </cell>
          <cell r="G98">
            <v>0</v>
          </cell>
          <cell r="H98">
            <v>0</v>
          </cell>
          <cell r="I98" t="str">
            <v>X</v>
          </cell>
          <cell r="J98" t="str">
            <v>X</v>
          </cell>
          <cell r="K98" t="str">
            <v>X</v>
          </cell>
          <cell r="L98" t="str">
            <v>X</v>
          </cell>
          <cell r="M98" t="str">
            <v>X</v>
          </cell>
          <cell r="N98" t="str">
            <v>X</v>
          </cell>
          <cell r="O98">
            <v>0</v>
          </cell>
          <cell r="P98" t="str">
            <v>a Cus LIVS1 404040</v>
          </cell>
          <cell r="Q98">
            <v>0</v>
          </cell>
          <cell r="R98">
            <v>0</v>
          </cell>
          <cell r="S98">
            <v>1</v>
          </cell>
          <cell r="T98">
            <v>0</v>
          </cell>
          <cell r="U98">
            <v>0</v>
          </cell>
        </row>
        <row r="99">
          <cell r="D99">
            <v>21326</v>
          </cell>
          <cell r="E99">
            <v>141</v>
          </cell>
          <cell r="F99" t="str">
            <v>X</v>
          </cell>
          <cell r="G99">
            <v>0</v>
          </cell>
          <cell r="H99">
            <v>0</v>
          </cell>
          <cell r="I99" t="str">
            <v>X</v>
          </cell>
          <cell r="J99" t="str">
            <v>X</v>
          </cell>
          <cell r="K99" t="str">
            <v>X</v>
          </cell>
          <cell r="L99" t="str">
            <v>X</v>
          </cell>
          <cell r="M99" t="str">
            <v>X</v>
          </cell>
          <cell r="N99" t="str">
            <v>X</v>
          </cell>
          <cell r="O99">
            <v>0</v>
          </cell>
          <cell r="P99" t="str">
            <v>d Tech liv1 404040</v>
          </cell>
          <cell r="Q99">
            <v>0</v>
          </cell>
          <cell r="R99">
            <v>0</v>
          </cell>
          <cell r="S99">
            <v>141</v>
          </cell>
          <cell r="T99">
            <v>0</v>
          </cell>
          <cell r="U99">
            <v>0</v>
          </cell>
        </row>
        <row r="100">
          <cell r="D100">
            <v>21331</v>
          </cell>
          <cell r="E100">
            <v>16</v>
          </cell>
          <cell r="F100" t="str">
            <v>X</v>
          </cell>
          <cell r="G100">
            <v>0</v>
          </cell>
          <cell r="H100">
            <v>0</v>
          </cell>
          <cell r="I100" t="str">
            <v>X</v>
          </cell>
          <cell r="J100" t="str">
            <v>X</v>
          </cell>
          <cell r="K100" t="str">
            <v>X</v>
          </cell>
          <cell r="L100" t="str">
            <v>X</v>
          </cell>
          <cell r="M100" t="str">
            <v>X</v>
          </cell>
          <cell r="N100" t="str">
            <v>X</v>
          </cell>
          <cell r="O100">
            <v>0</v>
          </cell>
          <cell r="P100" t="str">
            <v>Livs1 414444</v>
          </cell>
          <cell r="Q100">
            <v>0</v>
          </cell>
          <cell r="R100">
            <v>216</v>
          </cell>
          <cell r="S100">
            <v>0</v>
          </cell>
          <cell r="T100">
            <v>0</v>
          </cell>
          <cell r="U100">
            <v>0</v>
          </cell>
        </row>
        <row r="101">
          <cell r="D101">
            <v>21333</v>
          </cell>
          <cell r="E101">
            <v>2</v>
          </cell>
          <cell r="F101" t="str">
            <v>X</v>
          </cell>
          <cell r="G101">
            <v>0</v>
          </cell>
          <cell r="H101">
            <v>0</v>
          </cell>
          <cell r="I101" t="str">
            <v>X</v>
          </cell>
          <cell r="J101" t="str">
            <v>X</v>
          </cell>
          <cell r="K101" t="str">
            <v>X</v>
          </cell>
          <cell r="L101" t="str">
            <v>X</v>
          </cell>
          <cell r="M101" t="str">
            <v>X</v>
          </cell>
          <cell r="N101" t="str">
            <v>X</v>
          </cell>
          <cell r="O101">
            <v>1</v>
          </cell>
          <cell r="P101">
            <v>21333</v>
          </cell>
          <cell r="Q101">
            <v>0</v>
          </cell>
          <cell r="R101">
            <v>0</v>
          </cell>
          <cell r="S101">
            <v>1</v>
          </cell>
          <cell r="T101">
            <v>0</v>
          </cell>
          <cell r="U101">
            <v>0</v>
          </cell>
        </row>
        <row r="102">
          <cell r="D102">
            <v>21347</v>
          </cell>
          <cell r="E102">
            <v>6</v>
          </cell>
          <cell r="F102" t="str">
            <v>X</v>
          </cell>
          <cell r="G102">
            <v>0</v>
          </cell>
          <cell r="H102">
            <v>0</v>
          </cell>
          <cell r="I102" t="str">
            <v>X</v>
          </cell>
          <cell r="J102" t="str">
            <v>X</v>
          </cell>
          <cell r="K102" t="str">
            <v>X</v>
          </cell>
          <cell r="L102" t="str">
            <v>X</v>
          </cell>
          <cell r="M102" t="str">
            <v>X</v>
          </cell>
          <cell r="N102" t="str">
            <v>X</v>
          </cell>
          <cell r="O102">
            <v>0</v>
          </cell>
          <cell r="P102" t="str">
            <v>Livs2 005642</v>
          </cell>
          <cell r="Q102">
            <v>0</v>
          </cell>
          <cell r="R102">
            <v>0</v>
          </cell>
          <cell r="S102">
            <v>6</v>
          </cell>
          <cell r="T102">
            <v>0</v>
          </cell>
          <cell r="U102">
            <v>0</v>
          </cell>
        </row>
        <row r="103">
          <cell r="D103">
            <v>21352</v>
          </cell>
          <cell r="E103">
            <v>83</v>
          </cell>
          <cell r="F103" t="str">
            <v>X</v>
          </cell>
          <cell r="G103">
            <v>0</v>
          </cell>
          <cell r="H103">
            <v>0</v>
          </cell>
          <cell r="I103" t="str">
            <v>X</v>
          </cell>
          <cell r="J103" t="str">
            <v>X</v>
          </cell>
          <cell r="K103" t="str">
            <v>X</v>
          </cell>
          <cell r="L103" t="str">
            <v>X</v>
          </cell>
          <cell r="M103" t="str">
            <v>X</v>
          </cell>
          <cell r="N103" t="str">
            <v>X</v>
          </cell>
          <cell r="O103">
            <v>0</v>
          </cell>
          <cell r="P103" t="str">
            <v>Livs1 005647</v>
          </cell>
          <cell r="Q103">
            <v>0</v>
          </cell>
          <cell r="R103">
            <v>0</v>
          </cell>
          <cell r="S103">
            <v>83</v>
          </cell>
          <cell r="T103">
            <v>2</v>
          </cell>
          <cell r="U103">
            <v>0</v>
          </cell>
        </row>
        <row r="104">
          <cell r="D104">
            <v>21353</v>
          </cell>
          <cell r="E104">
            <v>1</v>
          </cell>
          <cell r="F104" t="str">
            <v>X</v>
          </cell>
          <cell r="G104">
            <v>0</v>
          </cell>
          <cell r="H104">
            <v>0</v>
          </cell>
          <cell r="I104" t="str">
            <v>X</v>
          </cell>
          <cell r="J104" t="str">
            <v>X</v>
          </cell>
          <cell r="K104" t="str">
            <v>X</v>
          </cell>
          <cell r="L104" t="str">
            <v>X</v>
          </cell>
          <cell r="M104" t="str">
            <v>X</v>
          </cell>
          <cell r="N104" t="str">
            <v>X</v>
          </cell>
          <cell r="O104">
            <v>0</v>
          </cell>
          <cell r="P104" t="str">
            <v>LIVS1 005648</v>
          </cell>
          <cell r="Q104">
            <v>0</v>
          </cell>
          <cell r="R104">
            <v>0</v>
          </cell>
          <cell r="S104">
            <v>1</v>
          </cell>
          <cell r="T104">
            <v>0</v>
          </cell>
          <cell r="U104">
            <v>0</v>
          </cell>
        </row>
        <row r="105">
          <cell r="D105">
            <v>21358</v>
          </cell>
          <cell r="E105">
            <v>3</v>
          </cell>
          <cell r="F105" t="str">
            <v>X</v>
          </cell>
          <cell r="G105">
            <v>0</v>
          </cell>
          <cell r="H105">
            <v>0</v>
          </cell>
          <cell r="I105" t="str">
            <v>X</v>
          </cell>
          <cell r="J105" t="str">
            <v>X</v>
          </cell>
          <cell r="K105" t="str">
            <v>X</v>
          </cell>
          <cell r="L105" t="str">
            <v>X</v>
          </cell>
          <cell r="M105" t="str">
            <v>X</v>
          </cell>
          <cell r="N105" t="str">
            <v>X</v>
          </cell>
          <cell r="O105">
            <v>0</v>
          </cell>
          <cell r="P105" t="str">
            <v>Livs1 509058</v>
          </cell>
          <cell r="Q105">
            <v>0</v>
          </cell>
          <cell r="R105">
            <v>0</v>
          </cell>
          <cell r="S105">
            <v>3</v>
          </cell>
          <cell r="T105">
            <v>0</v>
          </cell>
          <cell r="U105">
            <v>0</v>
          </cell>
        </row>
        <row r="106">
          <cell r="D106">
            <v>21359</v>
          </cell>
          <cell r="E106">
            <v>20</v>
          </cell>
          <cell r="F106" t="str">
            <v>X</v>
          </cell>
          <cell r="G106">
            <v>0</v>
          </cell>
          <cell r="H106">
            <v>0</v>
          </cell>
          <cell r="I106" t="str">
            <v>X</v>
          </cell>
          <cell r="J106" t="str">
            <v>X</v>
          </cell>
          <cell r="K106" t="str">
            <v>X</v>
          </cell>
          <cell r="L106" t="str">
            <v>X</v>
          </cell>
          <cell r="M106" t="str">
            <v>X</v>
          </cell>
          <cell r="N106" t="str">
            <v>X</v>
          </cell>
          <cell r="O106">
            <v>0</v>
          </cell>
          <cell r="P106" t="str">
            <v>Livs1001999</v>
          </cell>
          <cell r="Q106">
            <v>0</v>
          </cell>
          <cell r="R106">
            <v>0</v>
          </cell>
          <cell r="S106">
            <v>20</v>
          </cell>
          <cell r="T106">
            <v>0</v>
          </cell>
          <cell r="U106">
            <v>0</v>
          </cell>
        </row>
        <row r="107">
          <cell r="D107">
            <v>21421</v>
          </cell>
          <cell r="E107">
            <v>1918</v>
          </cell>
          <cell r="F107" t="str">
            <v>X</v>
          </cell>
          <cell r="G107">
            <v>0</v>
          </cell>
          <cell r="H107">
            <v>0</v>
          </cell>
          <cell r="I107" t="str">
            <v>X</v>
          </cell>
          <cell r="J107" t="str">
            <v>X</v>
          </cell>
          <cell r="K107" t="str">
            <v>X</v>
          </cell>
          <cell r="L107" t="str">
            <v>X</v>
          </cell>
          <cell r="M107" t="str">
            <v>X</v>
          </cell>
          <cell r="N107" t="str">
            <v>X</v>
          </cell>
          <cell r="O107">
            <v>12</v>
          </cell>
          <cell r="P107" t="str">
            <v>b Livs1 500005</v>
          </cell>
          <cell r="Q107">
            <v>0</v>
          </cell>
          <cell r="R107">
            <v>0</v>
          </cell>
          <cell r="S107">
            <v>1861</v>
          </cell>
          <cell r="T107">
            <v>0</v>
          </cell>
          <cell r="U107">
            <v>0</v>
          </cell>
        </row>
        <row r="108">
          <cell r="D108">
            <v>21429</v>
          </cell>
          <cell r="E108">
            <v>13</v>
          </cell>
          <cell r="F108" t="str">
            <v>X</v>
          </cell>
          <cell r="G108">
            <v>0</v>
          </cell>
          <cell r="H108">
            <v>0</v>
          </cell>
          <cell r="I108" t="str">
            <v>X</v>
          </cell>
          <cell r="J108" t="str">
            <v>X</v>
          </cell>
          <cell r="K108" t="str">
            <v>X</v>
          </cell>
          <cell r="L108" t="str">
            <v>X</v>
          </cell>
          <cell r="M108" t="str">
            <v>X</v>
          </cell>
          <cell r="N108" t="str">
            <v>X</v>
          </cell>
          <cell r="O108">
            <v>0</v>
          </cell>
          <cell r="P108" t="str">
            <v>Livs1 719829</v>
          </cell>
          <cell r="Q108">
            <v>0</v>
          </cell>
          <cell r="R108">
            <v>0</v>
          </cell>
          <cell r="S108">
            <v>13</v>
          </cell>
          <cell r="T108">
            <v>0</v>
          </cell>
          <cell r="U108">
            <v>0</v>
          </cell>
        </row>
        <row r="109">
          <cell r="D109">
            <v>21500</v>
          </cell>
          <cell r="E109">
            <v>90</v>
          </cell>
          <cell r="F109" t="str">
            <v>X</v>
          </cell>
          <cell r="G109">
            <v>0</v>
          </cell>
          <cell r="H109">
            <v>0</v>
          </cell>
          <cell r="I109" t="str">
            <v>X</v>
          </cell>
          <cell r="J109" t="str">
            <v>X</v>
          </cell>
          <cell r="K109" t="str">
            <v>X</v>
          </cell>
          <cell r="L109" t="str">
            <v>X</v>
          </cell>
          <cell r="M109" t="str">
            <v>X</v>
          </cell>
          <cell r="N109" t="str">
            <v>X</v>
          </cell>
          <cell r="O109">
            <v>0</v>
          </cell>
          <cell r="P109" t="str">
            <v>Livs2400000</v>
          </cell>
          <cell r="Q109">
            <v>0</v>
          </cell>
          <cell r="R109">
            <v>0</v>
          </cell>
          <cell r="S109">
            <v>90</v>
          </cell>
          <cell r="T109">
            <v>0</v>
          </cell>
          <cell r="U109">
            <v>0</v>
          </cell>
        </row>
        <row r="110">
          <cell r="D110">
            <v>21510</v>
          </cell>
          <cell r="E110">
            <v>14</v>
          </cell>
          <cell r="F110" t="str">
            <v>X</v>
          </cell>
          <cell r="G110">
            <v>0</v>
          </cell>
          <cell r="H110">
            <v>0</v>
          </cell>
          <cell r="I110" t="str">
            <v>X</v>
          </cell>
          <cell r="J110" t="str">
            <v>X</v>
          </cell>
          <cell r="K110" t="str">
            <v>X</v>
          </cell>
          <cell r="L110" t="str">
            <v>X</v>
          </cell>
          <cell r="M110" t="str">
            <v>X</v>
          </cell>
          <cell r="N110" t="str">
            <v>X</v>
          </cell>
          <cell r="O110">
            <v>0</v>
          </cell>
          <cell r="P110" t="str">
            <v>Livs2356595</v>
          </cell>
          <cell r="Q110">
            <v>0</v>
          </cell>
          <cell r="R110">
            <v>0</v>
          </cell>
          <cell r="S110">
            <v>14</v>
          </cell>
          <cell r="T110">
            <v>0</v>
          </cell>
          <cell r="U110">
            <v>0</v>
          </cell>
        </row>
        <row r="111">
          <cell r="D111">
            <v>21514</v>
          </cell>
          <cell r="E111">
            <v>28</v>
          </cell>
          <cell r="F111" t="str">
            <v>X</v>
          </cell>
          <cell r="G111">
            <v>0</v>
          </cell>
          <cell r="H111">
            <v>0</v>
          </cell>
          <cell r="I111" t="str">
            <v>X</v>
          </cell>
          <cell r="J111" t="str">
            <v>X</v>
          </cell>
          <cell r="K111" t="str">
            <v>X</v>
          </cell>
          <cell r="L111" t="str">
            <v>X</v>
          </cell>
          <cell r="M111" t="str">
            <v>X</v>
          </cell>
          <cell r="N111" t="str">
            <v>X</v>
          </cell>
          <cell r="O111">
            <v>0</v>
          </cell>
          <cell r="P111" t="str">
            <v>Livs2 663311</v>
          </cell>
          <cell r="Q111">
            <v>0</v>
          </cell>
          <cell r="R111">
            <v>0</v>
          </cell>
          <cell r="S111">
            <v>28</v>
          </cell>
          <cell r="T111">
            <v>0</v>
          </cell>
          <cell r="U111">
            <v>0</v>
          </cell>
        </row>
        <row r="112">
          <cell r="D112">
            <v>21518</v>
          </cell>
          <cell r="E112">
            <v>12</v>
          </cell>
          <cell r="F112" t="str">
            <v>X</v>
          </cell>
          <cell r="G112">
            <v>0</v>
          </cell>
          <cell r="H112">
            <v>0</v>
          </cell>
          <cell r="I112" t="str">
            <v>X</v>
          </cell>
          <cell r="J112" t="str">
            <v>X</v>
          </cell>
          <cell r="K112" t="str">
            <v>X</v>
          </cell>
          <cell r="L112" t="str">
            <v>X</v>
          </cell>
          <cell r="M112" t="str">
            <v>X</v>
          </cell>
          <cell r="N112" t="str">
            <v>X</v>
          </cell>
          <cell r="O112">
            <v>0</v>
          </cell>
          <cell r="P112" t="str">
            <v>Livs2 800866</v>
          </cell>
          <cell r="Q112">
            <v>0</v>
          </cell>
          <cell r="R112">
            <v>0</v>
          </cell>
          <cell r="S112">
            <v>12</v>
          </cell>
          <cell r="T112">
            <v>0</v>
          </cell>
          <cell r="U112">
            <v>0</v>
          </cell>
        </row>
        <row r="113">
          <cell r="D113">
            <v>21520</v>
          </cell>
          <cell r="E113">
            <v>300</v>
          </cell>
          <cell r="F113" t="str">
            <v>X</v>
          </cell>
          <cell r="G113">
            <v>0</v>
          </cell>
          <cell r="H113">
            <v>0</v>
          </cell>
          <cell r="I113" t="str">
            <v>X</v>
          </cell>
          <cell r="J113" t="str">
            <v>X</v>
          </cell>
          <cell r="K113" t="str">
            <v>X</v>
          </cell>
          <cell r="L113" t="str">
            <v>X</v>
          </cell>
          <cell r="M113" t="str">
            <v>X</v>
          </cell>
          <cell r="N113" t="str">
            <v>X</v>
          </cell>
          <cell r="O113">
            <v>0</v>
          </cell>
          <cell r="P113" t="str">
            <v>Livs2 400024</v>
          </cell>
          <cell r="Q113">
            <v>0</v>
          </cell>
          <cell r="R113">
            <v>202</v>
          </cell>
          <cell r="S113">
            <v>280</v>
          </cell>
          <cell r="T113">
            <v>0</v>
          </cell>
          <cell r="U113">
            <v>0</v>
          </cell>
        </row>
        <row r="114">
          <cell r="D114">
            <v>21521</v>
          </cell>
          <cell r="E114">
            <v>3</v>
          </cell>
          <cell r="F114" t="str">
            <v>X</v>
          </cell>
          <cell r="G114">
            <v>0</v>
          </cell>
          <cell r="H114">
            <v>0</v>
          </cell>
          <cell r="I114" t="str">
            <v>X</v>
          </cell>
          <cell r="J114" t="str">
            <v>X</v>
          </cell>
          <cell r="K114" t="str">
            <v>X</v>
          </cell>
          <cell r="L114" t="str">
            <v>X</v>
          </cell>
          <cell r="M114" t="str">
            <v>X</v>
          </cell>
          <cell r="N114" t="str">
            <v>X</v>
          </cell>
          <cell r="O114">
            <v>0</v>
          </cell>
          <cell r="P114" t="str">
            <v>Livs2330333</v>
          </cell>
          <cell r="Q114">
            <v>0</v>
          </cell>
          <cell r="R114">
            <v>0</v>
          </cell>
          <cell r="S114">
            <v>3</v>
          </cell>
          <cell r="T114">
            <v>0</v>
          </cell>
          <cell r="U114">
            <v>0</v>
          </cell>
        </row>
        <row r="115">
          <cell r="D115">
            <v>21522</v>
          </cell>
          <cell r="E115">
            <v>14</v>
          </cell>
          <cell r="F115" t="str">
            <v>X</v>
          </cell>
          <cell r="G115">
            <v>0</v>
          </cell>
          <cell r="H115">
            <v>0</v>
          </cell>
          <cell r="I115" t="str">
            <v>X</v>
          </cell>
          <cell r="J115" t="str">
            <v>X</v>
          </cell>
          <cell r="K115" t="str">
            <v>X</v>
          </cell>
          <cell r="L115" t="str">
            <v>X</v>
          </cell>
          <cell r="M115" t="str">
            <v>X</v>
          </cell>
          <cell r="N115" t="str">
            <v>X</v>
          </cell>
          <cell r="O115">
            <v>0</v>
          </cell>
          <cell r="P115" t="str">
            <v>Livs2 838689</v>
          </cell>
          <cell r="Q115">
            <v>0</v>
          </cell>
          <cell r="R115">
            <v>116</v>
          </cell>
          <cell r="S115">
            <v>0</v>
          </cell>
          <cell r="T115">
            <v>0</v>
          </cell>
          <cell r="U115">
            <v>0</v>
          </cell>
        </row>
        <row r="116">
          <cell r="D116">
            <v>21525</v>
          </cell>
          <cell r="E116">
            <v>1</v>
          </cell>
          <cell r="F116" t="str">
            <v>X</v>
          </cell>
          <cell r="G116">
            <v>0</v>
          </cell>
          <cell r="H116">
            <v>0</v>
          </cell>
          <cell r="I116" t="str">
            <v>X</v>
          </cell>
          <cell r="J116" t="str">
            <v>X</v>
          </cell>
          <cell r="K116" t="str">
            <v>X</v>
          </cell>
          <cell r="L116" t="str">
            <v>X</v>
          </cell>
          <cell r="M116" t="str">
            <v>X</v>
          </cell>
          <cell r="N116" t="str">
            <v>X</v>
          </cell>
          <cell r="O116">
            <v>0</v>
          </cell>
          <cell r="P116" t="str">
            <v>Livs 2509015</v>
          </cell>
          <cell r="Q116">
            <v>0</v>
          </cell>
          <cell r="R116">
            <v>0</v>
          </cell>
          <cell r="S116">
            <v>1</v>
          </cell>
          <cell r="T116">
            <v>0</v>
          </cell>
          <cell r="U116">
            <v>0</v>
          </cell>
        </row>
        <row r="117">
          <cell r="D117">
            <v>21527</v>
          </cell>
          <cell r="E117">
            <v>8</v>
          </cell>
          <cell r="F117" t="str">
            <v>X</v>
          </cell>
          <cell r="G117">
            <v>0</v>
          </cell>
          <cell r="H117">
            <v>0</v>
          </cell>
          <cell r="I117" t="str">
            <v>X</v>
          </cell>
          <cell r="J117" t="str">
            <v>X</v>
          </cell>
          <cell r="K117" t="str">
            <v>X</v>
          </cell>
          <cell r="L117" t="str">
            <v>X</v>
          </cell>
          <cell r="M117" t="str">
            <v>X</v>
          </cell>
          <cell r="N117" t="str">
            <v>X</v>
          </cell>
          <cell r="O117">
            <v>0</v>
          </cell>
          <cell r="P117" t="str">
            <v>Livs2434464</v>
          </cell>
          <cell r="Q117">
            <v>0</v>
          </cell>
          <cell r="R117">
            <v>7</v>
          </cell>
          <cell r="S117">
            <v>7</v>
          </cell>
          <cell r="T117">
            <v>0</v>
          </cell>
          <cell r="U117">
            <v>0</v>
          </cell>
        </row>
        <row r="118">
          <cell r="D118">
            <v>21531</v>
          </cell>
          <cell r="E118">
            <v>1410</v>
          </cell>
          <cell r="F118" t="str">
            <v>X</v>
          </cell>
          <cell r="G118">
            <v>0</v>
          </cell>
          <cell r="H118">
            <v>0</v>
          </cell>
          <cell r="I118" t="str">
            <v>X</v>
          </cell>
          <cell r="J118" t="str">
            <v>X</v>
          </cell>
          <cell r="K118" t="str">
            <v>X</v>
          </cell>
          <cell r="L118" t="str">
            <v>X</v>
          </cell>
          <cell r="M118" t="str">
            <v>X</v>
          </cell>
          <cell r="N118" t="str">
            <v>X</v>
          </cell>
          <cell r="O118">
            <v>0</v>
          </cell>
          <cell r="P118" t="str">
            <v>Install livs2</v>
          </cell>
          <cell r="Q118">
            <v>0</v>
          </cell>
          <cell r="R118">
            <v>196</v>
          </cell>
          <cell r="S118">
            <v>1394</v>
          </cell>
          <cell r="T118">
            <v>0</v>
          </cell>
          <cell r="U118">
            <v>0</v>
          </cell>
        </row>
        <row r="119">
          <cell r="D119">
            <v>21537</v>
          </cell>
          <cell r="E119">
            <v>335</v>
          </cell>
          <cell r="F119" t="str">
            <v>X</v>
          </cell>
          <cell r="G119">
            <v>332</v>
          </cell>
          <cell r="H119">
            <v>307</v>
          </cell>
          <cell r="I119" t="str">
            <v>X</v>
          </cell>
          <cell r="J119" t="str">
            <v>X</v>
          </cell>
          <cell r="K119" t="str">
            <v>X</v>
          </cell>
          <cell r="L119" t="str">
            <v>X</v>
          </cell>
          <cell r="M119" t="str">
            <v>X</v>
          </cell>
          <cell r="N119" t="str">
            <v>X</v>
          </cell>
          <cell r="O119">
            <v>3</v>
          </cell>
          <cell r="P119" t="str">
            <v>Livs2 7312079</v>
          </cell>
          <cell r="Q119">
            <v>112412</v>
          </cell>
          <cell r="R119">
            <v>0</v>
          </cell>
          <cell r="S119">
            <v>0</v>
          </cell>
          <cell r="T119">
            <v>0</v>
          </cell>
          <cell r="U119">
            <v>2136</v>
          </cell>
        </row>
        <row r="120">
          <cell r="D120">
            <v>21542</v>
          </cell>
          <cell r="E120">
            <v>147</v>
          </cell>
          <cell r="F120" t="str">
            <v>X</v>
          </cell>
          <cell r="G120">
            <v>0</v>
          </cell>
          <cell r="H120">
            <v>0</v>
          </cell>
          <cell r="I120" t="str">
            <v>X</v>
          </cell>
          <cell r="J120" t="str">
            <v>X</v>
          </cell>
          <cell r="K120" t="str">
            <v>X</v>
          </cell>
          <cell r="L120" t="str">
            <v>X</v>
          </cell>
          <cell r="M120" t="str">
            <v>X</v>
          </cell>
          <cell r="N120" t="str">
            <v>X</v>
          </cell>
          <cell r="O120">
            <v>2</v>
          </cell>
          <cell r="P120" t="str">
            <v>Livs2 800805 New</v>
          </cell>
          <cell r="Q120">
            <v>0</v>
          </cell>
          <cell r="R120">
            <v>160</v>
          </cell>
          <cell r="S120">
            <v>136</v>
          </cell>
          <cell r="T120">
            <v>0</v>
          </cell>
          <cell r="U120">
            <v>0</v>
          </cell>
        </row>
        <row r="121">
          <cell r="D121">
            <v>21642</v>
          </cell>
          <cell r="E121">
            <v>6542</v>
          </cell>
          <cell r="F121" t="str">
            <v>X</v>
          </cell>
          <cell r="G121">
            <v>0</v>
          </cell>
          <cell r="H121">
            <v>0</v>
          </cell>
          <cell r="I121" t="str">
            <v>X</v>
          </cell>
          <cell r="J121" t="str">
            <v>X</v>
          </cell>
          <cell r="K121" t="str">
            <v>X</v>
          </cell>
          <cell r="L121" t="str">
            <v>X</v>
          </cell>
          <cell r="M121" t="str">
            <v>X</v>
          </cell>
          <cell r="N121" t="str">
            <v>X</v>
          </cell>
          <cell r="O121">
            <v>14</v>
          </cell>
          <cell r="P121" t="str">
            <v>a Tech liv2 404040</v>
          </cell>
          <cell r="Q121">
            <v>0</v>
          </cell>
          <cell r="R121">
            <v>97</v>
          </cell>
          <cell r="S121">
            <v>6522</v>
          </cell>
          <cell r="T121">
            <v>0</v>
          </cell>
          <cell r="U121">
            <v>0</v>
          </cell>
        </row>
        <row r="122">
          <cell r="D122">
            <v>21704</v>
          </cell>
          <cell r="E122">
            <v>359</v>
          </cell>
          <cell r="F122" t="str">
            <v>X</v>
          </cell>
          <cell r="G122">
            <v>0</v>
          </cell>
          <cell r="H122">
            <v>0</v>
          </cell>
          <cell r="I122" t="str">
            <v>X</v>
          </cell>
          <cell r="J122" t="str">
            <v>X</v>
          </cell>
          <cell r="K122" t="str">
            <v>X</v>
          </cell>
          <cell r="L122" t="str">
            <v>X</v>
          </cell>
          <cell r="M122" t="str">
            <v>X</v>
          </cell>
          <cell r="N122" t="str">
            <v>X</v>
          </cell>
          <cell r="O122">
            <v>0</v>
          </cell>
          <cell r="P122" t="str">
            <v>b Livs3 435000</v>
          </cell>
          <cell r="Q122">
            <v>0</v>
          </cell>
          <cell r="R122">
            <v>0</v>
          </cell>
          <cell r="S122">
            <v>359</v>
          </cell>
          <cell r="T122">
            <v>0</v>
          </cell>
          <cell r="U122">
            <v>0</v>
          </cell>
        </row>
        <row r="123">
          <cell r="D123">
            <v>21705</v>
          </cell>
          <cell r="E123">
            <v>1342</v>
          </cell>
          <cell r="F123" t="str">
            <v>X</v>
          </cell>
          <cell r="G123">
            <v>0</v>
          </cell>
          <cell r="H123">
            <v>0</v>
          </cell>
          <cell r="I123" t="str">
            <v>X</v>
          </cell>
          <cell r="J123" t="str">
            <v>X</v>
          </cell>
          <cell r="K123" t="str">
            <v>X</v>
          </cell>
          <cell r="L123" t="str">
            <v>X</v>
          </cell>
          <cell r="M123" t="str">
            <v>X</v>
          </cell>
          <cell r="N123" t="str">
            <v>X</v>
          </cell>
          <cell r="O123">
            <v>0</v>
          </cell>
          <cell r="P123" t="str">
            <v>Livs3959595</v>
          </cell>
          <cell r="Q123">
            <v>0</v>
          </cell>
          <cell r="R123">
            <v>141</v>
          </cell>
          <cell r="S123">
            <v>1331</v>
          </cell>
          <cell r="T123">
            <v>0</v>
          </cell>
          <cell r="U123">
            <v>0</v>
          </cell>
        </row>
        <row r="124">
          <cell r="D124">
            <v>21710</v>
          </cell>
          <cell r="E124">
            <v>51</v>
          </cell>
          <cell r="F124" t="str">
            <v>X</v>
          </cell>
          <cell r="G124">
            <v>0</v>
          </cell>
          <cell r="H124">
            <v>0</v>
          </cell>
          <cell r="I124" t="str">
            <v>X</v>
          </cell>
          <cell r="J124" t="str">
            <v>X</v>
          </cell>
          <cell r="K124" t="str">
            <v>X</v>
          </cell>
          <cell r="L124" t="str">
            <v>X</v>
          </cell>
          <cell r="M124" t="str">
            <v>X</v>
          </cell>
          <cell r="N124" t="str">
            <v>X</v>
          </cell>
          <cell r="O124">
            <v>1</v>
          </cell>
          <cell r="P124" t="str">
            <v>Livs3 418486</v>
          </cell>
          <cell r="Q124">
            <v>0</v>
          </cell>
          <cell r="R124">
            <v>0</v>
          </cell>
          <cell r="S124">
            <v>50</v>
          </cell>
          <cell r="T124">
            <v>0</v>
          </cell>
          <cell r="U124">
            <v>0</v>
          </cell>
        </row>
        <row r="125">
          <cell r="D125">
            <v>21727</v>
          </cell>
          <cell r="E125">
            <v>77</v>
          </cell>
          <cell r="F125" t="str">
            <v>X</v>
          </cell>
          <cell r="G125">
            <v>0</v>
          </cell>
          <cell r="H125">
            <v>0</v>
          </cell>
          <cell r="I125" t="str">
            <v>X</v>
          </cell>
          <cell r="J125" t="str">
            <v>X</v>
          </cell>
          <cell r="K125" t="str">
            <v>X</v>
          </cell>
          <cell r="L125" t="str">
            <v>X</v>
          </cell>
          <cell r="M125" t="str">
            <v>X</v>
          </cell>
          <cell r="N125" t="str">
            <v>X</v>
          </cell>
          <cell r="O125">
            <v>1</v>
          </cell>
          <cell r="P125" t="str">
            <v>Livs3 420958</v>
          </cell>
          <cell r="Q125">
            <v>0</v>
          </cell>
          <cell r="R125">
            <v>0</v>
          </cell>
          <cell r="S125">
            <v>76</v>
          </cell>
          <cell r="T125">
            <v>0</v>
          </cell>
          <cell r="U125">
            <v>0</v>
          </cell>
        </row>
        <row r="126">
          <cell r="D126">
            <v>21733</v>
          </cell>
          <cell r="E126">
            <v>1</v>
          </cell>
          <cell r="F126" t="str">
            <v>X</v>
          </cell>
          <cell r="G126">
            <v>0</v>
          </cell>
          <cell r="H126">
            <v>0</v>
          </cell>
          <cell r="I126" t="str">
            <v>X</v>
          </cell>
          <cell r="J126" t="str">
            <v>X</v>
          </cell>
          <cell r="K126" t="str">
            <v>X</v>
          </cell>
          <cell r="L126" t="str">
            <v>X</v>
          </cell>
          <cell r="M126" t="str">
            <v>X</v>
          </cell>
          <cell r="N126" t="str">
            <v>X</v>
          </cell>
          <cell r="O126">
            <v>1</v>
          </cell>
          <cell r="P126">
            <v>21733</v>
          </cell>
          <cell r="Q126">
            <v>0</v>
          </cell>
          <cell r="R126">
            <v>0</v>
          </cell>
          <cell r="S126">
            <v>0</v>
          </cell>
          <cell r="T126">
            <v>0</v>
          </cell>
          <cell r="U126">
            <v>0</v>
          </cell>
        </row>
        <row r="127">
          <cell r="D127">
            <v>21744</v>
          </cell>
          <cell r="E127">
            <v>2</v>
          </cell>
          <cell r="F127" t="str">
            <v>X</v>
          </cell>
          <cell r="G127">
            <v>0</v>
          </cell>
          <cell r="H127">
            <v>0</v>
          </cell>
          <cell r="I127" t="str">
            <v>X</v>
          </cell>
          <cell r="J127" t="str">
            <v>X</v>
          </cell>
          <cell r="K127" t="str">
            <v>X</v>
          </cell>
          <cell r="L127" t="str">
            <v>X</v>
          </cell>
          <cell r="M127" t="str">
            <v>X</v>
          </cell>
          <cell r="N127" t="str">
            <v>X</v>
          </cell>
          <cell r="O127">
            <v>0</v>
          </cell>
          <cell r="P127" t="str">
            <v>Livs3 5875078</v>
          </cell>
          <cell r="Q127">
            <v>0</v>
          </cell>
          <cell r="R127">
            <v>0</v>
          </cell>
          <cell r="S127">
            <v>2</v>
          </cell>
          <cell r="T127">
            <v>0</v>
          </cell>
          <cell r="U127">
            <v>0</v>
          </cell>
        </row>
        <row r="128">
          <cell r="D128">
            <v>21746</v>
          </cell>
          <cell r="E128">
            <v>11</v>
          </cell>
          <cell r="F128" t="str">
            <v>X</v>
          </cell>
          <cell r="G128">
            <v>0</v>
          </cell>
          <cell r="H128">
            <v>0</v>
          </cell>
          <cell r="I128" t="str">
            <v>X</v>
          </cell>
          <cell r="J128" t="str">
            <v>X</v>
          </cell>
          <cell r="K128" t="str">
            <v>X</v>
          </cell>
          <cell r="L128" t="str">
            <v>X</v>
          </cell>
          <cell r="M128" t="str">
            <v>X</v>
          </cell>
          <cell r="N128" t="str">
            <v>X</v>
          </cell>
          <cell r="O128">
            <v>0</v>
          </cell>
          <cell r="P128" t="str">
            <v>livs3 719837</v>
          </cell>
          <cell r="Q128">
            <v>0</v>
          </cell>
          <cell r="R128">
            <v>0</v>
          </cell>
          <cell r="S128">
            <v>11</v>
          </cell>
          <cell r="T128">
            <v>0</v>
          </cell>
          <cell r="U128">
            <v>0</v>
          </cell>
        </row>
        <row r="129">
          <cell r="D129">
            <v>21842</v>
          </cell>
          <cell r="E129">
            <v>996</v>
          </cell>
          <cell r="F129" t="str">
            <v>X</v>
          </cell>
          <cell r="G129">
            <v>0</v>
          </cell>
          <cell r="H129">
            <v>0</v>
          </cell>
          <cell r="I129" t="str">
            <v>X</v>
          </cell>
          <cell r="J129" t="str">
            <v>X</v>
          </cell>
          <cell r="K129" t="str">
            <v>X</v>
          </cell>
          <cell r="L129" t="str">
            <v>X</v>
          </cell>
          <cell r="M129" t="str">
            <v>X</v>
          </cell>
          <cell r="N129" t="str">
            <v>X</v>
          </cell>
          <cell r="O129">
            <v>3</v>
          </cell>
          <cell r="P129" t="str">
            <v>b Tech Liv3 404040</v>
          </cell>
          <cell r="Q129">
            <v>0</v>
          </cell>
          <cell r="R129">
            <v>0</v>
          </cell>
          <cell r="S129">
            <v>993</v>
          </cell>
          <cell r="T129">
            <v>0</v>
          </cell>
          <cell r="U129">
            <v>0</v>
          </cell>
        </row>
        <row r="130">
          <cell r="D130">
            <v>28698</v>
          </cell>
          <cell r="E130">
            <v>8</v>
          </cell>
          <cell r="F130" t="str">
            <v>X</v>
          </cell>
          <cell r="G130">
            <v>6</v>
          </cell>
          <cell r="H130">
            <v>7</v>
          </cell>
          <cell r="I130" t="str">
            <v>X</v>
          </cell>
          <cell r="J130" t="str">
            <v>X</v>
          </cell>
          <cell r="K130" t="str">
            <v>X</v>
          </cell>
          <cell r="L130" t="str">
            <v>X</v>
          </cell>
          <cell r="M130" t="str">
            <v>X</v>
          </cell>
          <cell r="N130" t="str">
            <v>X</v>
          </cell>
          <cell r="O130">
            <v>1</v>
          </cell>
          <cell r="P130" t="str">
            <v>RM Cust from Dunf</v>
          </cell>
          <cell r="Q130">
            <v>155</v>
          </cell>
          <cell r="R130">
            <v>0</v>
          </cell>
          <cell r="S130">
            <v>0</v>
          </cell>
          <cell r="T130">
            <v>0</v>
          </cell>
          <cell r="U130">
            <v>33</v>
          </cell>
        </row>
        <row r="131">
          <cell r="D131">
            <v>28699</v>
          </cell>
          <cell r="E131">
            <v>9</v>
          </cell>
          <cell r="F131" t="str">
            <v>X</v>
          </cell>
          <cell r="G131">
            <v>7</v>
          </cell>
          <cell r="H131">
            <v>7</v>
          </cell>
          <cell r="I131" t="str">
            <v>X</v>
          </cell>
          <cell r="J131" t="str">
            <v>X</v>
          </cell>
          <cell r="K131" t="str">
            <v>X</v>
          </cell>
          <cell r="L131" t="str">
            <v>X</v>
          </cell>
          <cell r="M131" t="str">
            <v>X</v>
          </cell>
          <cell r="N131" t="str">
            <v>X</v>
          </cell>
          <cell r="O131">
            <v>1</v>
          </cell>
          <cell r="P131" t="str">
            <v>RM Dunf No Staff</v>
          </cell>
          <cell r="Q131">
            <v>190</v>
          </cell>
          <cell r="R131">
            <v>0</v>
          </cell>
          <cell r="S131">
            <v>0</v>
          </cell>
          <cell r="T131">
            <v>0</v>
          </cell>
          <cell r="U131">
            <v>83</v>
          </cell>
        </row>
        <row r="132">
          <cell r="D132">
            <v>31000</v>
          </cell>
          <cell r="E132">
            <v>20</v>
          </cell>
          <cell r="F132" t="str">
            <v>X</v>
          </cell>
          <cell r="G132">
            <v>0</v>
          </cell>
          <cell r="H132">
            <v>0</v>
          </cell>
          <cell r="I132" t="str">
            <v>X</v>
          </cell>
          <cell r="J132" t="str">
            <v>X</v>
          </cell>
          <cell r="K132" t="str">
            <v>X</v>
          </cell>
          <cell r="L132" t="str">
            <v>X</v>
          </cell>
          <cell r="M132" t="str">
            <v>X</v>
          </cell>
          <cell r="N132" t="str">
            <v>X</v>
          </cell>
          <cell r="O132">
            <v>2</v>
          </cell>
          <cell r="P132" t="str">
            <v>Brdg4 402000</v>
          </cell>
          <cell r="Q132">
            <v>0</v>
          </cell>
          <cell r="R132">
            <v>0</v>
          </cell>
          <cell r="S132">
            <v>18</v>
          </cell>
          <cell r="T132">
            <v>0</v>
          </cell>
          <cell r="U132">
            <v>0</v>
          </cell>
        </row>
        <row r="133">
          <cell r="D133">
            <v>31001</v>
          </cell>
          <cell r="E133">
            <v>503</v>
          </cell>
          <cell r="F133" t="str">
            <v>X</v>
          </cell>
          <cell r="G133">
            <v>0</v>
          </cell>
          <cell r="H133">
            <v>0</v>
          </cell>
          <cell r="I133" t="str">
            <v>X</v>
          </cell>
          <cell r="J133" t="str">
            <v>X</v>
          </cell>
          <cell r="K133" t="str">
            <v>X</v>
          </cell>
          <cell r="L133" t="str">
            <v>X</v>
          </cell>
          <cell r="M133" t="str">
            <v>X</v>
          </cell>
          <cell r="N133" t="str">
            <v>X</v>
          </cell>
          <cell r="O133">
            <v>6</v>
          </cell>
          <cell r="P133" t="str">
            <v>Brdg4 404004</v>
          </cell>
          <cell r="Q133">
            <v>0</v>
          </cell>
          <cell r="R133">
            <v>151</v>
          </cell>
          <cell r="S133">
            <v>488</v>
          </cell>
          <cell r="T133">
            <v>0</v>
          </cell>
          <cell r="U133">
            <v>0</v>
          </cell>
        </row>
        <row r="134">
          <cell r="D134">
            <v>31003</v>
          </cell>
          <cell r="E134">
            <v>7</v>
          </cell>
          <cell r="F134" t="str">
            <v>X</v>
          </cell>
          <cell r="G134">
            <v>0</v>
          </cell>
          <cell r="H134">
            <v>0</v>
          </cell>
          <cell r="I134" t="str">
            <v>X</v>
          </cell>
          <cell r="J134" t="str">
            <v>X</v>
          </cell>
          <cell r="K134" t="str">
            <v>X</v>
          </cell>
          <cell r="L134" t="str">
            <v>X</v>
          </cell>
          <cell r="M134" t="str">
            <v>X</v>
          </cell>
          <cell r="N134" t="str">
            <v>X</v>
          </cell>
          <cell r="O134">
            <v>2</v>
          </cell>
          <cell r="P134" t="str">
            <v>Brdg4 404022</v>
          </cell>
          <cell r="Q134">
            <v>0</v>
          </cell>
          <cell r="R134">
            <v>0</v>
          </cell>
          <cell r="S134">
            <v>5</v>
          </cell>
          <cell r="T134">
            <v>0</v>
          </cell>
          <cell r="U134">
            <v>0</v>
          </cell>
        </row>
        <row r="135">
          <cell r="D135">
            <v>31004</v>
          </cell>
          <cell r="E135">
            <v>48</v>
          </cell>
          <cell r="F135" t="str">
            <v>X</v>
          </cell>
          <cell r="G135">
            <v>0</v>
          </cell>
          <cell r="H135">
            <v>0</v>
          </cell>
          <cell r="I135" t="str">
            <v>X</v>
          </cell>
          <cell r="J135" t="str">
            <v>X</v>
          </cell>
          <cell r="K135" t="str">
            <v>X</v>
          </cell>
          <cell r="L135" t="str">
            <v>X</v>
          </cell>
          <cell r="M135" t="str">
            <v>X</v>
          </cell>
          <cell r="N135" t="str">
            <v>X</v>
          </cell>
          <cell r="O135">
            <v>0</v>
          </cell>
          <cell r="P135" t="str">
            <v>Brdg4 404070</v>
          </cell>
          <cell r="Q135">
            <v>0</v>
          </cell>
          <cell r="R135">
            <v>0</v>
          </cell>
          <cell r="S135">
            <v>48</v>
          </cell>
          <cell r="T135">
            <v>0</v>
          </cell>
          <cell r="U135">
            <v>0</v>
          </cell>
        </row>
        <row r="136">
          <cell r="D136">
            <v>31005</v>
          </cell>
          <cell r="E136">
            <v>43</v>
          </cell>
          <cell r="F136" t="str">
            <v>X</v>
          </cell>
          <cell r="G136">
            <v>0</v>
          </cell>
          <cell r="H136">
            <v>0</v>
          </cell>
          <cell r="I136" t="str">
            <v>X</v>
          </cell>
          <cell r="J136" t="str">
            <v>X</v>
          </cell>
          <cell r="K136" t="str">
            <v>X</v>
          </cell>
          <cell r="L136" t="str">
            <v>X</v>
          </cell>
          <cell r="M136" t="str">
            <v>X</v>
          </cell>
          <cell r="N136" t="str">
            <v>X</v>
          </cell>
          <cell r="O136">
            <v>0</v>
          </cell>
          <cell r="P136">
            <v>31005</v>
          </cell>
          <cell r="Q136">
            <v>0</v>
          </cell>
          <cell r="R136">
            <v>0</v>
          </cell>
          <cell r="S136">
            <v>43</v>
          </cell>
          <cell r="T136">
            <v>0</v>
          </cell>
          <cell r="U136">
            <v>0</v>
          </cell>
        </row>
        <row r="137">
          <cell r="D137">
            <v>31010</v>
          </cell>
          <cell r="E137">
            <v>37</v>
          </cell>
          <cell r="F137" t="str">
            <v>X</v>
          </cell>
          <cell r="G137">
            <v>0</v>
          </cell>
          <cell r="H137">
            <v>0</v>
          </cell>
          <cell r="I137" t="str">
            <v>X</v>
          </cell>
          <cell r="J137" t="str">
            <v>X</v>
          </cell>
          <cell r="K137" t="str">
            <v>X</v>
          </cell>
          <cell r="L137" t="str">
            <v>X</v>
          </cell>
          <cell r="M137" t="str">
            <v>X</v>
          </cell>
          <cell r="N137" t="str">
            <v>X</v>
          </cell>
          <cell r="O137">
            <v>0</v>
          </cell>
          <cell r="P137" t="str">
            <v>Brdg4 060808</v>
          </cell>
          <cell r="Q137">
            <v>0</v>
          </cell>
          <cell r="R137">
            <v>28</v>
          </cell>
          <cell r="S137">
            <v>35</v>
          </cell>
          <cell r="T137">
            <v>0</v>
          </cell>
          <cell r="U137">
            <v>0</v>
          </cell>
        </row>
        <row r="138">
          <cell r="D138">
            <v>31015</v>
          </cell>
          <cell r="E138">
            <v>129</v>
          </cell>
          <cell r="F138" t="str">
            <v>X</v>
          </cell>
          <cell r="G138">
            <v>0</v>
          </cell>
          <cell r="H138">
            <v>0</v>
          </cell>
          <cell r="I138" t="str">
            <v>X</v>
          </cell>
          <cell r="J138" t="str">
            <v>X</v>
          </cell>
          <cell r="K138" t="str">
            <v>X</v>
          </cell>
          <cell r="L138" t="str">
            <v>X</v>
          </cell>
          <cell r="M138" t="str">
            <v>X</v>
          </cell>
          <cell r="N138" t="str">
            <v>X</v>
          </cell>
          <cell r="O138">
            <v>0</v>
          </cell>
          <cell r="P138" t="str">
            <v>Brdg3 334488</v>
          </cell>
          <cell r="Q138">
            <v>0</v>
          </cell>
          <cell r="R138">
            <v>107</v>
          </cell>
          <cell r="S138">
            <v>122</v>
          </cell>
          <cell r="T138">
            <v>0</v>
          </cell>
          <cell r="U138">
            <v>0</v>
          </cell>
        </row>
        <row r="139">
          <cell r="D139">
            <v>31016</v>
          </cell>
          <cell r="E139">
            <v>4</v>
          </cell>
          <cell r="F139" t="str">
            <v>X</v>
          </cell>
          <cell r="G139">
            <v>0</v>
          </cell>
          <cell r="H139">
            <v>0</v>
          </cell>
          <cell r="I139" t="str">
            <v>X</v>
          </cell>
          <cell r="J139" t="str">
            <v>X</v>
          </cell>
          <cell r="K139" t="str">
            <v>X</v>
          </cell>
          <cell r="L139" t="str">
            <v>X</v>
          </cell>
          <cell r="M139" t="str">
            <v>X</v>
          </cell>
          <cell r="N139" t="str">
            <v>X</v>
          </cell>
          <cell r="O139">
            <v>0</v>
          </cell>
          <cell r="P139" t="str">
            <v>Brdg4 414414</v>
          </cell>
          <cell r="Q139">
            <v>0</v>
          </cell>
          <cell r="R139">
            <v>15</v>
          </cell>
          <cell r="S139">
            <v>3</v>
          </cell>
          <cell r="T139">
            <v>0</v>
          </cell>
          <cell r="U139">
            <v>0</v>
          </cell>
        </row>
        <row r="140">
          <cell r="D140">
            <v>31017</v>
          </cell>
          <cell r="E140">
            <v>2</v>
          </cell>
          <cell r="F140" t="str">
            <v>X</v>
          </cell>
          <cell r="G140">
            <v>0</v>
          </cell>
          <cell r="H140">
            <v>0</v>
          </cell>
          <cell r="I140" t="str">
            <v>X</v>
          </cell>
          <cell r="J140" t="str">
            <v>X</v>
          </cell>
          <cell r="K140" t="str">
            <v>X</v>
          </cell>
          <cell r="L140" t="str">
            <v>X</v>
          </cell>
          <cell r="M140" t="str">
            <v>X</v>
          </cell>
          <cell r="N140" t="str">
            <v>X</v>
          </cell>
          <cell r="O140">
            <v>0</v>
          </cell>
          <cell r="P140" t="str">
            <v>Brdg4 660000</v>
          </cell>
          <cell r="Q140">
            <v>0</v>
          </cell>
          <cell r="R140">
            <v>0</v>
          </cell>
          <cell r="S140">
            <v>2</v>
          </cell>
          <cell r="T140">
            <v>0</v>
          </cell>
          <cell r="U140">
            <v>0</v>
          </cell>
        </row>
        <row r="141">
          <cell r="D141">
            <v>31018</v>
          </cell>
          <cell r="E141">
            <v>4</v>
          </cell>
          <cell r="F141" t="str">
            <v>X</v>
          </cell>
          <cell r="G141">
            <v>0</v>
          </cell>
          <cell r="H141">
            <v>0</v>
          </cell>
          <cell r="I141" t="str">
            <v>X</v>
          </cell>
          <cell r="J141" t="str">
            <v>X</v>
          </cell>
          <cell r="K141" t="str">
            <v>X</v>
          </cell>
          <cell r="L141" t="str">
            <v>X</v>
          </cell>
          <cell r="M141" t="str">
            <v>X</v>
          </cell>
          <cell r="N141" t="str">
            <v>X</v>
          </cell>
          <cell r="O141">
            <v>0</v>
          </cell>
          <cell r="P141" t="str">
            <v>Brdg4 001700</v>
          </cell>
          <cell r="Q141">
            <v>0</v>
          </cell>
          <cell r="R141">
            <v>0</v>
          </cell>
          <cell r="S141">
            <v>4</v>
          </cell>
          <cell r="T141">
            <v>0</v>
          </cell>
          <cell r="U141">
            <v>0</v>
          </cell>
        </row>
        <row r="142">
          <cell r="D142">
            <v>31019</v>
          </cell>
          <cell r="E142">
            <v>56</v>
          </cell>
          <cell r="F142" t="str">
            <v>X</v>
          </cell>
          <cell r="G142">
            <v>0</v>
          </cell>
          <cell r="H142">
            <v>0</v>
          </cell>
          <cell r="I142" t="str">
            <v>X</v>
          </cell>
          <cell r="J142" t="str">
            <v>X</v>
          </cell>
          <cell r="K142" t="str">
            <v>X</v>
          </cell>
          <cell r="L142" t="str">
            <v>X</v>
          </cell>
          <cell r="M142" t="str">
            <v>X</v>
          </cell>
          <cell r="N142" t="str">
            <v>X</v>
          </cell>
          <cell r="O142">
            <v>0</v>
          </cell>
          <cell r="P142" t="str">
            <v>Brdg4 663360</v>
          </cell>
          <cell r="Q142">
            <v>0</v>
          </cell>
          <cell r="R142">
            <v>0</v>
          </cell>
          <cell r="S142">
            <v>56</v>
          </cell>
          <cell r="T142">
            <v>0</v>
          </cell>
          <cell r="U142">
            <v>0</v>
          </cell>
        </row>
        <row r="143">
          <cell r="D143">
            <v>31021</v>
          </cell>
          <cell r="E143">
            <v>12</v>
          </cell>
          <cell r="F143" t="str">
            <v>X</v>
          </cell>
          <cell r="G143">
            <v>0</v>
          </cell>
          <cell r="H143">
            <v>0</v>
          </cell>
          <cell r="I143" t="str">
            <v>X</v>
          </cell>
          <cell r="J143" t="str">
            <v>X</v>
          </cell>
          <cell r="K143" t="str">
            <v>X</v>
          </cell>
          <cell r="L143" t="str">
            <v>X</v>
          </cell>
          <cell r="M143" t="str">
            <v>X</v>
          </cell>
          <cell r="N143" t="str">
            <v>X</v>
          </cell>
          <cell r="O143">
            <v>0</v>
          </cell>
          <cell r="P143" t="str">
            <v>Brdg4 800870</v>
          </cell>
          <cell r="Q143">
            <v>0</v>
          </cell>
          <cell r="R143">
            <v>0</v>
          </cell>
          <cell r="S143">
            <v>12</v>
          </cell>
          <cell r="T143">
            <v>0</v>
          </cell>
          <cell r="U143">
            <v>0</v>
          </cell>
        </row>
        <row r="144">
          <cell r="D144">
            <v>31023</v>
          </cell>
          <cell r="E144">
            <v>760</v>
          </cell>
          <cell r="F144" t="str">
            <v>X</v>
          </cell>
          <cell r="G144">
            <v>0</v>
          </cell>
          <cell r="H144">
            <v>0</v>
          </cell>
          <cell r="I144" t="str">
            <v>X</v>
          </cell>
          <cell r="J144" t="str">
            <v>X</v>
          </cell>
          <cell r="K144" t="str">
            <v>X</v>
          </cell>
          <cell r="L144" t="str">
            <v>X</v>
          </cell>
          <cell r="M144" t="str">
            <v>X</v>
          </cell>
          <cell r="N144" t="str">
            <v>X</v>
          </cell>
          <cell r="O144">
            <v>5</v>
          </cell>
          <cell r="P144" t="str">
            <v>Brdg4 800874</v>
          </cell>
          <cell r="Q144">
            <v>0</v>
          </cell>
          <cell r="R144">
            <v>170</v>
          </cell>
          <cell r="S144">
            <v>744</v>
          </cell>
          <cell r="T144">
            <v>0</v>
          </cell>
          <cell r="U144">
            <v>0</v>
          </cell>
        </row>
        <row r="145">
          <cell r="D145">
            <v>31025</v>
          </cell>
          <cell r="E145">
            <v>3</v>
          </cell>
          <cell r="F145" t="str">
            <v>X</v>
          </cell>
          <cell r="G145">
            <v>0</v>
          </cell>
          <cell r="H145">
            <v>0</v>
          </cell>
          <cell r="I145" t="str">
            <v>X</v>
          </cell>
          <cell r="J145" t="str">
            <v>X</v>
          </cell>
          <cell r="K145" t="str">
            <v>X</v>
          </cell>
          <cell r="L145" t="str">
            <v>X</v>
          </cell>
          <cell r="M145" t="str">
            <v>X</v>
          </cell>
          <cell r="N145" t="str">
            <v>X</v>
          </cell>
          <cell r="O145">
            <v>0</v>
          </cell>
          <cell r="P145" t="str">
            <v>Brdg4 800877</v>
          </cell>
          <cell r="Q145">
            <v>0</v>
          </cell>
          <cell r="R145">
            <v>0</v>
          </cell>
          <cell r="S145">
            <v>3</v>
          </cell>
          <cell r="T145">
            <v>0</v>
          </cell>
          <cell r="U145">
            <v>0</v>
          </cell>
        </row>
        <row r="146">
          <cell r="D146">
            <v>31028</v>
          </cell>
          <cell r="E146">
            <v>16</v>
          </cell>
          <cell r="F146" t="str">
            <v>X</v>
          </cell>
          <cell r="G146">
            <v>0</v>
          </cell>
          <cell r="H146">
            <v>0</v>
          </cell>
          <cell r="I146" t="str">
            <v>X</v>
          </cell>
          <cell r="J146" t="str">
            <v>X</v>
          </cell>
          <cell r="K146" t="str">
            <v>X</v>
          </cell>
          <cell r="L146" t="str">
            <v>X</v>
          </cell>
          <cell r="M146" t="str">
            <v>X</v>
          </cell>
          <cell r="N146" t="str">
            <v>X</v>
          </cell>
          <cell r="O146">
            <v>0</v>
          </cell>
          <cell r="P146" t="str">
            <v>Brdg4 979797</v>
          </cell>
          <cell r="Q146">
            <v>0</v>
          </cell>
          <cell r="R146">
            <v>17</v>
          </cell>
          <cell r="S146">
            <v>15</v>
          </cell>
          <cell r="T146">
            <v>0</v>
          </cell>
          <cell r="U146">
            <v>0</v>
          </cell>
        </row>
        <row r="147">
          <cell r="D147">
            <v>31031</v>
          </cell>
          <cell r="E147">
            <v>40</v>
          </cell>
          <cell r="F147" t="str">
            <v>X</v>
          </cell>
          <cell r="G147">
            <v>0</v>
          </cell>
          <cell r="H147">
            <v>0</v>
          </cell>
          <cell r="I147" t="str">
            <v>X</v>
          </cell>
          <cell r="J147" t="str">
            <v>X</v>
          </cell>
          <cell r="K147" t="str">
            <v>X</v>
          </cell>
          <cell r="L147" t="str">
            <v>X</v>
          </cell>
          <cell r="M147" t="str">
            <v>X</v>
          </cell>
          <cell r="N147" t="str">
            <v>X</v>
          </cell>
          <cell r="O147">
            <v>1</v>
          </cell>
          <cell r="P147" t="str">
            <v>Brdg4 800869</v>
          </cell>
          <cell r="Q147">
            <v>0</v>
          </cell>
          <cell r="R147">
            <v>18</v>
          </cell>
          <cell r="S147">
            <v>38</v>
          </cell>
          <cell r="T147">
            <v>0</v>
          </cell>
          <cell r="U147">
            <v>0</v>
          </cell>
        </row>
        <row r="148">
          <cell r="D148">
            <v>31033</v>
          </cell>
          <cell r="E148">
            <v>24</v>
          </cell>
          <cell r="F148" t="str">
            <v>X</v>
          </cell>
          <cell r="G148">
            <v>0</v>
          </cell>
          <cell r="H148">
            <v>0</v>
          </cell>
          <cell r="I148" t="str">
            <v>X</v>
          </cell>
          <cell r="J148" t="str">
            <v>X</v>
          </cell>
          <cell r="K148" t="str">
            <v>X</v>
          </cell>
          <cell r="L148" t="str">
            <v>X</v>
          </cell>
          <cell r="M148" t="str">
            <v>X</v>
          </cell>
          <cell r="N148" t="str">
            <v>X</v>
          </cell>
          <cell r="O148">
            <v>3</v>
          </cell>
          <cell r="P148" t="str">
            <v>Business Sales DDI 1</v>
          </cell>
          <cell r="Q148">
            <v>0</v>
          </cell>
          <cell r="R148">
            <v>0</v>
          </cell>
          <cell r="S148">
            <v>21</v>
          </cell>
          <cell r="T148">
            <v>0</v>
          </cell>
          <cell r="U148">
            <v>0</v>
          </cell>
        </row>
        <row r="149">
          <cell r="D149">
            <v>31036</v>
          </cell>
          <cell r="E149">
            <v>2622</v>
          </cell>
          <cell r="F149" t="str">
            <v>X</v>
          </cell>
          <cell r="G149">
            <v>0</v>
          </cell>
          <cell r="H149">
            <v>0</v>
          </cell>
          <cell r="I149" t="str">
            <v>X</v>
          </cell>
          <cell r="J149" t="str">
            <v>X</v>
          </cell>
          <cell r="K149" t="str">
            <v>X</v>
          </cell>
          <cell r="L149" t="str">
            <v>X</v>
          </cell>
          <cell r="M149" t="str">
            <v>X</v>
          </cell>
          <cell r="N149" t="str">
            <v>X</v>
          </cell>
          <cell r="O149">
            <v>0</v>
          </cell>
          <cell r="P149" t="str">
            <v>d Cus BRDG4 404040</v>
          </cell>
          <cell r="Q149">
            <v>0</v>
          </cell>
          <cell r="R149">
            <v>0</v>
          </cell>
          <cell r="S149">
            <v>1281</v>
          </cell>
          <cell r="T149">
            <v>0</v>
          </cell>
          <cell r="U149">
            <v>0</v>
          </cell>
        </row>
        <row r="150">
          <cell r="D150">
            <v>31038</v>
          </cell>
          <cell r="E150">
            <v>23</v>
          </cell>
          <cell r="F150" t="str">
            <v>X</v>
          </cell>
          <cell r="G150">
            <v>0</v>
          </cell>
          <cell r="H150">
            <v>0</v>
          </cell>
          <cell r="I150" t="str">
            <v>X</v>
          </cell>
          <cell r="J150" t="str">
            <v>X</v>
          </cell>
          <cell r="K150" t="str">
            <v>X</v>
          </cell>
          <cell r="L150" t="str">
            <v>X</v>
          </cell>
          <cell r="M150" t="str">
            <v>X</v>
          </cell>
          <cell r="N150" t="str">
            <v>X</v>
          </cell>
          <cell r="O150">
            <v>0</v>
          </cell>
          <cell r="P150" t="str">
            <v>Brdg4800876</v>
          </cell>
          <cell r="Q150">
            <v>0</v>
          </cell>
          <cell r="R150">
            <v>25</v>
          </cell>
          <cell r="S150">
            <v>21</v>
          </cell>
          <cell r="T150">
            <v>0</v>
          </cell>
          <cell r="U150">
            <v>0</v>
          </cell>
        </row>
        <row r="151">
          <cell r="D151">
            <v>31039</v>
          </cell>
          <cell r="E151">
            <v>35</v>
          </cell>
          <cell r="F151" t="str">
            <v>X</v>
          </cell>
          <cell r="G151">
            <v>0</v>
          </cell>
          <cell r="H151">
            <v>0</v>
          </cell>
          <cell r="I151" t="str">
            <v>X</v>
          </cell>
          <cell r="J151" t="str">
            <v>X</v>
          </cell>
          <cell r="K151" t="str">
            <v>X</v>
          </cell>
          <cell r="L151" t="str">
            <v>X</v>
          </cell>
          <cell r="M151" t="str">
            <v>X</v>
          </cell>
          <cell r="N151" t="str">
            <v>X</v>
          </cell>
          <cell r="O151">
            <v>0</v>
          </cell>
          <cell r="P151" t="str">
            <v>Brdg4831039</v>
          </cell>
          <cell r="Q151">
            <v>0</v>
          </cell>
          <cell r="R151">
            <v>0</v>
          </cell>
          <cell r="S151">
            <v>35</v>
          </cell>
          <cell r="T151">
            <v>0</v>
          </cell>
          <cell r="U151">
            <v>0</v>
          </cell>
        </row>
        <row r="152">
          <cell r="D152">
            <v>31040</v>
          </cell>
          <cell r="E152">
            <v>361</v>
          </cell>
          <cell r="F152" t="str">
            <v>X</v>
          </cell>
          <cell r="G152">
            <v>0</v>
          </cell>
          <cell r="H152">
            <v>0</v>
          </cell>
          <cell r="I152" t="str">
            <v>X</v>
          </cell>
          <cell r="J152" t="str">
            <v>X</v>
          </cell>
          <cell r="K152" t="str">
            <v>X</v>
          </cell>
          <cell r="L152" t="str">
            <v>X</v>
          </cell>
          <cell r="M152" t="str">
            <v>X</v>
          </cell>
          <cell r="N152" t="str">
            <v>X</v>
          </cell>
          <cell r="O152">
            <v>7</v>
          </cell>
          <cell r="P152" t="str">
            <v>India Xfer IVR</v>
          </cell>
          <cell r="Q152">
            <v>0</v>
          </cell>
          <cell r="R152">
            <v>0</v>
          </cell>
          <cell r="S152">
            <v>354</v>
          </cell>
          <cell r="T152">
            <v>0</v>
          </cell>
          <cell r="U152">
            <v>0</v>
          </cell>
        </row>
        <row r="153">
          <cell r="D153">
            <v>31041</v>
          </cell>
          <cell r="E153">
            <v>527</v>
          </cell>
          <cell r="F153" t="str">
            <v>X</v>
          </cell>
          <cell r="G153">
            <v>0</v>
          </cell>
          <cell r="H153">
            <v>0</v>
          </cell>
          <cell r="I153" t="str">
            <v>X</v>
          </cell>
          <cell r="J153" t="str">
            <v>X</v>
          </cell>
          <cell r="K153" t="str">
            <v>X</v>
          </cell>
          <cell r="L153" t="str">
            <v>X</v>
          </cell>
          <cell r="M153" t="str">
            <v>X</v>
          </cell>
          <cell r="N153" t="str">
            <v>X</v>
          </cell>
          <cell r="O153">
            <v>2</v>
          </cell>
          <cell r="P153" t="str">
            <v>Brdg4 31041</v>
          </cell>
          <cell r="Q153">
            <v>0</v>
          </cell>
          <cell r="R153">
            <v>215</v>
          </cell>
          <cell r="S153">
            <v>510</v>
          </cell>
          <cell r="T153">
            <v>0</v>
          </cell>
          <cell r="U153">
            <v>0</v>
          </cell>
        </row>
        <row r="154">
          <cell r="D154">
            <v>31043</v>
          </cell>
          <cell r="E154">
            <v>364</v>
          </cell>
          <cell r="F154" t="str">
            <v>X</v>
          </cell>
          <cell r="G154">
            <v>0</v>
          </cell>
          <cell r="H154">
            <v>0</v>
          </cell>
          <cell r="I154" t="str">
            <v>X</v>
          </cell>
          <cell r="J154" t="str">
            <v>X</v>
          </cell>
          <cell r="K154" t="str">
            <v>X</v>
          </cell>
          <cell r="L154" t="str">
            <v>X</v>
          </cell>
          <cell r="M154" t="str">
            <v>X</v>
          </cell>
          <cell r="N154" t="str">
            <v>X</v>
          </cell>
          <cell r="O154">
            <v>5</v>
          </cell>
          <cell r="P154" t="str">
            <v>Brdg4 831043</v>
          </cell>
          <cell r="Q154">
            <v>0</v>
          </cell>
          <cell r="R154">
            <v>86</v>
          </cell>
          <cell r="S154">
            <v>353</v>
          </cell>
          <cell r="T154">
            <v>0</v>
          </cell>
          <cell r="U154">
            <v>0</v>
          </cell>
        </row>
        <row r="155">
          <cell r="D155">
            <v>31045</v>
          </cell>
          <cell r="E155">
            <v>225</v>
          </cell>
          <cell r="F155" t="str">
            <v>X</v>
          </cell>
          <cell r="G155">
            <v>0</v>
          </cell>
          <cell r="H155">
            <v>0</v>
          </cell>
          <cell r="I155" t="str">
            <v>X</v>
          </cell>
          <cell r="J155" t="str">
            <v>X</v>
          </cell>
          <cell r="K155" t="str">
            <v>X</v>
          </cell>
          <cell r="L155" t="str">
            <v>X</v>
          </cell>
          <cell r="M155" t="str">
            <v>X</v>
          </cell>
          <cell r="N155" t="str">
            <v>X</v>
          </cell>
          <cell r="O155">
            <v>1</v>
          </cell>
          <cell r="P155" t="str">
            <v>Brdg4 432491</v>
          </cell>
          <cell r="Q155">
            <v>0</v>
          </cell>
          <cell r="R155">
            <v>51</v>
          </cell>
          <cell r="S155">
            <v>220</v>
          </cell>
          <cell r="T155">
            <v>0</v>
          </cell>
          <cell r="U155">
            <v>0</v>
          </cell>
        </row>
        <row r="156">
          <cell r="D156">
            <v>31049</v>
          </cell>
          <cell r="E156">
            <v>19</v>
          </cell>
          <cell r="F156" t="str">
            <v>X</v>
          </cell>
          <cell r="G156">
            <v>0</v>
          </cell>
          <cell r="H156">
            <v>0</v>
          </cell>
          <cell r="I156" t="str">
            <v>X</v>
          </cell>
          <cell r="J156" t="str">
            <v>X</v>
          </cell>
          <cell r="K156" t="str">
            <v>X</v>
          </cell>
          <cell r="L156" t="str">
            <v>X</v>
          </cell>
          <cell r="M156" t="str">
            <v>X</v>
          </cell>
          <cell r="N156" t="str">
            <v>X</v>
          </cell>
          <cell r="O156">
            <v>0</v>
          </cell>
          <cell r="P156" t="str">
            <v>Brdg4 831049</v>
          </cell>
          <cell r="Q156">
            <v>0</v>
          </cell>
          <cell r="R156">
            <v>0</v>
          </cell>
          <cell r="S156">
            <v>19</v>
          </cell>
          <cell r="T156">
            <v>0</v>
          </cell>
          <cell r="U156">
            <v>0</v>
          </cell>
        </row>
        <row r="157">
          <cell r="D157">
            <v>31050</v>
          </cell>
          <cell r="E157">
            <v>2586</v>
          </cell>
          <cell r="F157" t="str">
            <v>X</v>
          </cell>
          <cell r="G157">
            <v>0</v>
          </cell>
          <cell r="H157">
            <v>0</v>
          </cell>
          <cell r="I157" t="str">
            <v>X</v>
          </cell>
          <cell r="J157" t="str">
            <v>X</v>
          </cell>
          <cell r="K157" t="str">
            <v>X</v>
          </cell>
          <cell r="L157" t="str">
            <v>X</v>
          </cell>
          <cell r="M157" t="str">
            <v>X</v>
          </cell>
          <cell r="N157" t="str">
            <v>X</v>
          </cell>
          <cell r="O157">
            <v>0</v>
          </cell>
          <cell r="P157" t="str">
            <v>RHL Xfer IVR</v>
          </cell>
          <cell r="Q157">
            <v>0</v>
          </cell>
          <cell r="R157">
            <v>0</v>
          </cell>
          <cell r="S157">
            <v>2586</v>
          </cell>
          <cell r="T157">
            <v>0</v>
          </cell>
          <cell r="U157">
            <v>0</v>
          </cell>
        </row>
        <row r="158">
          <cell r="D158">
            <v>31052</v>
          </cell>
          <cell r="E158">
            <v>364</v>
          </cell>
          <cell r="F158" t="str">
            <v>X</v>
          </cell>
          <cell r="G158">
            <v>0</v>
          </cell>
          <cell r="H158">
            <v>0</v>
          </cell>
          <cell r="I158" t="str">
            <v>X</v>
          </cell>
          <cell r="J158" t="str">
            <v>X</v>
          </cell>
          <cell r="K158" t="str">
            <v>X</v>
          </cell>
          <cell r="L158" t="str">
            <v>X</v>
          </cell>
          <cell r="M158" t="str">
            <v>X</v>
          </cell>
          <cell r="N158" t="str">
            <v>X</v>
          </cell>
          <cell r="O158">
            <v>0</v>
          </cell>
          <cell r="P158" t="str">
            <v>e Tech Brgd4 40404</v>
          </cell>
          <cell r="Q158">
            <v>0</v>
          </cell>
          <cell r="R158">
            <v>0</v>
          </cell>
          <cell r="S158">
            <v>364</v>
          </cell>
          <cell r="T158">
            <v>0</v>
          </cell>
          <cell r="U158">
            <v>0</v>
          </cell>
        </row>
        <row r="159">
          <cell r="D159">
            <v>31058</v>
          </cell>
          <cell r="E159">
            <v>9</v>
          </cell>
          <cell r="F159" t="str">
            <v>X</v>
          </cell>
          <cell r="G159">
            <v>0</v>
          </cell>
          <cell r="H159">
            <v>0</v>
          </cell>
          <cell r="I159" t="str">
            <v>X</v>
          </cell>
          <cell r="J159" t="str">
            <v>X</v>
          </cell>
          <cell r="K159" t="str">
            <v>X</v>
          </cell>
          <cell r="L159" t="str">
            <v>X</v>
          </cell>
          <cell r="M159" t="str">
            <v>X</v>
          </cell>
          <cell r="N159" t="str">
            <v>X</v>
          </cell>
          <cell r="O159">
            <v>0</v>
          </cell>
          <cell r="P159" t="str">
            <v>Brdg4432492</v>
          </cell>
          <cell r="Q159">
            <v>0</v>
          </cell>
          <cell r="R159">
            <v>0</v>
          </cell>
          <cell r="S159">
            <v>9</v>
          </cell>
          <cell r="T159">
            <v>0</v>
          </cell>
          <cell r="U159">
            <v>0</v>
          </cell>
        </row>
        <row r="160">
          <cell r="D160">
            <v>31059</v>
          </cell>
          <cell r="E160">
            <v>7</v>
          </cell>
          <cell r="F160" t="str">
            <v>X</v>
          </cell>
          <cell r="G160">
            <v>0</v>
          </cell>
          <cell r="H160">
            <v>0</v>
          </cell>
          <cell r="I160" t="str">
            <v>X</v>
          </cell>
          <cell r="J160" t="str">
            <v>X</v>
          </cell>
          <cell r="K160" t="str">
            <v>X</v>
          </cell>
          <cell r="L160" t="str">
            <v>X</v>
          </cell>
          <cell r="M160" t="str">
            <v>X</v>
          </cell>
          <cell r="N160" t="str">
            <v>X</v>
          </cell>
          <cell r="O160">
            <v>0</v>
          </cell>
          <cell r="P160" t="str">
            <v>Brdg4831059</v>
          </cell>
          <cell r="Q160">
            <v>0</v>
          </cell>
          <cell r="R160">
            <v>0</v>
          </cell>
          <cell r="S160">
            <v>7</v>
          </cell>
          <cell r="T160">
            <v>0</v>
          </cell>
          <cell r="U160">
            <v>0</v>
          </cell>
        </row>
        <row r="161">
          <cell r="D161">
            <v>31061</v>
          </cell>
          <cell r="E161">
            <v>120</v>
          </cell>
          <cell r="F161" t="str">
            <v>X</v>
          </cell>
          <cell r="G161">
            <v>0</v>
          </cell>
          <cell r="H161">
            <v>0</v>
          </cell>
          <cell r="I161" t="str">
            <v>X</v>
          </cell>
          <cell r="J161" t="str">
            <v>X</v>
          </cell>
          <cell r="K161" t="str">
            <v>X</v>
          </cell>
          <cell r="L161" t="str">
            <v>X</v>
          </cell>
          <cell r="M161" t="str">
            <v>X</v>
          </cell>
          <cell r="N161" t="str">
            <v>X</v>
          </cell>
          <cell r="O161">
            <v>1</v>
          </cell>
          <cell r="P161" t="str">
            <v>Brdg4 404151</v>
          </cell>
          <cell r="Q161">
            <v>0</v>
          </cell>
          <cell r="R161">
            <v>37</v>
          </cell>
          <cell r="S161">
            <v>116</v>
          </cell>
          <cell r="T161">
            <v>0</v>
          </cell>
          <cell r="U161">
            <v>0</v>
          </cell>
        </row>
        <row r="162">
          <cell r="D162">
            <v>31068</v>
          </cell>
          <cell r="E162">
            <v>5</v>
          </cell>
          <cell r="F162" t="str">
            <v>X</v>
          </cell>
          <cell r="G162">
            <v>0</v>
          </cell>
          <cell r="H162">
            <v>0</v>
          </cell>
          <cell r="I162" t="str">
            <v>X</v>
          </cell>
          <cell r="J162" t="str">
            <v>X</v>
          </cell>
          <cell r="K162" t="str">
            <v>X</v>
          </cell>
          <cell r="L162" t="str">
            <v>X</v>
          </cell>
          <cell r="M162" t="str">
            <v>X</v>
          </cell>
          <cell r="N162" t="str">
            <v>X</v>
          </cell>
          <cell r="O162">
            <v>0</v>
          </cell>
          <cell r="P162" t="str">
            <v>Brdg4 501601</v>
          </cell>
          <cell r="Q162">
            <v>0</v>
          </cell>
          <cell r="R162">
            <v>0</v>
          </cell>
          <cell r="S162">
            <v>5</v>
          </cell>
          <cell r="T162">
            <v>0</v>
          </cell>
          <cell r="U162">
            <v>0</v>
          </cell>
        </row>
        <row r="163">
          <cell r="D163">
            <v>31071</v>
          </cell>
          <cell r="E163">
            <v>21</v>
          </cell>
          <cell r="F163" t="str">
            <v>X</v>
          </cell>
          <cell r="G163">
            <v>0</v>
          </cell>
          <cell r="H163">
            <v>0</v>
          </cell>
          <cell r="I163" t="str">
            <v>X</v>
          </cell>
          <cell r="J163" t="str">
            <v>X</v>
          </cell>
          <cell r="K163" t="str">
            <v>X</v>
          </cell>
          <cell r="L163" t="str">
            <v>X</v>
          </cell>
          <cell r="M163" t="str">
            <v>X</v>
          </cell>
          <cell r="N163" t="str">
            <v>X</v>
          </cell>
          <cell r="O163">
            <v>1</v>
          </cell>
          <cell r="P163" t="str">
            <v>Brdg4 400208</v>
          </cell>
          <cell r="Q163">
            <v>0</v>
          </cell>
          <cell r="R163">
            <v>0</v>
          </cell>
          <cell r="S163">
            <v>20</v>
          </cell>
          <cell r="T163">
            <v>0</v>
          </cell>
          <cell r="U163">
            <v>0</v>
          </cell>
        </row>
        <row r="164">
          <cell r="D164">
            <v>31073</v>
          </cell>
          <cell r="E164">
            <v>106</v>
          </cell>
          <cell r="F164" t="str">
            <v>X</v>
          </cell>
          <cell r="G164">
            <v>0</v>
          </cell>
          <cell r="H164">
            <v>0</v>
          </cell>
          <cell r="I164" t="str">
            <v>X</v>
          </cell>
          <cell r="J164" t="str">
            <v>X</v>
          </cell>
          <cell r="K164" t="str">
            <v>X</v>
          </cell>
          <cell r="L164" t="str">
            <v>X</v>
          </cell>
          <cell r="M164" t="str">
            <v>X</v>
          </cell>
          <cell r="N164" t="str">
            <v>X</v>
          </cell>
          <cell r="O164">
            <v>1</v>
          </cell>
          <cell r="P164" t="str">
            <v>Brdg4 432494</v>
          </cell>
          <cell r="Q164">
            <v>0</v>
          </cell>
          <cell r="R164">
            <v>34</v>
          </cell>
          <cell r="S164">
            <v>103</v>
          </cell>
          <cell r="T164">
            <v>0</v>
          </cell>
          <cell r="U164">
            <v>0</v>
          </cell>
        </row>
        <row r="165">
          <cell r="D165">
            <v>31074</v>
          </cell>
          <cell r="E165">
            <v>222</v>
          </cell>
          <cell r="F165" t="str">
            <v>X</v>
          </cell>
          <cell r="G165">
            <v>0</v>
          </cell>
          <cell r="H165">
            <v>0</v>
          </cell>
          <cell r="I165" t="str">
            <v>X</v>
          </cell>
          <cell r="J165" t="str">
            <v>X</v>
          </cell>
          <cell r="K165" t="str">
            <v>X</v>
          </cell>
          <cell r="L165" t="str">
            <v>X</v>
          </cell>
          <cell r="M165" t="str">
            <v>X</v>
          </cell>
          <cell r="N165" t="str">
            <v>X</v>
          </cell>
          <cell r="O165">
            <v>4</v>
          </cell>
          <cell r="P165" t="str">
            <v>Brdg431074</v>
          </cell>
          <cell r="Q165">
            <v>0</v>
          </cell>
          <cell r="R165">
            <v>103</v>
          </cell>
          <cell r="S165">
            <v>211</v>
          </cell>
          <cell r="T165">
            <v>0</v>
          </cell>
          <cell r="U165">
            <v>0</v>
          </cell>
        </row>
        <row r="166">
          <cell r="D166">
            <v>31075</v>
          </cell>
          <cell r="E166">
            <v>221</v>
          </cell>
          <cell r="F166" t="str">
            <v>X</v>
          </cell>
          <cell r="G166">
            <v>0</v>
          </cell>
          <cell r="H166">
            <v>0</v>
          </cell>
          <cell r="I166" t="str">
            <v>X</v>
          </cell>
          <cell r="J166" t="str">
            <v>X</v>
          </cell>
          <cell r="K166" t="str">
            <v>X</v>
          </cell>
          <cell r="L166" t="str">
            <v>X</v>
          </cell>
          <cell r="M166" t="str">
            <v>X</v>
          </cell>
          <cell r="N166" t="str">
            <v>X</v>
          </cell>
          <cell r="O166">
            <v>3</v>
          </cell>
          <cell r="P166" t="str">
            <v>Brdg4 432481</v>
          </cell>
          <cell r="Q166">
            <v>0</v>
          </cell>
          <cell r="R166">
            <v>60</v>
          </cell>
          <cell r="S166">
            <v>214</v>
          </cell>
          <cell r="T166">
            <v>0</v>
          </cell>
          <cell r="U166">
            <v>0</v>
          </cell>
        </row>
        <row r="167">
          <cell r="D167">
            <v>31076</v>
          </cell>
          <cell r="E167">
            <v>2</v>
          </cell>
          <cell r="F167" t="str">
            <v>X</v>
          </cell>
          <cell r="G167">
            <v>0</v>
          </cell>
          <cell r="H167">
            <v>0</v>
          </cell>
          <cell r="I167" t="str">
            <v>X</v>
          </cell>
          <cell r="J167" t="str">
            <v>X</v>
          </cell>
          <cell r="K167" t="str">
            <v>X</v>
          </cell>
          <cell r="L167" t="str">
            <v>X</v>
          </cell>
          <cell r="M167" t="str">
            <v>X</v>
          </cell>
          <cell r="N167" t="str">
            <v>X</v>
          </cell>
          <cell r="O167">
            <v>0</v>
          </cell>
          <cell r="P167" t="str">
            <v>Brdg4 432482</v>
          </cell>
          <cell r="Q167">
            <v>0</v>
          </cell>
          <cell r="R167">
            <v>0</v>
          </cell>
          <cell r="S167">
            <v>2</v>
          </cell>
          <cell r="T167">
            <v>0</v>
          </cell>
          <cell r="U167">
            <v>0</v>
          </cell>
        </row>
        <row r="168">
          <cell r="D168">
            <v>31077</v>
          </cell>
          <cell r="E168">
            <v>2</v>
          </cell>
          <cell r="F168" t="str">
            <v>X</v>
          </cell>
          <cell r="G168">
            <v>0</v>
          </cell>
          <cell r="H168">
            <v>0</v>
          </cell>
          <cell r="I168" t="str">
            <v>X</v>
          </cell>
          <cell r="J168" t="str">
            <v>X</v>
          </cell>
          <cell r="K168" t="str">
            <v>X</v>
          </cell>
          <cell r="L168" t="str">
            <v>X</v>
          </cell>
          <cell r="M168" t="str">
            <v>X</v>
          </cell>
          <cell r="N168" t="str">
            <v>X</v>
          </cell>
          <cell r="O168">
            <v>0</v>
          </cell>
          <cell r="P168" t="str">
            <v>Brdg4 432483</v>
          </cell>
          <cell r="Q168">
            <v>0</v>
          </cell>
          <cell r="R168">
            <v>0</v>
          </cell>
          <cell r="S168">
            <v>2</v>
          </cell>
          <cell r="T168">
            <v>0</v>
          </cell>
          <cell r="U168">
            <v>0</v>
          </cell>
        </row>
        <row r="169">
          <cell r="D169">
            <v>31078</v>
          </cell>
          <cell r="E169">
            <v>1</v>
          </cell>
          <cell r="F169" t="str">
            <v>X</v>
          </cell>
          <cell r="G169">
            <v>0</v>
          </cell>
          <cell r="H169">
            <v>0</v>
          </cell>
          <cell r="I169" t="str">
            <v>X</v>
          </cell>
          <cell r="J169" t="str">
            <v>X</v>
          </cell>
          <cell r="K169" t="str">
            <v>X</v>
          </cell>
          <cell r="L169" t="str">
            <v>X</v>
          </cell>
          <cell r="M169" t="str">
            <v>X</v>
          </cell>
          <cell r="N169" t="str">
            <v>X</v>
          </cell>
          <cell r="O169">
            <v>0</v>
          </cell>
          <cell r="P169" t="str">
            <v>Brdg4 432484</v>
          </cell>
          <cell r="Q169">
            <v>0</v>
          </cell>
          <cell r="R169">
            <v>0</v>
          </cell>
          <cell r="S169">
            <v>1</v>
          </cell>
          <cell r="T169">
            <v>0</v>
          </cell>
          <cell r="U169">
            <v>0</v>
          </cell>
        </row>
        <row r="170">
          <cell r="D170">
            <v>31079</v>
          </cell>
          <cell r="E170">
            <v>2496</v>
          </cell>
          <cell r="F170" t="str">
            <v>X</v>
          </cell>
          <cell r="G170">
            <v>0</v>
          </cell>
          <cell r="H170">
            <v>0</v>
          </cell>
          <cell r="I170" t="str">
            <v>X</v>
          </cell>
          <cell r="J170" t="str">
            <v>X</v>
          </cell>
          <cell r="K170" t="str">
            <v>X</v>
          </cell>
          <cell r="L170" t="str">
            <v>X</v>
          </cell>
          <cell r="M170" t="str">
            <v>X</v>
          </cell>
          <cell r="N170" t="str">
            <v>X</v>
          </cell>
          <cell r="O170">
            <v>15</v>
          </cell>
          <cell r="P170" t="str">
            <v>g Brdg4 500005</v>
          </cell>
          <cell r="Q170">
            <v>0</v>
          </cell>
          <cell r="R170">
            <v>0</v>
          </cell>
          <cell r="S170">
            <v>2417</v>
          </cell>
          <cell r="T170">
            <v>0</v>
          </cell>
          <cell r="U170">
            <v>0</v>
          </cell>
        </row>
        <row r="171">
          <cell r="D171">
            <v>31082</v>
          </cell>
          <cell r="E171">
            <v>1</v>
          </cell>
          <cell r="F171" t="str">
            <v>X</v>
          </cell>
          <cell r="G171">
            <v>0</v>
          </cell>
          <cell r="H171">
            <v>0</v>
          </cell>
          <cell r="I171" t="str">
            <v>X</v>
          </cell>
          <cell r="J171" t="str">
            <v>X</v>
          </cell>
          <cell r="K171" t="str">
            <v>X</v>
          </cell>
          <cell r="L171" t="str">
            <v>X</v>
          </cell>
          <cell r="M171" t="str">
            <v>X</v>
          </cell>
          <cell r="N171" t="str">
            <v>X</v>
          </cell>
          <cell r="O171">
            <v>0</v>
          </cell>
          <cell r="P171" t="str">
            <v>Brdg4 719805</v>
          </cell>
          <cell r="Q171">
            <v>0</v>
          </cell>
          <cell r="R171">
            <v>0</v>
          </cell>
          <cell r="S171">
            <v>1</v>
          </cell>
          <cell r="T171">
            <v>0</v>
          </cell>
          <cell r="U171">
            <v>0</v>
          </cell>
        </row>
        <row r="172">
          <cell r="D172">
            <v>31083</v>
          </cell>
          <cell r="E172">
            <v>6</v>
          </cell>
          <cell r="F172" t="str">
            <v>X</v>
          </cell>
          <cell r="G172">
            <v>0</v>
          </cell>
          <cell r="H172">
            <v>0</v>
          </cell>
          <cell r="I172" t="str">
            <v>X</v>
          </cell>
          <cell r="J172" t="str">
            <v>X</v>
          </cell>
          <cell r="K172" t="str">
            <v>X</v>
          </cell>
          <cell r="L172" t="str">
            <v>X</v>
          </cell>
          <cell r="M172" t="str">
            <v>X</v>
          </cell>
          <cell r="N172" t="str">
            <v>X</v>
          </cell>
          <cell r="O172">
            <v>0</v>
          </cell>
          <cell r="P172" t="str">
            <v>Brdg4 719811</v>
          </cell>
          <cell r="Q172">
            <v>0</v>
          </cell>
          <cell r="R172">
            <v>0</v>
          </cell>
          <cell r="S172">
            <v>6</v>
          </cell>
          <cell r="T172">
            <v>0</v>
          </cell>
          <cell r="U172">
            <v>0</v>
          </cell>
        </row>
        <row r="173">
          <cell r="D173">
            <v>31084</v>
          </cell>
          <cell r="E173">
            <v>5</v>
          </cell>
          <cell r="F173" t="str">
            <v>X</v>
          </cell>
          <cell r="G173">
            <v>0</v>
          </cell>
          <cell r="H173">
            <v>0</v>
          </cell>
          <cell r="I173" t="str">
            <v>X</v>
          </cell>
          <cell r="J173" t="str">
            <v>X</v>
          </cell>
          <cell r="K173" t="str">
            <v>X</v>
          </cell>
          <cell r="L173" t="str">
            <v>X</v>
          </cell>
          <cell r="M173" t="str">
            <v>X</v>
          </cell>
          <cell r="N173" t="str">
            <v>X</v>
          </cell>
          <cell r="O173">
            <v>0</v>
          </cell>
          <cell r="P173" t="str">
            <v>Brdg4501602</v>
          </cell>
          <cell r="Q173">
            <v>0</v>
          </cell>
          <cell r="R173">
            <v>0</v>
          </cell>
          <cell r="S173">
            <v>5</v>
          </cell>
          <cell r="T173">
            <v>0</v>
          </cell>
          <cell r="U173">
            <v>0</v>
          </cell>
        </row>
        <row r="174">
          <cell r="D174">
            <v>31085</v>
          </cell>
          <cell r="E174">
            <v>36</v>
          </cell>
          <cell r="F174" t="str">
            <v>X</v>
          </cell>
          <cell r="G174">
            <v>0</v>
          </cell>
          <cell r="H174">
            <v>0</v>
          </cell>
          <cell r="I174" t="str">
            <v>X</v>
          </cell>
          <cell r="J174" t="str">
            <v>X</v>
          </cell>
          <cell r="K174" t="str">
            <v>X</v>
          </cell>
          <cell r="L174" t="str">
            <v>X</v>
          </cell>
          <cell r="M174" t="str">
            <v>X</v>
          </cell>
          <cell r="N174" t="str">
            <v>X</v>
          </cell>
          <cell r="O174">
            <v>0</v>
          </cell>
          <cell r="P174" t="str">
            <v>Brdg4 501603</v>
          </cell>
          <cell r="Q174">
            <v>0</v>
          </cell>
          <cell r="R174">
            <v>0</v>
          </cell>
          <cell r="S174">
            <v>36</v>
          </cell>
          <cell r="T174">
            <v>0</v>
          </cell>
          <cell r="U174">
            <v>0</v>
          </cell>
        </row>
        <row r="175">
          <cell r="D175">
            <v>31086</v>
          </cell>
          <cell r="E175">
            <v>5</v>
          </cell>
          <cell r="F175" t="str">
            <v>X</v>
          </cell>
          <cell r="G175">
            <v>0</v>
          </cell>
          <cell r="H175">
            <v>0</v>
          </cell>
          <cell r="I175" t="str">
            <v>X</v>
          </cell>
          <cell r="J175" t="str">
            <v>X</v>
          </cell>
          <cell r="K175" t="str">
            <v>X</v>
          </cell>
          <cell r="L175" t="str">
            <v>X</v>
          </cell>
          <cell r="M175" t="str">
            <v>X</v>
          </cell>
          <cell r="N175" t="str">
            <v>X</v>
          </cell>
          <cell r="O175">
            <v>0</v>
          </cell>
          <cell r="P175" t="str">
            <v>Brdg4 501604</v>
          </cell>
          <cell r="Q175">
            <v>0</v>
          </cell>
          <cell r="R175">
            <v>0</v>
          </cell>
          <cell r="S175">
            <v>5</v>
          </cell>
          <cell r="T175">
            <v>0</v>
          </cell>
          <cell r="U175">
            <v>0</v>
          </cell>
        </row>
        <row r="176">
          <cell r="D176">
            <v>31087</v>
          </cell>
          <cell r="E176">
            <v>12</v>
          </cell>
          <cell r="F176" t="str">
            <v>X</v>
          </cell>
          <cell r="G176">
            <v>0</v>
          </cell>
          <cell r="H176">
            <v>0</v>
          </cell>
          <cell r="I176" t="str">
            <v>X</v>
          </cell>
          <cell r="J176" t="str">
            <v>X</v>
          </cell>
          <cell r="K176" t="str">
            <v>X</v>
          </cell>
          <cell r="L176" t="str">
            <v>X</v>
          </cell>
          <cell r="M176" t="str">
            <v>X</v>
          </cell>
          <cell r="N176" t="str">
            <v>X</v>
          </cell>
          <cell r="O176">
            <v>0</v>
          </cell>
          <cell r="P176" t="str">
            <v>Brdg4 501605</v>
          </cell>
          <cell r="Q176">
            <v>0</v>
          </cell>
          <cell r="R176">
            <v>0</v>
          </cell>
          <cell r="S176">
            <v>12</v>
          </cell>
          <cell r="T176">
            <v>0</v>
          </cell>
          <cell r="U176">
            <v>0</v>
          </cell>
        </row>
        <row r="177">
          <cell r="D177">
            <v>31088</v>
          </cell>
          <cell r="E177">
            <v>3</v>
          </cell>
          <cell r="F177" t="str">
            <v>X</v>
          </cell>
          <cell r="G177">
            <v>0</v>
          </cell>
          <cell r="H177">
            <v>0</v>
          </cell>
          <cell r="I177" t="str">
            <v>X</v>
          </cell>
          <cell r="J177" t="str">
            <v>X</v>
          </cell>
          <cell r="K177" t="str">
            <v>X</v>
          </cell>
          <cell r="L177" t="str">
            <v>X</v>
          </cell>
          <cell r="M177" t="str">
            <v>X</v>
          </cell>
          <cell r="N177" t="str">
            <v>X</v>
          </cell>
          <cell r="O177">
            <v>0</v>
          </cell>
          <cell r="P177" t="str">
            <v>Brdg4 501606</v>
          </cell>
          <cell r="Q177">
            <v>0</v>
          </cell>
          <cell r="R177">
            <v>0</v>
          </cell>
          <cell r="S177">
            <v>3</v>
          </cell>
          <cell r="T177">
            <v>0</v>
          </cell>
          <cell r="U177">
            <v>0</v>
          </cell>
        </row>
        <row r="178">
          <cell r="D178">
            <v>31089</v>
          </cell>
          <cell r="E178">
            <v>105</v>
          </cell>
          <cell r="F178" t="str">
            <v>X</v>
          </cell>
          <cell r="G178">
            <v>0</v>
          </cell>
          <cell r="H178">
            <v>0</v>
          </cell>
          <cell r="I178" t="str">
            <v>X</v>
          </cell>
          <cell r="J178" t="str">
            <v>X</v>
          </cell>
          <cell r="K178" t="str">
            <v>X</v>
          </cell>
          <cell r="L178" t="str">
            <v>X</v>
          </cell>
          <cell r="M178" t="str">
            <v>X</v>
          </cell>
          <cell r="N178" t="str">
            <v>X</v>
          </cell>
          <cell r="O178">
            <v>0</v>
          </cell>
          <cell r="P178" t="str">
            <v>Brdg4 800876</v>
          </cell>
          <cell r="Q178">
            <v>0</v>
          </cell>
          <cell r="R178">
            <v>10</v>
          </cell>
          <cell r="S178">
            <v>104</v>
          </cell>
          <cell r="T178">
            <v>0</v>
          </cell>
          <cell r="U178">
            <v>0</v>
          </cell>
        </row>
        <row r="179">
          <cell r="D179">
            <v>31092</v>
          </cell>
          <cell r="E179">
            <v>5</v>
          </cell>
          <cell r="F179" t="str">
            <v>X</v>
          </cell>
          <cell r="G179">
            <v>0</v>
          </cell>
          <cell r="H179">
            <v>0</v>
          </cell>
          <cell r="I179" t="str">
            <v>X</v>
          </cell>
          <cell r="J179" t="str">
            <v>X</v>
          </cell>
          <cell r="K179" t="str">
            <v>X</v>
          </cell>
          <cell r="L179" t="str">
            <v>X</v>
          </cell>
          <cell r="M179" t="str">
            <v>X</v>
          </cell>
          <cell r="N179" t="str">
            <v>X</v>
          </cell>
          <cell r="O179">
            <v>0</v>
          </cell>
          <cell r="P179" t="str">
            <v>Brdg4 800872</v>
          </cell>
          <cell r="Q179">
            <v>0</v>
          </cell>
          <cell r="R179">
            <v>0</v>
          </cell>
          <cell r="S179">
            <v>5</v>
          </cell>
          <cell r="T179">
            <v>0</v>
          </cell>
          <cell r="U179">
            <v>0</v>
          </cell>
        </row>
        <row r="180">
          <cell r="D180">
            <v>31093</v>
          </cell>
          <cell r="E180">
            <v>48</v>
          </cell>
          <cell r="F180" t="str">
            <v>X</v>
          </cell>
          <cell r="G180">
            <v>0</v>
          </cell>
          <cell r="H180">
            <v>0</v>
          </cell>
          <cell r="I180" t="str">
            <v>X</v>
          </cell>
          <cell r="J180" t="str">
            <v>X</v>
          </cell>
          <cell r="K180" t="str">
            <v>X</v>
          </cell>
          <cell r="L180" t="str">
            <v>X</v>
          </cell>
          <cell r="M180" t="str">
            <v>X</v>
          </cell>
          <cell r="N180" t="str">
            <v>X</v>
          </cell>
          <cell r="O180">
            <v>0</v>
          </cell>
          <cell r="P180" t="str">
            <v>Brdg4 663366</v>
          </cell>
          <cell r="Q180">
            <v>0</v>
          </cell>
          <cell r="R180">
            <v>0</v>
          </cell>
          <cell r="S180">
            <v>48</v>
          </cell>
          <cell r="T180">
            <v>0</v>
          </cell>
          <cell r="U180">
            <v>0</v>
          </cell>
        </row>
        <row r="181">
          <cell r="D181">
            <v>31094</v>
          </cell>
          <cell r="E181">
            <v>5</v>
          </cell>
          <cell r="F181" t="str">
            <v>X</v>
          </cell>
          <cell r="G181">
            <v>0</v>
          </cell>
          <cell r="H181">
            <v>0</v>
          </cell>
          <cell r="I181" t="str">
            <v>X</v>
          </cell>
          <cell r="J181" t="str">
            <v>X</v>
          </cell>
          <cell r="K181" t="str">
            <v>X</v>
          </cell>
          <cell r="L181" t="str">
            <v>X</v>
          </cell>
          <cell r="M181" t="str">
            <v>X</v>
          </cell>
          <cell r="N181" t="str">
            <v>X</v>
          </cell>
          <cell r="O181">
            <v>0</v>
          </cell>
          <cell r="P181" t="str">
            <v>Brdg4 215215</v>
          </cell>
          <cell r="Q181">
            <v>0</v>
          </cell>
          <cell r="R181">
            <v>0</v>
          </cell>
          <cell r="S181">
            <v>5</v>
          </cell>
          <cell r="T181">
            <v>0</v>
          </cell>
          <cell r="U181">
            <v>0</v>
          </cell>
        </row>
        <row r="182">
          <cell r="D182">
            <v>31095</v>
          </cell>
          <cell r="E182">
            <v>3</v>
          </cell>
          <cell r="F182" t="str">
            <v>X</v>
          </cell>
          <cell r="G182">
            <v>0</v>
          </cell>
          <cell r="H182">
            <v>0</v>
          </cell>
          <cell r="I182" t="str">
            <v>X</v>
          </cell>
          <cell r="J182" t="str">
            <v>X</v>
          </cell>
          <cell r="K182" t="str">
            <v>X</v>
          </cell>
          <cell r="L182" t="str">
            <v>X</v>
          </cell>
          <cell r="M182" t="str">
            <v>X</v>
          </cell>
          <cell r="N182" t="str">
            <v>X</v>
          </cell>
          <cell r="O182">
            <v>0</v>
          </cell>
          <cell r="P182" t="str">
            <v>Brdg4 406940</v>
          </cell>
          <cell r="Q182">
            <v>0</v>
          </cell>
          <cell r="R182">
            <v>0</v>
          </cell>
          <cell r="S182">
            <v>3</v>
          </cell>
          <cell r="T182">
            <v>0</v>
          </cell>
          <cell r="U182">
            <v>0</v>
          </cell>
        </row>
        <row r="183">
          <cell r="D183">
            <v>31096</v>
          </cell>
          <cell r="E183">
            <v>46</v>
          </cell>
          <cell r="F183" t="str">
            <v>X</v>
          </cell>
          <cell r="G183">
            <v>0</v>
          </cell>
          <cell r="H183">
            <v>0</v>
          </cell>
          <cell r="I183" t="str">
            <v>X</v>
          </cell>
          <cell r="J183" t="str">
            <v>X</v>
          </cell>
          <cell r="K183" t="str">
            <v>X</v>
          </cell>
          <cell r="L183" t="str">
            <v>X</v>
          </cell>
          <cell r="M183" t="str">
            <v>X</v>
          </cell>
          <cell r="N183" t="str">
            <v>X</v>
          </cell>
          <cell r="O183">
            <v>0</v>
          </cell>
          <cell r="P183" t="str">
            <v>Brdg4 406941</v>
          </cell>
          <cell r="Q183">
            <v>0</v>
          </cell>
          <cell r="R183">
            <v>0</v>
          </cell>
          <cell r="S183">
            <v>46</v>
          </cell>
          <cell r="T183">
            <v>0</v>
          </cell>
          <cell r="U183">
            <v>0</v>
          </cell>
        </row>
        <row r="184">
          <cell r="D184">
            <v>31104</v>
          </cell>
          <cell r="E184">
            <v>1</v>
          </cell>
          <cell r="F184" t="str">
            <v>X</v>
          </cell>
          <cell r="G184">
            <v>0</v>
          </cell>
          <cell r="H184">
            <v>0</v>
          </cell>
          <cell r="I184" t="str">
            <v>X</v>
          </cell>
          <cell r="J184" t="str">
            <v>X</v>
          </cell>
          <cell r="K184" t="str">
            <v>X</v>
          </cell>
          <cell r="L184" t="str">
            <v>X</v>
          </cell>
          <cell r="M184" t="str">
            <v>X</v>
          </cell>
          <cell r="N184" t="str">
            <v>X</v>
          </cell>
          <cell r="O184">
            <v>0</v>
          </cell>
          <cell r="P184" t="str">
            <v>Brdg4 073410</v>
          </cell>
          <cell r="Q184">
            <v>0</v>
          </cell>
          <cell r="R184">
            <v>20</v>
          </cell>
          <cell r="S184">
            <v>0</v>
          </cell>
          <cell r="T184">
            <v>0</v>
          </cell>
          <cell r="U184">
            <v>0</v>
          </cell>
        </row>
        <row r="185">
          <cell r="D185">
            <v>31107</v>
          </cell>
          <cell r="E185">
            <v>6</v>
          </cell>
          <cell r="F185" t="str">
            <v>X</v>
          </cell>
          <cell r="G185">
            <v>0</v>
          </cell>
          <cell r="H185">
            <v>0</v>
          </cell>
          <cell r="I185" t="str">
            <v>X</v>
          </cell>
          <cell r="J185" t="str">
            <v>X</v>
          </cell>
          <cell r="K185" t="str">
            <v>X</v>
          </cell>
          <cell r="L185" t="str">
            <v>X</v>
          </cell>
          <cell r="M185" t="str">
            <v>X</v>
          </cell>
          <cell r="N185" t="str">
            <v>X</v>
          </cell>
          <cell r="O185">
            <v>0</v>
          </cell>
          <cell r="P185" t="str">
            <v>Brdg4 423256</v>
          </cell>
          <cell r="Q185">
            <v>0</v>
          </cell>
          <cell r="R185">
            <v>95</v>
          </cell>
          <cell r="S185">
            <v>0</v>
          </cell>
          <cell r="T185">
            <v>0</v>
          </cell>
          <cell r="U185">
            <v>0</v>
          </cell>
        </row>
        <row r="186">
          <cell r="D186">
            <v>31108</v>
          </cell>
          <cell r="E186">
            <v>33</v>
          </cell>
          <cell r="F186" t="str">
            <v>X</v>
          </cell>
          <cell r="G186">
            <v>0</v>
          </cell>
          <cell r="H186">
            <v>0</v>
          </cell>
          <cell r="I186" t="str">
            <v>X</v>
          </cell>
          <cell r="J186" t="str">
            <v>X</v>
          </cell>
          <cell r="K186" t="str">
            <v>X</v>
          </cell>
          <cell r="L186" t="str">
            <v>X</v>
          </cell>
          <cell r="M186" t="str">
            <v>X</v>
          </cell>
          <cell r="N186" t="str">
            <v>X</v>
          </cell>
          <cell r="O186">
            <v>0</v>
          </cell>
          <cell r="P186" t="str">
            <v>Brdg4 423257</v>
          </cell>
          <cell r="Q186">
            <v>0</v>
          </cell>
          <cell r="R186">
            <v>9</v>
          </cell>
          <cell r="S186">
            <v>32</v>
          </cell>
          <cell r="T186">
            <v>0</v>
          </cell>
          <cell r="U186">
            <v>0</v>
          </cell>
        </row>
        <row r="187">
          <cell r="D187">
            <v>31117</v>
          </cell>
          <cell r="E187">
            <v>19</v>
          </cell>
          <cell r="F187" t="str">
            <v>X</v>
          </cell>
          <cell r="G187">
            <v>0</v>
          </cell>
          <cell r="H187">
            <v>0</v>
          </cell>
          <cell r="I187" t="str">
            <v>X</v>
          </cell>
          <cell r="J187" t="str">
            <v>X</v>
          </cell>
          <cell r="K187" t="str">
            <v>X</v>
          </cell>
          <cell r="L187" t="str">
            <v>X</v>
          </cell>
          <cell r="M187" t="str">
            <v>X</v>
          </cell>
          <cell r="N187" t="str">
            <v>X</v>
          </cell>
          <cell r="O187">
            <v>0</v>
          </cell>
          <cell r="P187" t="str">
            <v>Brdg4 719833</v>
          </cell>
          <cell r="Q187">
            <v>0</v>
          </cell>
          <cell r="R187">
            <v>0</v>
          </cell>
          <cell r="S187">
            <v>19</v>
          </cell>
          <cell r="T187">
            <v>0</v>
          </cell>
          <cell r="U187">
            <v>0</v>
          </cell>
        </row>
        <row r="188">
          <cell r="D188">
            <v>31139</v>
          </cell>
          <cell r="E188">
            <v>6</v>
          </cell>
          <cell r="F188" t="str">
            <v>X</v>
          </cell>
          <cell r="G188">
            <v>0</v>
          </cell>
          <cell r="H188">
            <v>0</v>
          </cell>
          <cell r="I188" t="str">
            <v>X</v>
          </cell>
          <cell r="J188" t="str">
            <v>X</v>
          </cell>
          <cell r="K188" t="str">
            <v>X</v>
          </cell>
          <cell r="L188" t="str">
            <v>X</v>
          </cell>
          <cell r="M188" t="str">
            <v>X</v>
          </cell>
          <cell r="N188" t="str">
            <v>X</v>
          </cell>
          <cell r="O188">
            <v>0</v>
          </cell>
          <cell r="P188" t="str">
            <v>Brdg4 719851</v>
          </cell>
          <cell r="Q188">
            <v>0</v>
          </cell>
          <cell r="R188">
            <v>0</v>
          </cell>
          <cell r="S188">
            <v>6</v>
          </cell>
          <cell r="T188">
            <v>0</v>
          </cell>
          <cell r="U188">
            <v>0</v>
          </cell>
        </row>
        <row r="189">
          <cell r="D189">
            <v>31140</v>
          </cell>
          <cell r="E189">
            <v>8</v>
          </cell>
          <cell r="F189" t="str">
            <v>X</v>
          </cell>
          <cell r="G189">
            <v>0</v>
          </cell>
          <cell r="H189">
            <v>0</v>
          </cell>
          <cell r="I189" t="str">
            <v>X</v>
          </cell>
          <cell r="J189" t="str">
            <v>X</v>
          </cell>
          <cell r="K189" t="str">
            <v>X</v>
          </cell>
          <cell r="L189" t="str">
            <v>X</v>
          </cell>
          <cell r="M189" t="str">
            <v>X</v>
          </cell>
          <cell r="N189" t="str">
            <v>X</v>
          </cell>
          <cell r="O189">
            <v>1</v>
          </cell>
          <cell r="P189" t="str">
            <v>Brdg4 31140</v>
          </cell>
          <cell r="Q189">
            <v>0</v>
          </cell>
          <cell r="R189">
            <v>0</v>
          </cell>
          <cell r="S189">
            <v>7</v>
          </cell>
          <cell r="T189">
            <v>0</v>
          </cell>
          <cell r="U189">
            <v>0</v>
          </cell>
        </row>
        <row r="190">
          <cell r="D190">
            <v>31148</v>
          </cell>
          <cell r="E190">
            <v>4</v>
          </cell>
          <cell r="F190" t="str">
            <v>X</v>
          </cell>
          <cell r="G190">
            <v>0</v>
          </cell>
          <cell r="H190">
            <v>0</v>
          </cell>
          <cell r="I190" t="str">
            <v>X</v>
          </cell>
          <cell r="J190" t="str">
            <v>X</v>
          </cell>
          <cell r="K190" t="str">
            <v>X</v>
          </cell>
          <cell r="L190" t="str">
            <v>X</v>
          </cell>
          <cell r="M190" t="str">
            <v>X</v>
          </cell>
          <cell r="N190" t="str">
            <v>X</v>
          </cell>
          <cell r="O190">
            <v>0</v>
          </cell>
          <cell r="P190" t="str">
            <v>Brdg4 403240</v>
          </cell>
          <cell r="Q190">
            <v>0</v>
          </cell>
          <cell r="R190">
            <v>0</v>
          </cell>
          <cell r="S190">
            <v>4</v>
          </cell>
          <cell r="T190">
            <v>0</v>
          </cell>
          <cell r="U190">
            <v>0</v>
          </cell>
        </row>
        <row r="191">
          <cell r="D191">
            <v>31169</v>
          </cell>
          <cell r="E191">
            <v>5</v>
          </cell>
          <cell r="F191" t="str">
            <v>X</v>
          </cell>
          <cell r="G191">
            <v>0</v>
          </cell>
          <cell r="H191">
            <v>0</v>
          </cell>
          <cell r="I191" t="str">
            <v>X</v>
          </cell>
          <cell r="J191" t="str">
            <v>X</v>
          </cell>
          <cell r="K191" t="str">
            <v>X</v>
          </cell>
          <cell r="L191" t="str">
            <v>X</v>
          </cell>
          <cell r="M191" t="str">
            <v>X</v>
          </cell>
          <cell r="N191" t="str">
            <v>X</v>
          </cell>
          <cell r="O191">
            <v>0</v>
          </cell>
          <cell r="P191" t="str">
            <v>Brdg4 088088</v>
          </cell>
          <cell r="Q191">
            <v>0</v>
          </cell>
          <cell r="R191">
            <v>0</v>
          </cell>
          <cell r="S191">
            <v>5</v>
          </cell>
          <cell r="T191">
            <v>0</v>
          </cell>
          <cell r="U191">
            <v>0</v>
          </cell>
        </row>
        <row r="192">
          <cell r="D192">
            <v>31172</v>
          </cell>
          <cell r="E192">
            <v>2</v>
          </cell>
          <cell r="F192" t="str">
            <v>X</v>
          </cell>
          <cell r="G192">
            <v>0</v>
          </cell>
          <cell r="H192">
            <v>0</v>
          </cell>
          <cell r="I192" t="str">
            <v>X</v>
          </cell>
          <cell r="J192" t="str">
            <v>X</v>
          </cell>
          <cell r="K192" t="str">
            <v>X</v>
          </cell>
          <cell r="L192" t="str">
            <v>X</v>
          </cell>
          <cell r="M192" t="str">
            <v>X</v>
          </cell>
          <cell r="N192" t="str">
            <v>X</v>
          </cell>
          <cell r="O192">
            <v>0</v>
          </cell>
          <cell r="P192" t="str">
            <v>Brdg4 430850</v>
          </cell>
          <cell r="Q192">
            <v>0</v>
          </cell>
          <cell r="R192">
            <v>0</v>
          </cell>
          <cell r="S192">
            <v>2</v>
          </cell>
          <cell r="T192">
            <v>0</v>
          </cell>
          <cell r="U192">
            <v>0</v>
          </cell>
        </row>
        <row r="193">
          <cell r="D193">
            <v>31173</v>
          </cell>
          <cell r="E193">
            <v>1</v>
          </cell>
          <cell r="F193" t="str">
            <v>X</v>
          </cell>
          <cell r="G193">
            <v>0</v>
          </cell>
          <cell r="H193">
            <v>0</v>
          </cell>
          <cell r="I193" t="str">
            <v>X</v>
          </cell>
          <cell r="J193" t="str">
            <v>X</v>
          </cell>
          <cell r="K193" t="str">
            <v>X</v>
          </cell>
          <cell r="L193" t="str">
            <v>X</v>
          </cell>
          <cell r="M193" t="str">
            <v>X</v>
          </cell>
          <cell r="N193" t="str">
            <v>X</v>
          </cell>
          <cell r="O193">
            <v>0</v>
          </cell>
          <cell r="P193" t="str">
            <v>Brdg4 070430</v>
          </cell>
          <cell r="Q193">
            <v>0</v>
          </cell>
          <cell r="R193">
            <v>0</v>
          </cell>
          <cell r="S193">
            <v>1</v>
          </cell>
          <cell r="T193">
            <v>0</v>
          </cell>
          <cell r="U193">
            <v>0</v>
          </cell>
        </row>
        <row r="194">
          <cell r="D194">
            <v>31174</v>
          </cell>
          <cell r="E194">
            <v>7</v>
          </cell>
          <cell r="F194" t="str">
            <v>X</v>
          </cell>
          <cell r="G194">
            <v>0</v>
          </cell>
          <cell r="H194">
            <v>0</v>
          </cell>
          <cell r="I194" t="str">
            <v>X</v>
          </cell>
          <cell r="J194" t="str">
            <v>X</v>
          </cell>
          <cell r="K194" t="str">
            <v>X</v>
          </cell>
          <cell r="L194" t="str">
            <v>X</v>
          </cell>
          <cell r="M194" t="str">
            <v>X</v>
          </cell>
          <cell r="N194" t="str">
            <v>X</v>
          </cell>
          <cell r="O194">
            <v>0</v>
          </cell>
          <cell r="P194" t="str">
            <v>Brdg4 090340</v>
          </cell>
          <cell r="Q194">
            <v>0</v>
          </cell>
          <cell r="R194">
            <v>14</v>
          </cell>
          <cell r="S194">
            <v>6</v>
          </cell>
          <cell r="T194">
            <v>0</v>
          </cell>
          <cell r="U194">
            <v>0</v>
          </cell>
        </row>
        <row r="195">
          <cell r="D195">
            <v>31175</v>
          </cell>
          <cell r="E195">
            <v>2</v>
          </cell>
          <cell r="F195" t="str">
            <v>X</v>
          </cell>
          <cell r="G195">
            <v>0</v>
          </cell>
          <cell r="H195">
            <v>0</v>
          </cell>
          <cell r="I195" t="str">
            <v>X</v>
          </cell>
          <cell r="J195" t="str">
            <v>X</v>
          </cell>
          <cell r="K195" t="str">
            <v>X</v>
          </cell>
          <cell r="L195" t="str">
            <v>X</v>
          </cell>
          <cell r="M195" t="str">
            <v>X</v>
          </cell>
          <cell r="N195" t="str">
            <v>X</v>
          </cell>
          <cell r="O195">
            <v>0</v>
          </cell>
          <cell r="P195" t="str">
            <v>Brdg4 427155</v>
          </cell>
          <cell r="Q195">
            <v>0</v>
          </cell>
          <cell r="R195">
            <v>0</v>
          </cell>
          <cell r="S195">
            <v>2</v>
          </cell>
          <cell r="T195">
            <v>0</v>
          </cell>
          <cell r="U195">
            <v>0</v>
          </cell>
        </row>
        <row r="196">
          <cell r="D196">
            <v>31176</v>
          </cell>
          <cell r="E196">
            <v>1</v>
          </cell>
          <cell r="F196" t="str">
            <v>X</v>
          </cell>
          <cell r="G196">
            <v>0</v>
          </cell>
          <cell r="H196">
            <v>0</v>
          </cell>
          <cell r="I196" t="str">
            <v>X</v>
          </cell>
          <cell r="J196" t="str">
            <v>X</v>
          </cell>
          <cell r="K196" t="str">
            <v>X</v>
          </cell>
          <cell r="L196" t="str">
            <v>X</v>
          </cell>
          <cell r="M196" t="str">
            <v>X</v>
          </cell>
          <cell r="N196" t="str">
            <v>X</v>
          </cell>
          <cell r="O196">
            <v>0</v>
          </cell>
          <cell r="P196" t="str">
            <v>Sky Bus. BII Offer.</v>
          </cell>
          <cell r="Q196">
            <v>0</v>
          </cell>
          <cell r="R196">
            <v>12</v>
          </cell>
          <cell r="S196">
            <v>0</v>
          </cell>
          <cell r="T196">
            <v>0</v>
          </cell>
          <cell r="U196">
            <v>0</v>
          </cell>
        </row>
        <row r="197">
          <cell r="D197">
            <v>31178</v>
          </cell>
          <cell r="E197">
            <v>13</v>
          </cell>
          <cell r="F197" t="str">
            <v>X</v>
          </cell>
          <cell r="G197">
            <v>0</v>
          </cell>
          <cell r="H197">
            <v>0</v>
          </cell>
          <cell r="I197" t="str">
            <v>X</v>
          </cell>
          <cell r="J197" t="str">
            <v>X</v>
          </cell>
          <cell r="K197" t="str">
            <v>X</v>
          </cell>
          <cell r="L197" t="str">
            <v>X</v>
          </cell>
          <cell r="M197" t="str">
            <v>X</v>
          </cell>
          <cell r="N197" t="str">
            <v>X</v>
          </cell>
          <cell r="O197">
            <v>0</v>
          </cell>
          <cell r="P197" t="str">
            <v>Brdg4 500318</v>
          </cell>
          <cell r="Q197">
            <v>0</v>
          </cell>
          <cell r="R197">
            <v>0</v>
          </cell>
          <cell r="S197">
            <v>13</v>
          </cell>
          <cell r="T197">
            <v>0</v>
          </cell>
          <cell r="U197">
            <v>0</v>
          </cell>
        </row>
        <row r="198">
          <cell r="D198">
            <v>31180</v>
          </cell>
          <cell r="E198">
            <v>1</v>
          </cell>
          <cell r="F198" t="str">
            <v>X</v>
          </cell>
          <cell r="G198">
            <v>0</v>
          </cell>
          <cell r="H198">
            <v>0</v>
          </cell>
          <cell r="I198" t="str">
            <v>X</v>
          </cell>
          <cell r="J198" t="str">
            <v>X</v>
          </cell>
          <cell r="K198" t="str">
            <v>X</v>
          </cell>
          <cell r="L198" t="str">
            <v>X</v>
          </cell>
          <cell r="M198" t="str">
            <v>X</v>
          </cell>
          <cell r="N198" t="str">
            <v>X</v>
          </cell>
          <cell r="O198">
            <v>1</v>
          </cell>
          <cell r="P198" t="str">
            <v>Brdg4 719899</v>
          </cell>
          <cell r="Q198">
            <v>0</v>
          </cell>
          <cell r="R198">
            <v>0</v>
          </cell>
          <cell r="S198">
            <v>0</v>
          </cell>
          <cell r="T198">
            <v>0</v>
          </cell>
          <cell r="U198">
            <v>0</v>
          </cell>
        </row>
        <row r="199">
          <cell r="D199">
            <v>31219</v>
          </cell>
          <cell r="E199">
            <v>50</v>
          </cell>
          <cell r="F199" t="str">
            <v>X</v>
          </cell>
          <cell r="G199">
            <v>0</v>
          </cell>
          <cell r="H199">
            <v>0</v>
          </cell>
          <cell r="I199" t="str">
            <v>X</v>
          </cell>
          <cell r="J199" t="str">
            <v>X</v>
          </cell>
          <cell r="K199" t="str">
            <v>X</v>
          </cell>
          <cell r="L199" t="str">
            <v>X</v>
          </cell>
          <cell r="M199" t="str">
            <v>X</v>
          </cell>
          <cell r="N199" t="str">
            <v>X</v>
          </cell>
          <cell r="O199">
            <v>0</v>
          </cell>
          <cell r="P199" t="str">
            <v>Livs4 719827</v>
          </cell>
          <cell r="Q199">
            <v>0</v>
          </cell>
          <cell r="R199">
            <v>0</v>
          </cell>
          <cell r="S199">
            <v>50</v>
          </cell>
          <cell r="T199">
            <v>0</v>
          </cell>
          <cell r="U199">
            <v>0</v>
          </cell>
        </row>
        <row r="200">
          <cell r="D200">
            <v>31220</v>
          </cell>
          <cell r="E200">
            <v>10</v>
          </cell>
          <cell r="F200" t="str">
            <v>X</v>
          </cell>
          <cell r="G200">
            <v>0</v>
          </cell>
          <cell r="H200">
            <v>0</v>
          </cell>
          <cell r="I200" t="str">
            <v>X</v>
          </cell>
          <cell r="J200" t="str">
            <v>X</v>
          </cell>
          <cell r="K200" t="str">
            <v>X</v>
          </cell>
          <cell r="L200" t="str">
            <v>X</v>
          </cell>
          <cell r="M200" t="str">
            <v>X</v>
          </cell>
          <cell r="N200" t="str">
            <v>X</v>
          </cell>
          <cell r="O200">
            <v>0</v>
          </cell>
          <cell r="P200" t="str">
            <v>Livs4 719828</v>
          </cell>
          <cell r="Q200">
            <v>0</v>
          </cell>
          <cell r="R200">
            <v>0</v>
          </cell>
          <cell r="S200">
            <v>10</v>
          </cell>
          <cell r="T200">
            <v>0</v>
          </cell>
          <cell r="U200">
            <v>0</v>
          </cell>
        </row>
        <row r="201">
          <cell r="D201">
            <v>31305</v>
          </cell>
          <cell r="E201">
            <v>42</v>
          </cell>
          <cell r="F201" t="str">
            <v>X</v>
          </cell>
          <cell r="G201">
            <v>0</v>
          </cell>
          <cell r="H201">
            <v>0</v>
          </cell>
          <cell r="I201" t="str">
            <v>X</v>
          </cell>
          <cell r="J201" t="str">
            <v>X</v>
          </cell>
          <cell r="K201" t="str">
            <v>X</v>
          </cell>
          <cell r="L201" t="str">
            <v>X</v>
          </cell>
          <cell r="M201" t="str">
            <v>X</v>
          </cell>
          <cell r="N201" t="str">
            <v>X</v>
          </cell>
          <cell r="O201">
            <v>0</v>
          </cell>
          <cell r="P201" t="str">
            <v>Brdg1 077900</v>
          </cell>
          <cell r="Q201">
            <v>0</v>
          </cell>
          <cell r="R201">
            <v>0</v>
          </cell>
          <cell r="S201">
            <v>42</v>
          </cell>
          <cell r="T201">
            <v>0</v>
          </cell>
          <cell r="U201">
            <v>0</v>
          </cell>
        </row>
        <row r="202">
          <cell r="D202">
            <v>31306</v>
          </cell>
          <cell r="E202">
            <v>140</v>
          </cell>
          <cell r="F202" t="str">
            <v>X</v>
          </cell>
          <cell r="G202">
            <v>0</v>
          </cell>
          <cell r="H202">
            <v>0</v>
          </cell>
          <cell r="I202" t="str">
            <v>X</v>
          </cell>
          <cell r="J202" t="str">
            <v>X</v>
          </cell>
          <cell r="K202" t="str">
            <v>X</v>
          </cell>
          <cell r="L202" t="str">
            <v>X</v>
          </cell>
          <cell r="M202" t="str">
            <v>X</v>
          </cell>
          <cell r="N202" t="str">
            <v>X</v>
          </cell>
          <cell r="O202">
            <v>0</v>
          </cell>
          <cell r="P202" t="str">
            <v>Brdg1 616616</v>
          </cell>
          <cell r="Q202">
            <v>0</v>
          </cell>
          <cell r="R202">
            <v>0</v>
          </cell>
          <cell r="S202">
            <v>140</v>
          </cell>
          <cell r="T202">
            <v>0</v>
          </cell>
          <cell r="U202">
            <v>0</v>
          </cell>
        </row>
        <row r="203">
          <cell r="D203">
            <v>31308</v>
          </cell>
          <cell r="E203">
            <v>345</v>
          </cell>
          <cell r="F203" t="str">
            <v>X</v>
          </cell>
          <cell r="G203">
            <v>0</v>
          </cell>
          <cell r="H203">
            <v>0</v>
          </cell>
          <cell r="I203" t="str">
            <v>X</v>
          </cell>
          <cell r="J203" t="str">
            <v>X</v>
          </cell>
          <cell r="K203" t="str">
            <v>X</v>
          </cell>
          <cell r="L203" t="str">
            <v>X</v>
          </cell>
          <cell r="M203" t="str">
            <v>X</v>
          </cell>
          <cell r="N203" t="str">
            <v>X</v>
          </cell>
          <cell r="O203">
            <v>0</v>
          </cell>
          <cell r="P203" t="str">
            <v>Brdg1 800822</v>
          </cell>
          <cell r="Q203">
            <v>0</v>
          </cell>
          <cell r="R203">
            <v>0</v>
          </cell>
          <cell r="S203">
            <v>345</v>
          </cell>
          <cell r="T203">
            <v>0</v>
          </cell>
          <cell r="U203">
            <v>0</v>
          </cell>
        </row>
        <row r="204">
          <cell r="D204">
            <v>31309</v>
          </cell>
          <cell r="E204">
            <v>99</v>
          </cell>
          <cell r="F204" t="str">
            <v>X</v>
          </cell>
          <cell r="G204">
            <v>0</v>
          </cell>
          <cell r="H204">
            <v>0</v>
          </cell>
          <cell r="I204" t="str">
            <v>X</v>
          </cell>
          <cell r="J204" t="str">
            <v>X</v>
          </cell>
          <cell r="K204" t="str">
            <v>X</v>
          </cell>
          <cell r="L204" t="str">
            <v>X</v>
          </cell>
          <cell r="M204" t="str">
            <v>X</v>
          </cell>
          <cell r="N204" t="str">
            <v>X</v>
          </cell>
          <cell r="O204">
            <v>1</v>
          </cell>
          <cell r="P204" t="str">
            <v>Brdg1822922</v>
          </cell>
          <cell r="Q204">
            <v>0</v>
          </cell>
          <cell r="R204">
            <v>0</v>
          </cell>
          <cell r="S204">
            <v>98</v>
          </cell>
          <cell r="T204">
            <v>0</v>
          </cell>
          <cell r="U204">
            <v>0</v>
          </cell>
        </row>
        <row r="205">
          <cell r="D205">
            <v>31310</v>
          </cell>
          <cell r="E205">
            <v>18</v>
          </cell>
          <cell r="F205" t="str">
            <v>X</v>
          </cell>
          <cell r="G205">
            <v>0</v>
          </cell>
          <cell r="H205">
            <v>0</v>
          </cell>
          <cell r="I205" t="str">
            <v>X</v>
          </cell>
          <cell r="J205" t="str">
            <v>X</v>
          </cell>
          <cell r="K205" t="str">
            <v>X</v>
          </cell>
          <cell r="L205" t="str">
            <v>X</v>
          </cell>
          <cell r="M205" t="str">
            <v>X</v>
          </cell>
          <cell r="N205" t="str">
            <v>X</v>
          </cell>
          <cell r="O205">
            <v>0</v>
          </cell>
          <cell r="P205" t="str">
            <v>Brdg1 719888</v>
          </cell>
          <cell r="Q205">
            <v>0</v>
          </cell>
          <cell r="R205">
            <v>0</v>
          </cell>
          <cell r="S205">
            <v>18</v>
          </cell>
          <cell r="T205">
            <v>0</v>
          </cell>
          <cell r="U205">
            <v>0</v>
          </cell>
        </row>
        <row r="206">
          <cell r="D206">
            <v>31312</v>
          </cell>
          <cell r="E206">
            <v>1</v>
          </cell>
          <cell r="F206" t="str">
            <v>X</v>
          </cell>
          <cell r="G206">
            <v>0</v>
          </cell>
          <cell r="H206">
            <v>0</v>
          </cell>
          <cell r="I206" t="str">
            <v>X</v>
          </cell>
          <cell r="J206" t="str">
            <v>X</v>
          </cell>
          <cell r="K206" t="str">
            <v>X</v>
          </cell>
          <cell r="L206" t="str">
            <v>X</v>
          </cell>
          <cell r="M206" t="str">
            <v>X</v>
          </cell>
          <cell r="N206" t="str">
            <v>X</v>
          </cell>
          <cell r="O206">
            <v>0</v>
          </cell>
          <cell r="P206" t="str">
            <v>Brdg1 1002000</v>
          </cell>
          <cell r="Q206">
            <v>0</v>
          </cell>
          <cell r="R206">
            <v>0</v>
          </cell>
          <cell r="S206">
            <v>1</v>
          </cell>
          <cell r="T206">
            <v>0</v>
          </cell>
          <cell r="U206">
            <v>0</v>
          </cell>
        </row>
        <row r="207">
          <cell r="D207">
            <v>31326</v>
          </cell>
          <cell r="E207">
            <v>73</v>
          </cell>
          <cell r="F207" t="str">
            <v>X</v>
          </cell>
          <cell r="G207">
            <v>0</v>
          </cell>
          <cell r="H207">
            <v>0</v>
          </cell>
          <cell r="I207" t="str">
            <v>X</v>
          </cell>
          <cell r="J207" t="str">
            <v>X</v>
          </cell>
          <cell r="K207" t="str">
            <v>X</v>
          </cell>
          <cell r="L207" t="str">
            <v>X</v>
          </cell>
          <cell r="M207" t="str">
            <v>X</v>
          </cell>
          <cell r="N207" t="str">
            <v>X</v>
          </cell>
          <cell r="O207">
            <v>0</v>
          </cell>
          <cell r="P207" t="str">
            <v>c Tech Brg1 404040</v>
          </cell>
          <cell r="Q207">
            <v>0</v>
          </cell>
          <cell r="R207">
            <v>0</v>
          </cell>
          <cell r="S207">
            <v>73</v>
          </cell>
          <cell r="T207">
            <v>0</v>
          </cell>
          <cell r="U207">
            <v>0</v>
          </cell>
        </row>
        <row r="208">
          <cell r="D208">
            <v>31359</v>
          </cell>
          <cell r="E208">
            <v>4026</v>
          </cell>
          <cell r="F208" t="str">
            <v>X</v>
          </cell>
          <cell r="G208">
            <v>0</v>
          </cell>
          <cell r="H208">
            <v>0</v>
          </cell>
          <cell r="I208" t="str">
            <v>X</v>
          </cell>
          <cell r="J208" t="str">
            <v>X</v>
          </cell>
          <cell r="K208" t="str">
            <v>X</v>
          </cell>
          <cell r="L208" t="str">
            <v>X</v>
          </cell>
          <cell r="M208" t="str">
            <v>X</v>
          </cell>
          <cell r="N208" t="str">
            <v>X</v>
          </cell>
          <cell r="O208">
            <v>13</v>
          </cell>
          <cell r="P208" t="str">
            <v>Brdg1001999</v>
          </cell>
          <cell r="Q208">
            <v>0</v>
          </cell>
          <cell r="R208">
            <v>0</v>
          </cell>
          <cell r="S208">
            <v>4013</v>
          </cell>
          <cell r="T208">
            <v>0</v>
          </cell>
          <cell r="U208">
            <v>0</v>
          </cell>
        </row>
        <row r="209">
          <cell r="D209">
            <v>31421</v>
          </cell>
          <cell r="E209">
            <v>1511</v>
          </cell>
          <cell r="F209" t="str">
            <v>X</v>
          </cell>
          <cell r="G209">
            <v>0</v>
          </cell>
          <cell r="H209">
            <v>0</v>
          </cell>
          <cell r="I209" t="str">
            <v>X</v>
          </cell>
          <cell r="J209" t="str">
            <v>X</v>
          </cell>
          <cell r="K209" t="str">
            <v>X</v>
          </cell>
          <cell r="L209" t="str">
            <v>X</v>
          </cell>
          <cell r="M209" t="str">
            <v>X</v>
          </cell>
          <cell r="N209" t="str">
            <v>X</v>
          </cell>
          <cell r="O209">
            <v>7</v>
          </cell>
          <cell r="P209" t="str">
            <v>a Brdg1 500005</v>
          </cell>
          <cell r="Q209">
            <v>0</v>
          </cell>
          <cell r="R209">
            <v>0</v>
          </cell>
          <cell r="S209">
            <v>1471</v>
          </cell>
          <cell r="T209">
            <v>0</v>
          </cell>
          <cell r="U209">
            <v>0</v>
          </cell>
        </row>
        <row r="210">
          <cell r="D210">
            <v>31429</v>
          </cell>
          <cell r="E210">
            <v>29</v>
          </cell>
          <cell r="F210" t="str">
            <v>X</v>
          </cell>
          <cell r="G210">
            <v>0</v>
          </cell>
          <cell r="H210">
            <v>0</v>
          </cell>
          <cell r="I210" t="str">
            <v>X</v>
          </cell>
          <cell r="J210" t="str">
            <v>X</v>
          </cell>
          <cell r="K210" t="str">
            <v>X</v>
          </cell>
          <cell r="L210" t="str">
            <v>X</v>
          </cell>
          <cell r="M210" t="str">
            <v>X</v>
          </cell>
          <cell r="N210" t="str">
            <v>X</v>
          </cell>
          <cell r="O210">
            <v>0</v>
          </cell>
          <cell r="P210" t="str">
            <v>Brdg1 719829</v>
          </cell>
          <cell r="Q210">
            <v>0</v>
          </cell>
          <cell r="R210">
            <v>0</v>
          </cell>
          <cell r="S210">
            <v>29</v>
          </cell>
          <cell r="T210">
            <v>0</v>
          </cell>
          <cell r="U210">
            <v>0</v>
          </cell>
        </row>
        <row r="211">
          <cell r="D211">
            <v>31500</v>
          </cell>
          <cell r="E211">
            <v>94</v>
          </cell>
          <cell r="F211" t="str">
            <v>X</v>
          </cell>
          <cell r="G211">
            <v>0</v>
          </cell>
          <cell r="H211">
            <v>0</v>
          </cell>
          <cell r="I211" t="str">
            <v>X</v>
          </cell>
          <cell r="J211" t="str">
            <v>X</v>
          </cell>
          <cell r="K211" t="str">
            <v>X</v>
          </cell>
          <cell r="L211" t="str">
            <v>X</v>
          </cell>
          <cell r="M211" t="str">
            <v>X</v>
          </cell>
          <cell r="N211" t="str">
            <v>X</v>
          </cell>
          <cell r="O211">
            <v>0</v>
          </cell>
          <cell r="P211" t="str">
            <v>Brdg2400000</v>
          </cell>
          <cell r="Q211">
            <v>0</v>
          </cell>
          <cell r="R211">
            <v>0</v>
          </cell>
          <cell r="S211">
            <v>94</v>
          </cell>
          <cell r="T211">
            <v>0</v>
          </cell>
          <cell r="U211">
            <v>0</v>
          </cell>
        </row>
        <row r="212">
          <cell r="D212">
            <v>31502</v>
          </cell>
          <cell r="E212">
            <v>45</v>
          </cell>
          <cell r="F212" t="str">
            <v>X</v>
          </cell>
          <cell r="G212">
            <v>0</v>
          </cell>
          <cell r="H212">
            <v>0</v>
          </cell>
          <cell r="I212" t="str">
            <v>X</v>
          </cell>
          <cell r="J212" t="str">
            <v>X</v>
          </cell>
          <cell r="K212" t="str">
            <v>X</v>
          </cell>
          <cell r="L212" t="str">
            <v>X</v>
          </cell>
          <cell r="M212" t="str">
            <v>X</v>
          </cell>
          <cell r="N212" t="str">
            <v>X</v>
          </cell>
          <cell r="O212">
            <v>11</v>
          </cell>
          <cell r="P212" t="str">
            <v>Brdg2404044</v>
          </cell>
          <cell r="Q212">
            <v>0</v>
          </cell>
          <cell r="R212">
            <v>291</v>
          </cell>
          <cell r="S212">
            <v>0</v>
          </cell>
          <cell r="T212">
            <v>0</v>
          </cell>
          <cell r="U212">
            <v>0</v>
          </cell>
        </row>
        <row r="213">
          <cell r="D213">
            <v>31505</v>
          </cell>
          <cell r="E213">
            <v>510</v>
          </cell>
          <cell r="F213" t="str">
            <v>X</v>
          </cell>
          <cell r="G213">
            <v>0</v>
          </cell>
          <cell r="H213">
            <v>0</v>
          </cell>
          <cell r="I213" t="str">
            <v>X</v>
          </cell>
          <cell r="J213" t="str">
            <v>X</v>
          </cell>
          <cell r="K213" t="str">
            <v>X</v>
          </cell>
          <cell r="L213" t="str">
            <v>X</v>
          </cell>
          <cell r="M213" t="str">
            <v>X</v>
          </cell>
          <cell r="N213" t="str">
            <v>X</v>
          </cell>
          <cell r="O213">
            <v>3</v>
          </cell>
          <cell r="P213" t="str">
            <v>Brdg2434343</v>
          </cell>
          <cell r="Q213">
            <v>0</v>
          </cell>
          <cell r="R213">
            <v>15</v>
          </cell>
          <cell r="S213">
            <v>506</v>
          </cell>
          <cell r="T213">
            <v>0</v>
          </cell>
          <cell r="U213">
            <v>0</v>
          </cell>
        </row>
        <row r="214">
          <cell r="D214">
            <v>31506</v>
          </cell>
          <cell r="E214">
            <v>70</v>
          </cell>
          <cell r="F214" t="str">
            <v>X</v>
          </cell>
          <cell r="G214">
            <v>0</v>
          </cell>
          <cell r="H214">
            <v>0</v>
          </cell>
          <cell r="I214" t="str">
            <v>X</v>
          </cell>
          <cell r="J214" t="str">
            <v>X</v>
          </cell>
          <cell r="K214" t="str">
            <v>X</v>
          </cell>
          <cell r="L214" t="str">
            <v>X</v>
          </cell>
          <cell r="M214" t="str">
            <v>X</v>
          </cell>
          <cell r="N214" t="str">
            <v>X</v>
          </cell>
          <cell r="O214">
            <v>0</v>
          </cell>
          <cell r="P214" t="str">
            <v>c Brdg2 435000</v>
          </cell>
          <cell r="Q214">
            <v>0</v>
          </cell>
          <cell r="R214">
            <v>0</v>
          </cell>
          <cell r="S214">
            <v>70</v>
          </cell>
          <cell r="T214">
            <v>0</v>
          </cell>
          <cell r="U214">
            <v>0</v>
          </cell>
        </row>
        <row r="215">
          <cell r="D215">
            <v>31511</v>
          </cell>
          <cell r="E215">
            <v>101</v>
          </cell>
          <cell r="F215" t="str">
            <v>X</v>
          </cell>
          <cell r="G215">
            <v>0</v>
          </cell>
          <cell r="H215">
            <v>0</v>
          </cell>
          <cell r="I215" t="str">
            <v>X</v>
          </cell>
          <cell r="J215" t="str">
            <v>X</v>
          </cell>
          <cell r="K215" t="str">
            <v>X</v>
          </cell>
          <cell r="L215" t="str">
            <v>X</v>
          </cell>
          <cell r="M215" t="str">
            <v>X</v>
          </cell>
          <cell r="N215" t="str">
            <v>X</v>
          </cell>
          <cell r="O215">
            <v>0</v>
          </cell>
          <cell r="P215" t="str">
            <v>Brdg2 488485</v>
          </cell>
          <cell r="Q215">
            <v>0</v>
          </cell>
          <cell r="R215">
            <v>69</v>
          </cell>
          <cell r="S215">
            <v>96</v>
          </cell>
          <cell r="T215">
            <v>0</v>
          </cell>
          <cell r="U215">
            <v>0</v>
          </cell>
        </row>
        <row r="216">
          <cell r="D216">
            <v>31512</v>
          </cell>
          <cell r="E216">
            <v>22</v>
          </cell>
          <cell r="F216" t="str">
            <v>X</v>
          </cell>
          <cell r="G216">
            <v>0</v>
          </cell>
          <cell r="H216">
            <v>0</v>
          </cell>
          <cell r="I216" t="str">
            <v>X</v>
          </cell>
          <cell r="J216" t="str">
            <v>X</v>
          </cell>
          <cell r="K216" t="str">
            <v>X</v>
          </cell>
          <cell r="L216" t="str">
            <v>X</v>
          </cell>
          <cell r="M216" t="str">
            <v>X</v>
          </cell>
          <cell r="N216" t="str">
            <v>X</v>
          </cell>
          <cell r="O216">
            <v>0</v>
          </cell>
          <cell r="P216" t="str">
            <v>Brdg2 557799</v>
          </cell>
          <cell r="Q216">
            <v>0</v>
          </cell>
          <cell r="R216">
            <v>0</v>
          </cell>
          <cell r="S216">
            <v>22</v>
          </cell>
          <cell r="T216">
            <v>0</v>
          </cell>
          <cell r="U216">
            <v>0</v>
          </cell>
        </row>
        <row r="217">
          <cell r="D217">
            <v>31517</v>
          </cell>
          <cell r="E217">
            <v>3770</v>
          </cell>
          <cell r="F217" t="str">
            <v>X</v>
          </cell>
          <cell r="G217">
            <v>0</v>
          </cell>
          <cell r="H217">
            <v>0</v>
          </cell>
          <cell r="I217" t="str">
            <v>X</v>
          </cell>
          <cell r="J217" t="str">
            <v>X</v>
          </cell>
          <cell r="K217" t="str">
            <v>X</v>
          </cell>
          <cell r="L217" t="str">
            <v>X</v>
          </cell>
          <cell r="M217" t="str">
            <v>X</v>
          </cell>
          <cell r="N217" t="str">
            <v>X</v>
          </cell>
          <cell r="O217">
            <v>0</v>
          </cell>
          <cell r="P217" t="str">
            <v>Brdg2 800822</v>
          </cell>
          <cell r="Q217">
            <v>0</v>
          </cell>
          <cell r="R217">
            <v>58</v>
          </cell>
          <cell r="S217">
            <v>3761</v>
          </cell>
          <cell r="T217">
            <v>0</v>
          </cell>
          <cell r="U217">
            <v>0</v>
          </cell>
        </row>
        <row r="218">
          <cell r="D218">
            <v>31518</v>
          </cell>
          <cell r="E218">
            <v>2</v>
          </cell>
          <cell r="F218" t="str">
            <v>X</v>
          </cell>
          <cell r="G218">
            <v>0</v>
          </cell>
          <cell r="H218">
            <v>0</v>
          </cell>
          <cell r="I218" t="str">
            <v>X</v>
          </cell>
          <cell r="J218" t="str">
            <v>X</v>
          </cell>
          <cell r="K218" t="str">
            <v>X</v>
          </cell>
          <cell r="L218" t="str">
            <v>X</v>
          </cell>
          <cell r="M218" t="str">
            <v>X</v>
          </cell>
          <cell r="N218" t="str">
            <v>X</v>
          </cell>
          <cell r="O218">
            <v>1</v>
          </cell>
          <cell r="P218" t="str">
            <v>Brdg2 800866</v>
          </cell>
          <cell r="Q218">
            <v>0</v>
          </cell>
          <cell r="R218">
            <v>0</v>
          </cell>
          <cell r="S218">
            <v>1</v>
          </cell>
          <cell r="T218">
            <v>0</v>
          </cell>
          <cell r="U218">
            <v>0</v>
          </cell>
        </row>
        <row r="219">
          <cell r="D219">
            <v>31521</v>
          </cell>
          <cell r="E219">
            <v>2</v>
          </cell>
          <cell r="F219" t="str">
            <v>X</v>
          </cell>
          <cell r="G219">
            <v>0</v>
          </cell>
          <cell r="H219">
            <v>0</v>
          </cell>
          <cell r="I219" t="str">
            <v>X</v>
          </cell>
          <cell r="J219" t="str">
            <v>X</v>
          </cell>
          <cell r="K219" t="str">
            <v>X</v>
          </cell>
          <cell r="L219" t="str">
            <v>X</v>
          </cell>
          <cell r="M219" t="str">
            <v>X</v>
          </cell>
          <cell r="N219" t="str">
            <v>X</v>
          </cell>
          <cell r="O219">
            <v>0</v>
          </cell>
          <cell r="P219" t="str">
            <v>Brdg2330333</v>
          </cell>
          <cell r="Q219">
            <v>0</v>
          </cell>
          <cell r="R219">
            <v>0</v>
          </cell>
          <cell r="S219">
            <v>2</v>
          </cell>
          <cell r="T219">
            <v>0</v>
          </cell>
          <cell r="U219">
            <v>0</v>
          </cell>
        </row>
        <row r="220">
          <cell r="D220">
            <v>31523</v>
          </cell>
          <cell r="E220">
            <v>40</v>
          </cell>
          <cell r="F220" t="str">
            <v>X</v>
          </cell>
          <cell r="G220">
            <v>0</v>
          </cell>
          <cell r="H220">
            <v>0</v>
          </cell>
          <cell r="I220" t="str">
            <v>X</v>
          </cell>
          <cell r="J220" t="str">
            <v>X</v>
          </cell>
          <cell r="K220" t="str">
            <v>X</v>
          </cell>
          <cell r="L220" t="str">
            <v>X</v>
          </cell>
          <cell r="M220" t="str">
            <v>X</v>
          </cell>
          <cell r="N220" t="str">
            <v>X</v>
          </cell>
          <cell r="O220">
            <v>0</v>
          </cell>
          <cell r="P220" t="str">
            <v>Brdg2 409059</v>
          </cell>
          <cell r="Q220">
            <v>0</v>
          </cell>
          <cell r="R220">
            <v>24</v>
          </cell>
          <cell r="S220">
            <v>38</v>
          </cell>
          <cell r="T220">
            <v>0</v>
          </cell>
          <cell r="U220">
            <v>0</v>
          </cell>
        </row>
        <row r="221">
          <cell r="D221">
            <v>31525</v>
          </cell>
          <cell r="E221">
            <v>396</v>
          </cell>
          <cell r="F221" t="str">
            <v>X</v>
          </cell>
          <cell r="G221">
            <v>0</v>
          </cell>
          <cell r="H221">
            <v>0</v>
          </cell>
          <cell r="I221" t="str">
            <v>X</v>
          </cell>
          <cell r="J221" t="str">
            <v>X</v>
          </cell>
          <cell r="K221" t="str">
            <v>X</v>
          </cell>
          <cell r="L221" t="str">
            <v>X</v>
          </cell>
          <cell r="M221" t="str">
            <v>X</v>
          </cell>
          <cell r="N221" t="str">
            <v>X</v>
          </cell>
          <cell r="O221">
            <v>0</v>
          </cell>
          <cell r="P221" t="str">
            <v>Brdg2 509015</v>
          </cell>
          <cell r="Q221">
            <v>0</v>
          </cell>
          <cell r="R221">
            <v>13</v>
          </cell>
          <cell r="S221">
            <v>395</v>
          </cell>
          <cell r="T221">
            <v>0</v>
          </cell>
          <cell r="U221">
            <v>0</v>
          </cell>
        </row>
        <row r="222">
          <cell r="D222">
            <v>31527</v>
          </cell>
          <cell r="E222">
            <v>7</v>
          </cell>
          <cell r="F222" t="str">
            <v>X</v>
          </cell>
          <cell r="G222">
            <v>0</v>
          </cell>
          <cell r="H222">
            <v>0</v>
          </cell>
          <cell r="I222" t="str">
            <v>X</v>
          </cell>
          <cell r="J222" t="str">
            <v>X</v>
          </cell>
          <cell r="K222" t="str">
            <v>X</v>
          </cell>
          <cell r="L222" t="str">
            <v>X</v>
          </cell>
          <cell r="M222" t="str">
            <v>X</v>
          </cell>
          <cell r="N222" t="str">
            <v>X</v>
          </cell>
          <cell r="O222">
            <v>0</v>
          </cell>
          <cell r="P222" t="str">
            <v>Brdg2143464</v>
          </cell>
          <cell r="Q222">
            <v>0</v>
          </cell>
          <cell r="R222">
            <v>0</v>
          </cell>
          <cell r="S222">
            <v>7</v>
          </cell>
          <cell r="T222">
            <v>0</v>
          </cell>
          <cell r="U222">
            <v>0</v>
          </cell>
        </row>
        <row r="223">
          <cell r="D223">
            <v>31531</v>
          </cell>
          <cell r="E223">
            <v>2</v>
          </cell>
          <cell r="F223" t="str">
            <v>X</v>
          </cell>
          <cell r="G223">
            <v>0</v>
          </cell>
          <cell r="H223">
            <v>0</v>
          </cell>
          <cell r="I223" t="str">
            <v>X</v>
          </cell>
          <cell r="J223" t="str">
            <v>X</v>
          </cell>
          <cell r="K223" t="str">
            <v>X</v>
          </cell>
          <cell r="L223" t="str">
            <v>X</v>
          </cell>
          <cell r="M223" t="str">
            <v>X</v>
          </cell>
          <cell r="N223" t="str">
            <v>X</v>
          </cell>
          <cell r="O223">
            <v>0</v>
          </cell>
          <cell r="P223" t="str">
            <v>Install brdg2</v>
          </cell>
          <cell r="Q223">
            <v>0</v>
          </cell>
          <cell r="R223">
            <v>0</v>
          </cell>
          <cell r="S223">
            <v>2</v>
          </cell>
          <cell r="T223">
            <v>0</v>
          </cell>
          <cell r="U223">
            <v>0</v>
          </cell>
        </row>
        <row r="224">
          <cell r="D224">
            <v>31563</v>
          </cell>
          <cell r="E224">
            <v>5</v>
          </cell>
          <cell r="F224" t="str">
            <v>X</v>
          </cell>
          <cell r="G224">
            <v>0</v>
          </cell>
          <cell r="H224">
            <v>0</v>
          </cell>
          <cell r="I224" t="str">
            <v>X</v>
          </cell>
          <cell r="J224" t="str">
            <v>X</v>
          </cell>
          <cell r="K224" t="str">
            <v>X</v>
          </cell>
          <cell r="L224" t="str">
            <v>X</v>
          </cell>
          <cell r="M224" t="str">
            <v>X</v>
          </cell>
          <cell r="N224" t="str">
            <v>X</v>
          </cell>
          <cell r="O224">
            <v>0</v>
          </cell>
          <cell r="P224" t="str">
            <v>Brdg231563</v>
          </cell>
          <cell r="Q224">
            <v>0</v>
          </cell>
          <cell r="R224">
            <v>0</v>
          </cell>
          <cell r="S224">
            <v>5</v>
          </cell>
          <cell r="T224">
            <v>0</v>
          </cell>
          <cell r="U224">
            <v>0</v>
          </cell>
        </row>
        <row r="225">
          <cell r="D225">
            <v>31621</v>
          </cell>
          <cell r="E225">
            <v>1944</v>
          </cell>
          <cell r="F225" t="str">
            <v>X</v>
          </cell>
          <cell r="G225">
            <v>0</v>
          </cell>
          <cell r="H225">
            <v>0</v>
          </cell>
          <cell r="I225" t="str">
            <v>X</v>
          </cell>
          <cell r="J225" t="str">
            <v>X</v>
          </cell>
          <cell r="K225" t="str">
            <v>X</v>
          </cell>
          <cell r="L225" t="str">
            <v>X</v>
          </cell>
          <cell r="M225" t="str">
            <v>X</v>
          </cell>
          <cell r="N225" t="str">
            <v>X</v>
          </cell>
          <cell r="O225">
            <v>15</v>
          </cell>
          <cell r="P225" t="str">
            <v>c Brdg2 500005</v>
          </cell>
          <cell r="Q225">
            <v>0</v>
          </cell>
          <cell r="R225">
            <v>0</v>
          </cell>
          <cell r="S225">
            <v>1863</v>
          </cell>
          <cell r="T225">
            <v>0</v>
          </cell>
          <cell r="U225">
            <v>0</v>
          </cell>
        </row>
        <row r="226">
          <cell r="D226">
            <v>31625</v>
          </cell>
          <cell r="E226">
            <v>107</v>
          </cell>
          <cell r="F226" t="str">
            <v>X</v>
          </cell>
          <cell r="G226">
            <v>0</v>
          </cell>
          <cell r="H226">
            <v>0</v>
          </cell>
          <cell r="I226" t="str">
            <v>X</v>
          </cell>
          <cell r="J226" t="str">
            <v>X</v>
          </cell>
          <cell r="K226" t="str">
            <v>X</v>
          </cell>
          <cell r="L226" t="str">
            <v>X</v>
          </cell>
          <cell r="M226" t="str">
            <v>X</v>
          </cell>
          <cell r="N226" t="str">
            <v>X</v>
          </cell>
          <cell r="O226">
            <v>0</v>
          </cell>
          <cell r="P226" t="str">
            <v>Brdg2090940</v>
          </cell>
          <cell r="Q226">
            <v>0</v>
          </cell>
          <cell r="R226">
            <v>4469</v>
          </cell>
          <cell r="S226">
            <v>0</v>
          </cell>
          <cell r="T226">
            <v>0</v>
          </cell>
          <cell r="U226">
            <v>0</v>
          </cell>
        </row>
        <row r="227">
          <cell r="D227">
            <v>31628</v>
          </cell>
          <cell r="E227">
            <v>3</v>
          </cell>
          <cell r="F227" t="str">
            <v>X</v>
          </cell>
          <cell r="G227">
            <v>0</v>
          </cell>
          <cell r="H227">
            <v>0</v>
          </cell>
          <cell r="I227" t="str">
            <v>X</v>
          </cell>
          <cell r="J227" t="str">
            <v>X</v>
          </cell>
          <cell r="K227" t="str">
            <v>X</v>
          </cell>
          <cell r="L227" t="str">
            <v>X</v>
          </cell>
          <cell r="M227" t="str">
            <v>X</v>
          </cell>
          <cell r="N227" t="str">
            <v>X</v>
          </cell>
          <cell r="O227">
            <v>0</v>
          </cell>
          <cell r="P227">
            <v>31628</v>
          </cell>
          <cell r="Q227">
            <v>0</v>
          </cell>
          <cell r="R227">
            <v>155</v>
          </cell>
          <cell r="S227">
            <v>0</v>
          </cell>
          <cell r="T227">
            <v>0</v>
          </cell>
          <cell r="U227">
            <v>0</v>
          </cell>
        </row>
        <row r="228">
          <cell r="D228">
            <v>31704</v>
          </cell>
          <cell r="E228">
            <v>3913</v>
          </cell>
          <cell r="F228" t="str">
            <v>X</v>
          </cell>
          <cell r="G228">
            <v>0</v>
          </cell>
          <cell r="H228">
            <v>0</v>
          </cell>
          <cell r="I228" t="str">
            <v>X</v>
          </cell>
          <cell r="J228" t="str">
            <v>X</v>
          </cell>
          <cell r="K228" t="str">
            <v>X</v>
          </cell>
          <cell r="L228" t="str">
            <v>X</v>
          </cell>
          <cell r="M228" t="str">
            <v>X</v>
          </cell>
          <cell r="N228" t="str">
            <v>X</v>
          </cell>
          <cell r="O228">
            <v>17</v>
          </cell>
          <cell r="P228" t="str">
            <v>a Brdg3 435000</v>
          </cell>
          <cell r="Q228">
            <v>0</v>
          </cell>
          <cell r="R228">
            <v>145</v>
          </cell>
          <cell r="S228">
            <v>3887</v>
          </cell>
          <cell r="T228">
            <v>0</v>
          </cell>
          <cell r="U228">
            <v>0</v>
          </cell>
        </row>
        <row r="229">
          <cell r="D229">
            <v>31705</v>
          </cell>
          <cell r="E229">
            <v>1900</v>
          </cell>
          <cell r="F229" t="str">
            <v>X</v>
          </cell>
          <cell r="G229">
            <v>0</v>
          </cell>
          <cell r="H229">
            <v>0</v>
          </cell>
          <cell r="I229" t="str">
            <v>X</v>
          </cell>
          <cell r="J229" t="str">
            <v>X</v>
          </cell>
          <cell r="K229" t="str">
            <v>X</v>
          </cell>
          <cell r="L229" t="str">
            <v>X</v>
          </cell>
          <cell r="M229" t="str">
            <v>X</v>
          </cell>
          <cell r="N229" t="str">
            <v>X</v>
          </cell>
          <cell r="O229">
            <v>0</v>
          </cell>
          <cell r="P229" t="str">
            <v>Brdg3959595</v>
          </cell>
          <cell r="Q229">
            <v>0</v>
          </cell>
          <cell r="R229">
            <v>0</v>
          </cell>
          <cell r="S229">
            <v>1900</v>
          </cell>
          <cell r="T229">
            <v>0</v>
          </cell>
          <cell r="U229">
            <v>0</v>
          </cell>
        </row>
        <row r="230">
          <cell r="D230">
            <v>31734</v>
          </cell>
          <cell r="E230">
            <v>1863</v>
          </cell>
          <cell r="F230" t="str">
            <v>X</v>
          </cell>
          <cell r="G230">
            <v>0</v>
          </cell>
          <cell r="H230">
            <v>0</v>
          </cell>
          <cell r="I230" t="str">
            <v>X</v>
          </cell>
          <cell r="J230" t="str">
            <v>X</v>
          </cell>
          <cell r="K230" t="str">
            <v>X</v>
          </cell>
          <cell r="L230" t="str">
            <v>X</v>
          </cell>
          <cell r="M230" t="str">
            <v>X</v>
          </cell>
          <cell r="N230" t="str">
            <v>X</v>
          </cell>
          <cell r="O230">
            <v>7</v>
          </cell>
          <cell r="P230" t="str">
            <v>Brdg3 800800</v>
          </cell>
          <cell r="Q230">
            <v>0</v>
          </cell>
          <cell r="R230">
            <v>1109</v>
          </cell>
          <cell r="S230">
            <v>1781</v>
          </cell>
          <cell r="T230">
            <v>0</v>
          </cell>
          <cell r="U230">
            <v>0</v>
          </cell>
        </row>
        <row r="231">
          <cell r="D231">
            <v>31737</v>
          </cell>
          <cell r="E231">
            <v>12</v>
          </cell>
          <cell r="F231" t="str">
            <v>X</v>
          </cell>
          <cell r="G231">
            <v>0</v>
          </cell>
          <cell r="H231">
            <v>0</v>
          </cell>
          <cell r="I231" t="str">
            <v>X</v>
          </cell>
          <cell r="J231" t="str">
            <v>X</v>
          </cell>
          <cell r="K231" t="str">
            <v>X</v>
          </cell>
          <cell r="L231" t="str">
            <v>X</v>
          </cell>
          <cell r="M231" t="str">
            <v>X</v>
          </cell>
          <cell r="N231" t="str">
            <v>X</v>
          </cell>
          <cell r="O231">
            <v>0</v>
          </cell>
          <cell r="P231" t="str">
            <v>Brdg3DomesticGen</v>
          </cell>
          <cell r="Q231">
            <v>0</v>
          </cell>
          <cell r="R231">
            <v>0</v>
          </cell>
          <cell r="S231">
            <v>12</v>
          </cell>
          <cell r="T231">
            <v>0</v>
          </cell>
          <cell r="U231">
            <v>0</v>
          </cell>
        </row>
        <row r="232">
          <cell r="D232">
            <v>31745</v>
          </cell>
          <cell r="E232">
            <v>15</v>
          </cell>
          <cell r="F232" t="str">
            <v>X</v>
          </cell>
          <cell r="G232">
            <v>0</v>
          </cell>
          <cell r="H232">
            <v>0</v>
          </cell>
          <cell r="I232" t="str">
            <v>X</v>
          </cell>
          <cell r="J232" t="str">
            <v>X</v>
          </cell>
          <cell r="K232" t="str">
            <v>X</v>
          </cell>
          <cell r="L232" t="str">
            <v>X</v>
          </cell>
          <cell r="M232" t="str">
            <v>X</v>
          </cell>
          <cell r="N232" t="str">
            <v>X</v>
          </cell>
          <cell r="O232">
            <v>0</v>
          </cell>
          <cell r="P232" t="str">
            <v>Brdg3 719894</v>
          </cell>
          <cell r="Q232">
            <v>0</v>
          </cell>
          <cell r="R232">
            <v>0</v>
          </cell>
          <cell r="S232">
            <v>15</v>
          </cell>
          <cell r="T232">
            <v>0</v>
          </cell>
          <cell r="U232">
            <v>0</v>
          </cell>
        </row>
        <row r="233">
          <cell r="D233">
            <v>31746</v>
          </cell>
          <cell r="E233">
            <v>55</v>
          </cell>
          <cell r="F233" t="str">
            <v>X</v>
          </cell>
          <cell r="G233">
            <v>0</v>
          </cell>
          <cell r="H233">
            <v>0</v>
          </cell>
          <cell r="I233" t="str">
            <v>X</v>
          </cell>
          <cell r="J233" t="str">
            <v>X</v>
          </cell>
          <cell r="K233" t="str">
            <v>X</v>
          </cell>
          <cell r="L233" t="str">
            <v>X</v>
          </cell>
          <cell r="M233" t="str">
            <v>X</v>
          </cell>
          <cell r="N233" t="str">
            <v>X</v>
          </cell>
          <cell r="O233">
            <v>0</v>
          </cell>
          <cell r="P233" t="str">
            <v>Brdg3 31746</v>
          </cell>
          <cell r="Q233">
            <v>0</v>
          </cell>
          <cell r="R233">
            <v>0</v>
          </cell>
          <cell r="S233">
            <v>55</v>
          </cell>
          <cell r="T233">
            <v>0</v>
          </cell>
          <cell r="U233">
            <v>0</v>
          </cell>
        </row>
        <row r="234">
          <cell r="D234">
            <v>34000</v>
          </cell>
          <cell r="E234">
            <v>1</v>
          </cell>
          <cell r="F234" t="str">
            <v>x</v>
          </cell>
          <cell r="G234">
            <v>0</v>
          </cell>
          <cell r="H234">
            <v>0</v>
          </cell>
          <cell r="I234" t="str">
            <v>x</v>
          </cell>
          <cell r="J234" t="str">
            <v>x</v>
          </cell>
          <cell r="K234" t="str">
            <v>x</v>
          </cell>
          <cell r="L234" t="str">
            <v>x</v>
          </cell>
          <cell r="M234" t="str">
            <v>x</v>
          </cell>
          <cell r="N234" t="str">
            <v>x</v>
          </cell>
          <cell r="O234">
            <v>0</v>
          </cell>
          <cell r="P234" t="str">
            <v>Invg4400000</v>
          </cell>
          <cell r="Q234">
            <v>0</v>
          </cell>
          <cell r="R234">
            <v>0</v>
          </cell>
          <cell r="S234">
            <v>1</v>
          </cell>
          <cell r="T234">
            <v>0</v>
          </cell>
          <cell r="U234">
            <v>0</v>
          </cell>
        </row>
        <row r="235">
          <cell r="D235">
            <v>34001</v>
          </cell>
          <cell r="E235">
            <v>3</v>
          </cell>
          <cell r="F235" t="str">
            <v>x</v>
          </cell>
          <cell r="G235">
            <v>0</v>
          </cell>
          <cell r="H235">
            <v>0</v>
          </cell>
          <cell r="I235" t="str">
            <v>x</v>
          </cell>
          <cell r="J235" t="str">
            <v>x</v>
          </cell>
          <cell r="K235" t="str">
            <v>x</v>
          </cell>
          <cell r="L235" t="str">
            <v>x</v>
          </cell>
          <cell r="M235" t="str">
            <v>x</v>
          </cell>
          <cell r="N235" t="str">
            <v>x</v>
          </cell>
          <cell r="O235">
            <v>0</v>
          </cell>
          <cell r="P235" t="str">
            <v>Invg4 402000</v>
          </cell>
          <cell r="Q235">
            <v>0</v>
          </cell>
          <cell r="R235">
            <v>0</v>
          </cell>
          <cell r="S235">
            <v>0</v>
          </cell>
          <cell r="T235">
            <v>0</v>
          </cell>
          <cell r="U235">
            <v>0</v>
          </cell>
        </row>
        <row r="236">
          <cell r="D236">
            <v>34002</v>
          </cell>
          <cell r="E236">
            <v>496</v>
          </cell>
          <cell r="F236" t="str">
            <v>x</v>
          </cell>
          <cell r="G236">
            <v>0</v>
          </cell>
          <cell r="H236">
            <v>0</v>
          </cell>
          <cell r="I236" t="str">
            <v>x</v>
          </cell>
          <cell r="J236" t="str">
            <v>x</v>
          </cell>
          <cell r="K236" t="str">
            <v>x</v>
          </cell>
          <cell r="L236" t="str">
            <v>x</v>
          </cell>
          <cell r="M236" t="str">
            <v>x</v>
          </cell>
          <cell r="N236" t="str">
            <v>x</v>
          </cell>
          <cell r="O236">
            <v>2</v>
          </cell>
          <cell r="P236" t="str">
            <v>Invg4 404004</v>
          </cell>
          <cell r="Q236">
            <v>0</v>
          </cell>
          <cell r="R236">
            <v>0</v>
          </cell>
          <cell r="S236">
            <v>494</v>
          </cell>
          <cell r="T236">
            <v>0</v>
          </cell>
          <cell r="U236">
            <v>0</v>
          </cell>
        </row>
        <row r="237">
          <cell r="D237">
            <v>34008</v>
          </cell>
          <cell r="E237">
            <v>6</v>
          </cell>
          <cell r="F237" t="str">
            <v>x</v>
          </cell>
          <cell r="G237">
            <v>0</v>
          </cell>
          <cell r="H237">
            <v>0</v>
          </cell>
          <cell r="I237" t="str">
            <v>x</v>
          </cell>
          <cell r="J237" t="str">
            <v>x</v>
          </cell>
          <cell r="K237" t="str">
            <v>x</v>
          </cell>
          <cell r="L237" t="str">
            <v>x</v>
          </cell>
          <cell r="M237" t="str">
            <v>x</v>
          </cell>
          <cell r="N237" t="str">
            <v>x</v>
          </cell>
          <cell r="O237">
            <v>0</v>
          </cell>
          <cell r="P237" t="str">
            <v>Invg4415555</v>
          </cell>
          <cell r="Q237">
            <v>0</v>
          </cell>
          <cell r="R237">
            <v>0</v>
          </cell>
          <cell r="S237">
            <v>6</v>
          </cell>
          <cell r="T237">
            <v>0</v>
          </cell>
          <cell r="U237">
            <v>0</v>
          </cell>
        </row>
        <row r="238">
          <cell r="D238">
            <v>34009</v>
          </cell>
          <cell r="E238">
            <v>46</v>
          </cell>
          <cell r="F238" t="str">
            <v>x</v>
          </cell>
          <cell r="G238">
            <v>0</v>
          </cell>
          <cell r="H238">
            <v>0</v>
          </cell>
          <cell r="I238" t="str">
            <v>x</v>
          </cell>
          <cell r="J238" t="str">
            <v>x</v>
          </cell>
          <cell r="K238" t="str">
            <v>x</v>
          </cell>
          <cell r="L238" t="str">
            <v>x</v>
          </cell>
          <cell r="M238" t="str">
            <v>x</v>
          </cell>
          <cell r="N238" t="str">
            <v>x</v>
          </cell>
          <cell r="O238">
            <v>0</v>
          </cell>
          <cell r="P238" t="str">
            <v>Invg4416666</v>
          </cell>
          <cell r="Q238">
            <v>0</v>
          </cell>
          <cell r="R238">
            <v>0</v>
          </cell>
          <cell r="S238">
            <v>46</v>
          </cell>
          <cell r="T238">
            <v>0</v>
          </cell>
          <cell r="U238">
            <v>0</v>
          </cell>
        </row>
        <row r="239">
          <cell r="D239">
            <v>34010</v>
          </cell>
          <cell r="E239">
            <v>2</v>
          </cell>
          <cell r="F239" t="str">
            <v>x</v>
          </cell>
          <cell r="G239">
            <v>0</v>
          </cell>
          <cell r="H239">
            <v>0</v>
          </cell>
          <cell r="I239" t="str">
            <v>x</v>
          </cell>
          <cell r="J239" t="str">
            <v>x</v>
          </cell>
          <cell r="K239" t="str">
            <v>x</v>
          </cell>
          <cell r="L239" t="str">
            <v>x</v>
          </cell>
          <cell r="M239" t="str">
            <v>x</v>
          </cell>
          <cell r="N239" t="str">
            <v>x</v>
          </cell>
          <cell r="O239">
            <v>0</v>
          </cell>
          <cell r="P239" t="str">
            <v>Invg4 424200</v>
          </cell>
          <cell r="Q239">
            <v>0</v>
          </cell>
          <cell r="R239">
            <v>0</v>
          </cell>
          <cell r="S239">
            <v>0</v>
          </cell>
          <cell r="T239">
            <v>0</v>
          </cell>
          <cell r="U239">
            <v>0</v>
          </cell>
        </row>
        <row r="240">
          <cell r="D240">
            <v>34011</v>
          </cell>
          <cell r="E240">
            <v>36</v>
          </cell>
          <cell r="F240" t="str">
            <v>x</v>
          </cell>
          <cell r="G240">
            <v>0</v>
          </cell>
          <cell r="H240">
            <v>0</v>
          </cell>
          <cell r="I240" t="str">
            <v>x</v>
          </cell>
          <cell r="J240" t="str">
            <v>x</v>
          </cell>
          <cell r="K240" t="str">
            <v>x</v>
          </cell>
          <cell r="L240" t="str">
            <v>x</v>
          </cell>
          <cell r="M240" t="str">
            <v>x</v>
          </cell>
          <cell r="N240" t="str">
            <v>x</v>
          </cell>
          <cell r="O240">
            <v>0</v>
          </cell>
          <cell r="P240" t="str">
            <v>Invg4 424242</v>
          </cell>
          <cell r="Q240">
            <v>0</v>
          </cell>
          <cell r="R240">
            <v>0</v>
          </cell>
          <cell r="S240">
            <v>0</v>
          </cell>
          <cell r="T240">
            <v>0</v>
          </cell>
          <cell r="U240">
            <v>0</v>
          </cell>
        </row>
        <row r="241">
          <cell r="D241">
            <v>34012</v>
          </cell>
          <cell r="E241">
            <v>120</v>
          </cell>
          <cell r="F241" t="str">
            <v>x</v>
          </cell>
          <cell r="G241">
            <v>0</v>
          </cell>
          <cell r="H241">
            <v>0</v>
          </cell>
          <cell r="I241" t="str">
            <v>x</v>
          </cell>
          <cell r="J241" t="str">
            <v>x</v>
          </cell>
          <cell r="K241" t="str">
            <v>x</v>
          </cell>
          <cell r="L241" t="str">
            <v>x</v>
          </cell>
          <cell r="M241" t="str">
            <v>x</v>
          </cell>
          <cell r="N241" t="str">
            <v>x</v>
          </cell>
          <cell r="O241">
            <v>0</v>
          </cell>
          <cell r="P241" t="str">
            <v>d PAT INVG4 404040</v>
          </cell>
          <cell r="Q241">
            <v>0</v>
          </cell>
          <cell r="R241">
            <v>0</v>
          </cell>
          <cell r="S241">
            <v>120</v>
          </cell>
          <cell r="T241">
            <v>0</v>
          </cell>
          <cell r="U241">
            <v>0</v>
          </cell>
        </row>
        <row r="242">
          <cell r="D242">
            <v>34015</v>
          </cell>
          <cell r="E242">
            <v>4</v>
          </cell>
          <cell r="F242" t="str">
            <v>x</v>
          </cell>
          <cell r="G242">
            <v>0</v>
          </cell>
          <cell r="H242">
            <v>0</v>
          </cell>
          <cell r="I242" t="str">
            <v>x</v>
          </cell>
          <cell r="J242" t="str">
            <v>x</v>
          </cell>
          <cell r="K242" t="str">
            <v>x</v>
          </cell>
          <cell r="L242" t="str">
            <v>x</v>
          </cell>
          <cell r="M242" t="str">
            <v>x</v>
          </cell>
          <cell r="N242" t="str">
            <v>x</v>
          </cell>
          <cell r="O242">
            <v>0</v>
          </cell>
          <cell r="P242" t="str">
            <v>b Invg4 435000</v>
          </cell>
          <cell r="Q242">
            <v>0</v>
          </cell>
          <cell r="R242">
            <v>0</v>
          </cell>
          <cell r="S242">
            <v>4</v>
          </cell>
          <cell r="T242">
            <v>0</v>
          </cell>
          <cell r="U242">
            <v>0</v>
          </cell>
        </row>
        <row r="243">
          <cell r="D243">
            <v>34021</v>
          </cell>
          <cell r="E243">
            <v>4</v>
          </cell>
          <cell r="F243" t="str">
            <v>x</v>
          </cell>
          <cell r="G243">
            <v>0</v>
          </cell>
          <cell r="H243">
            <v>0</v>
          </cell>
          <cell r="I243" t="str">
            <v>x</v>
          </cell>
          <cell r="J243" t="str">
            <v>x</v>
          </cell>
          <cell r="K243" t="str">
            <v>x</v>
          </cell>
          <cell r="L243" t="str">
            <v>x</v>
          </cell>
          <cell r="M243" t="str">
            <v>x</v>
          </cell>
          <cell r="N243" t="str">
            <v>x</v>
          </cell>
          <cell r="O243">
            <v>0</v>
          </cell>
          <cell r="P243" t="str">
            <v>Invg4 060808</v>
          </cell>
          <cell r="Q243">
            <v>0</v>
          </cell>
          <cell r="R243">
            <v>0</v>
          </cell>
          <cell r="S243">
            <v>0</v>
          </cell>
          <cell r="T243">
            <v>0</v>
          </cell>
          <cell r="U243">
            <v>0</v>
          </cell>
        </row>
        <row r="244">
          <cell r="D244">
            <v>34023</v>
          </cell>
          <cell r="E244">
            <v>1</v>
          </cell>
          <cell r="F244" t="str">
            <v>x</v>
          </cell>
          <cell r="G244">
            <v>0</v>
          </cell>
          <cell r="H244">
            <v>0</v>
          </cell>
          <cell r="I244" t="str">
            <v>x</v>
          </cell>
          <cell r="J244" t="str">
            <v>x</v>
          </cell>
          <cell r="K244" t="str">
            <v>x</v>
          </cell>
          <cell r="L244" t="str">
            <v>x</v>
          </cell>
          <cell r="M244" t="str">
            <v>x</v>
          </cell>
          <cell r="N244" t="str">
            <v>x</v>
          </cell>
          <cell r="O244">
            <v>0</v>
          </cell>
          <cell r="P244" t="str">
            <v>Invg4 064499</v>
          </cell>
          <cell r="Q244">
            <v>0</v>
          </cell>
          <cell r="R244">
            <v>0</v>
          </cell>
          <cell r="S244">
            <v>0</v>
          </cell>
          <cell r="T244">
            <v>0</v>
          </cell>
          <cell r="U244">
            <v>0</v>
          </cell>
        </row>
        <row r="245">
          <cell r="D245">
            <v>34028</v>
          </cell>
          <cell r="E245">
            <v>2</v>
          </cell>
          <cell r="F245" t="str">
            <v>x</v>
          </cell>
          <cell r="G245">
            <v>0</v>
          </cell>
          <cell r="H245">
            <v>0</v>
          </cell>
          <cell r="I245" t="str">
            <v>x</v>
          </cell>
          <cell r="J245" t="str">
            <v>x</v>
          </cell>
          <cell r="K245" t="str">
            <v>x</v>
          </cell>
          <cell r="L245" t="str">
            <v>x</v>
          </cell>
          <cell r="M245" t="str">
            <v>x</v>
          </cell>
          <cell r="N245" t="str">
            <v>x</v>
          </cell>
          <cell r="O245">
            <v>0</v>
          </cell>
          <cell r="P245" t="str">
            <v>Invg4 414414</v>
          </cell>
          <cell r="Q245">
            <v>0</v>
          </cell>
          <cell r="R245">
            <v>0</v>
          </cell>
          <cell r="S245">
            <v>0</v>
          </cell>
          <cell r="T245">
            <v>0</v>
          </cell>
          <cell r="U245">
            <v>0</v>
          </cell>
        </row>
        <row r="246">
          <cell r="D246">
            <v>34032</v>
          </cell>
          <cell r="E246">
            <v>9</v>
          </cell>
          <cell r="F246" t="str">
            <v>x</v>
          </cell>
          <cell r="G246">
            <v>0</v>
          </cell>
          <cell r="H246">
            <v>0</v>
          </cell>
          <cell r="I246" t="str">
            <v>x</v>
          </cell>
          <cell r="J246" t="str">
            <v>x</v>
          </cell>
          <cell r="K246" t="str">
            <v>x</v>
          </cell>
          <cell r="L246" t="str">
            <v>x</v>
          </cell>
          <cell r="M246" t="str">
            <v>x</v>
          </cell>
          <cell r="N246" t="str">
            <v>x</v>
          </cell>
          <cell r="O246">
            <v>0</v>
          </cell>
          <cell r="P246" t="str">
            <v>Invg4 663360</v>
          </cell>
          <cell r="Q246">
            <v>0</v>
          </cell>
          <cell r="R246">
            <v>0</v>
          </cell>
          <cell r="S246">
            <v>1</v>
          </cell>
          <cell r="T246">
            <v>0</v>
          </cell>
          <cell r="U246">
            <v>0</v>
          </cell>
        </row>
        <row r="247">
          <cell r="D247">
            <v>34034</v>
          </cell>
          <cell r="E247">
            <v>8</v>
          </cell>
          <cell r="F247" t="str">
            <v>x</v>
          </cell>
          <cell r="G247">
            <v>0</v>
          </cell>
          <cell r="H247">
            <v>0</v>
          </cell>
          <cell r="I247" t="str">
            <v>x</v>
          </cell>
          <cell r="J247" t="str">
            <v>x</v>
          </cell>
          <cell r="K247" t="str">
            <v>x</v>
          </cell>
          <cell r="L247" t="str">
            <v>x</v>
          </cell>
          <cell r="M247" t="str">
            <v>x</v>
          </cell>
          <cell r="N247" t="str">
            <v>x</v>
          </cell>
          <cell r="O247">
            <v>0</v>
          </cell>
          <cell r="P247" t="str">
            <v>Invg4 663366</v>
          </cell>
          <cell r="Q247">
            <v>0</v>
          </cell>
          <cell r="R247">
            <v>0</v>
          </cell>
          <cell r="S247">
            <v>1</v>
          </cell>
          <cell r="T247">
            <v>0</v>
          </cell>
          <cell r="U247">
            <v>0</v>
          </cell>
        </row>
        <row r="248">
          <cell r="D248">
            <v>34035</v>
          </cell>
          <cell r="E248">
            <v>18</v>
          </cell>
          <cell r="F248" t="str">
            <v>x</v>
          </cell>
          <cell r="G248">
            <v>0</v>
          </cell>
          <cell r="H248">
            <v>0</v>
          </cell>
          <cell r="I248" t="str">
            <v>x</v>
          </cell>
          <cell r="J248" t="str">
            <v>x</v>
          </cell>
          <cell r="K248" t="str">
            <v>x</v>
          </cell>
          <cell r="L248" t="str">
            <v>x</v>
          </cell>
          <cell r="M248" t="str">
            <v>x</v>
          </cell>
          <cell r="N248" t="str">
            <v>x</v>
          </cell>
          <cell r="O248">
            <v>1</v>
          </cell>
          <cell r="P248" t="str">
            <v>Invg4 800833</v>
          </cell>
          <cell r="Q248">
            <v>0</v>
          </cell>
          <cell r="R248">
            <v>17</v>
          </cell>
          <cell r="S248">
            <v>0</v>
          </cell>
          <cell r="T248">
            <v>0</v>
          </cell>
          <cell r="U248">
            <v>0</v>
          </cell>
        </row>
        <row r="249">
          <cell r="D249">
            <v>34038</v>
          </cell>
          <cell r="E249">
            <v>1</v>
          </cell>
          <cell r="F249" t="str">
            <v>x</v>
          </cell>
          <cell r="G249">
            <v>0</v>
          </cell>
          <cell r="H249">
            <v>0</v>
          </cell>
          <cell r="I249" t="str">
            <v>x</v>
          </cell>
          <cell r="J249" t="str">
            <v>x</v>
          </cell>
          <cell r="K249" t="str">
            <v>x</v>
          </cell>
          <cell r="L249" t="str">
            <v>x</v>
          </cell>
          <cell r="M249" t="str">
            <v>x</v>
          </cell>
          <cell r="N249" t="str">
            <v>x</v>
          </cell>
          <cell r="O249">
            <v>0</v>
          </cell>
          <cell r="P249" t="str">
            <v>Invg4 800872</v>
          </cell>
          <cell r="Q249">
            <v>0</v>
          </cell>
          <cell r="R249">
            <v>0</v>
          </cell>
          <cell r="S249">
            <v>0</v>
          </cell>
          <cell r="T249">
            <v>0</v>
          </cell>
          <cell r="U249">
            <v>0</v>
          </cell>
        </row>
        <row r="250">
          <cell r="D250">
            <v>34043</v>
          </cell>
          <cell r="E250">
            <v>1</v>
          </cell>
          <cell r="F250" t="str">
            <v>x</v>
          </cell>
          <cell r="G250">
            <v>0</v>
          </cell>
          <cell r="H250">
            <v>0</v>
          </cell>
          <cell r="I250" t="str">
            <v>x</v>
          </cell>
          <cell r="J250" t="str">
            <v>x</v>
          </cell>
          <cell r="K250" t="str">
            <v>x</v>
          </cell>
          <cell r="L250" t="str">
            <v>x</v>
          </cell>
          <cell r="M250" t="str">
            <v>x</v>
          </cell>
          <cell r="N250" t="str">
            <v>x</v>
          </cell>
          <cell r="O250">
            <v>0</v>
          </cell>
          <cell r="P250" t="str">
            <v>Invg4800879</v>
          </cell>
          <cell r="Q250">
            <v>0</v>
          </cell>
          <cell r="R250">
            <v>0</v>
          </cell>
          <cell r="S250">
            <v>1</v>
          </cell>
          <cell r="T250">
            <v>0</v>
          </cell>
          <cell r="U250">
            <v>0</v>
          </cell>
        </row>
        <row r="251">
          <cell r="D251">
            <v>34054</v>
          </cell>
          <cell r="E251">
            <v>12</v>
          </cell>
          <cell r="F251" t="str">
            <v>x</v>
          </cell>
          <cell r="G251">
            <v>11</v>
          </cell>
          <cell r="H251">
            <v>11</v>
          </cell>
          <cell r="I251" t="str">
            <v>x</v>
          </cell>
          <cell r="J251" t="str">
            <v>x</v>
          </cell>
          <cell r="K251" t="str">
            <v>x</v>
          </cell>
          <cell r="L251" t="str">
            <v>x</v>
          </cell>
          <cell r="M251" t="str">
            <v>x</v>
          </cell>
          <cell r="N251" t="str">
            <v>x</v>
          </cell>
          <cell r="O251">
            <v>1</v>
          </cell>
          <cell r="P251" t="str">
            <v>Video Lounge 800873.</v>
          </cell>
          <cell r="Q251">
            <v>2622</v>
          </cell>
          <cell r="R251">
            <v>0</v>
          </cell>
          <cell r="S251">
            <v>0</v>
          </cell>
          <cell r="T251">
            <v>0</v>
          </cell>
          <cell r="U251">
            <v>41</v>
          </cell>
        </row>
        <row r="252">
          <cell r="D252">
            <v>34061</v>
          </cell>
          <cell r="E252">
            <v>10</v>
          </cell>
          <cell r="F252" t="str">
            <v>x</v>
          </cell>
          <cell r="G252">
            <v>0</v>
          </cell>
          <cell r="H252">
            <v>0</v>
          </cell>
          <cell r="I252" t="str">
            <v>x</v>
          </cell>
          <cell r="J252" t="str">
            <v>x</v>
          </cell>
          <cell r="K252" t="str">
            <v>x</v>
          </cell>
          <cell r="L252" t="str">
            <v>x</v>
          </cell>
          <cell r="M252" t="str">
            <v>x</v>
          </cell>
          <cell r="N252" t="str">
            <v>x</v>
          </cell>
          <cell r="O252">
            <v>0</v>
          </cell>
          <cell r="P252" t="str">
            <v>Invg4 404151</v>
          </cell>
          <cell r="Q252">
            <v>0</v>
          </cell>
          <cell r="R252">
            <v>0</v>
          </cell>
          <cell r="S252">
            <v>0</v>
          </cell>
          <cell r="T252">
            <v>0</v>
          </cell>
          <cell r="U252">
            <v>0</v>
          </cell>
        </row>
        <row r="253">
          <cell r="D253">
            <v>34068</v>
          </cell>
          <cell r="E253">
            <v>5</v>
          </cell>
          <cell r="F253" t="str">
            <v>x</v>
          </cell>
          <cell r="G253">
            <v>0</v>
          </cell>
          <cell r="H253">
            <v>0</v>
          </cell>
          <cell r="I253" t="str">
            <v>x</v>
          </cell>
          <cell r="J253" t="str">
            <v>x</v>
          </cell>
          <cell r="K253" t="str">
            <v>x</v>
          </cell>
          <cell r="L253" t="str">
            <v>x</v>
          </cell>
          <cell r="M253" t="str">
            <v>x</v>
          </cell>
          <cell r="N253" t="str">
            <v>x</v>
          </cell>
          <cell r="O253">
            <v>0</v>
          </cell>
          <cell r="P253" t="str">
            <v>Invg4 400208</v>
          </cell>
          <cell r="Q253">
            <v>0</v>
          </cell>
          <cell r="R253">
            <v>0</v>
          </cell>
          <cell r="S253">
            <v>0</v>
          </cell>
          <cell r="T253">
            <v>0</v>
          </cell>
          <cell r="U253">
            <v>0</v>
          </cell>
        </row>
        <row r="254">
          <cell r="D254">
            <v>34071</v>
          </cell>
          <cell r="E254">
            <v>14</v>
          </cell>
          <cell r="F254" t="str">
            <v>x</v>
          </cell>
          <cell r="G254">
            <v>0</v>
          </cell>
          <cell r="H254">
            <v>0</v>
          </cell>
          <cell r="I254" t="str">
            <v>x</v>
          </cell>
          <cell r="J254" t="str">
            <v>x</v>
          </cell>
          <cell r="K254" t="str">
            <v>x</v>
          </cell>
          <cell r="L254" t="str">
            <v>x</v>
          </cell>
          <cell r="M254" t="str">
            <v>x</v>
          </cell>
          <cell r="N254" t="str">
            <v>x</v>
          </cell>
          <cell r="O254">
            <v>0</v>
          </cell>
          <cell r="P254" t="str">
            <v>Invg4 334488</v>
          </cell>
          <cell r="Q254">
            <v>0</v>
          </cell>
          <cell r="R254">
            <v>0</v>
          </cell>
          <cell r="S254">
            <v>1</v>
          </cell>
          <cell r="T254">
            <v>0</v>
          </cell>
          <cell r="U254">
            <v>0</v>
          </cell>
        </row>
        <row r="255">
          <cell r="D255">
            <v>34080</v>
          </cell>
          <cell r="E255">
            <v>2150</v>
          </cell>
          <cell r="F255" t="str">
            <v>x</v>
          </cell>
          <cell r="G255">
            <v>0</v>
          </cell>
          <cell r="H255">
            <v>0</v>
          </cell>
          <cell r="I255" t="str">
            <v>x</v>
          </cell>
          <cell r="J255" t="str">
            <v>x</v>
          </cell>
          <cell r="K255" t="str">
            <v>x</v>
          </cell>
          <cell r="L255" t="str">
            <v>x</v>
          </cell>
          <cell r="M255" t="str">
            <v>x</v>
          </cell>
          <cell r="N255" t="str">
            <v>x</v>
          </cell>
          <cell r="O255">
            <v>8</v>
          </cell>
          <cell r="P255" t="str">
            <v>c Cus INVG4 404040</v>
          </cell>
          <cell r="Q255">
            <v>0</v>
          </cell>
          <cell r="R255">
            <v>0</v>
          </cell>
          <cell r="S255">
            <v>2142</v>
          </cell>
          <cell r="T255">
            <v>0</v>
          </cell>
          <cell r="U255">
            <v>0</v>
          </cell>
        </row>
        <row r="256">
          <cell r="D256">
            <v>34082</v>
          </cell>
          <cell r="E256">
            <v>2802</v>
          </cell>
          <cell r="F256" t="str">
            <v>x</v>
          </cell>
          <cell r="G256">
            <v>0</v>
          </cell>
          <cell r="H256">
            <v>0</v>
          </cell>
          <cell r="I256" t="str">
            <v>x</v>
          </cell>
          <cell r="J256" t="str">
            <v>x</v>
          </cell>
          <cell r="K256" t="str">
            <v>x</v>
          </cell>
          <cell r="L256" t="str">
            <v>x</v>
          </cell>
          <cell r="M256" t="str">
            <v>x</v>
          </cell>
          <cell r="N256" t="str">
            <v>x</v>
          </cell>
          <cell r="O256">
            <v>1</v>
          </cell>
          <cell r="P256" t="str">
            <v>a Tech Inv4 404040</v>
          </cell>
          <cell r="Q256">
            <v>0</v>
          </cell>
          <cell r="R256">
            <v>0</v>
          </cell>
          <cell r="S256">
            <v>1797</v>
          </cell>
          <cell r="T256">
            <v>0</v>
          </cell>
          <cell r="U256">
            <v>0</v>
          </cell>
        </row>
        <row r="257">
          <cell r="D257">
            <v>34086</v>
          </cell>
          <cell r="E257">
            <v>3</v>
          </cell>
          <cell r="F257" t="str">
            <v>x</v>
          </cell>
          <cell r="G257">
            <v>0</v>
          </cell>
          <cell r="H257">
            <v>0</v>
          </cell>
          <cell r="I257" t="str">
            <v>x</v>
          </cell>
          <cell r="J257" t="str">
            <v>x</v>
          </cell>
          <cell r="K257" t="str">
            <v>x</v>
          </cell>
          <cell r="L257" t="str">
            <v>x</v>
          </cell>
          <cell r="M257" t="str">
            <v>x</v>
          </cell>
          <cell r="N257" t="str">
            <v>x</v>
          </cell>
          <cell r="O257">
            <v>0</v>
          </cell>
          <cell r="P257" t="str">
            <v>Invg4 800777</v>
          </cell>
          <cell r="Q257">
            <v>0</v>
          </cell>
          <cell r="R257">
            <v>0</v>
          </cell>
          <cell r="S257">
            <v>0</v>
          </cell>
          <cell r="T257">
            <v>0</v>
          </cell>
          <cell r="U257">
            <v>0</v>
          </cell>
        </row>
        <row r="258">
          <cell r="D258">
            <v>34088</v>
          </cell>
          <cell r="E258">
            <v>2</v>
          </cell>
          <cell r="F258" t="str">
            <v>x</v>
          </cell>
          <cell r="G258">
            <v>0</v>
          </cell>
          <cell r="H258">
            <v>0</v>
          </cell>
          <cell r="I258" t="str">
            <v>x</v>
          </cell>
          <cell r="J258" t="str">
            <v>x</v>
          </cell>
          <cell r="K258" t="str">
            <v>x</v>
          </cell>
          <cell r="L258" t="str">
            <v>x</v>
          </cell>
          <cell r="M258" t="str">
            <v>x</v>
          </cell>
          <cell r="N258" t="str">
            <v>x</v>
          </cell>
          <cell r="O258">
            <v>0</v>
          </cell>
          <cell r="P258" t="str">
            <v>Invg4 800866</v>
          </cell>
          <cell r="Q258">
            <v>0</v>
          </cell>
          <cell r="R258">
            <v>0</v>
          </cell>
          <cell r="S258">
            <v>0</v>
          </cell>
          <cell r="T258">
            <v>0</v>
          </cell>
          <cell r="U258">
            <v>0</v>
          </cell>
        </row>
        <row r="259">
          <cell r="D259">
            <v>34166</v>
          </cell>
          <cell r="E259">
            <v>102</v>
          </cell>
          <cell r="F259" t="str">
            <v>x</v>
          </cell>
          <cell r="G259">
            <v>0</v>
          </cell>
          <cell r="H259">
            <v>0</v>
          </cell>
          <cell r="I259" t="str">
            <v>x</v>
          </cell>
          <cell r="J259" t="str">
            <v>x</v>
          </cell>
          <cell r="K259" t="str">
            <v>x</v>
          </cell>
          <cell r="L259" t="str">
            <v>x</v>
          </cell>
          <cell r="M259" t="str">
            <v>x</v>
          </cell>
          <cell r="N259" t="str">
            <v>x</v>
          </cell>
          <cell r="O259">
            <v>0</v>
          </cell>
          <cell r="P259" t="str">
            <v>Invg4 420520</v>
          </cell>
          <cell r="Q259">
            <v>0</v>
          </cell>
          <cell r="R259">
            <v>0</v>
          </cell>
          <cell r="S259">
            <v>0</v>
          </cell>
          <cell r="T259">
            <v>0</v>
          </cell>
          <cell r="U259">
            <v>0</v>
          </cell>
        </row>
        <row r="260">
          <cell r="D260">
            <v>34170</v>
          </cell>
          <cell r="E260">
            <v>9</v>
          </cell>
          <cell r="F260" t="str">
            <v>x</v>
          </cell>
          <cell r="G260">
            <v>0</v>
          </cell>
          <cell r="H260">
            <v>0</v>
          </cell>
          <cell r="I260" t="str">
            <v>x</v>
          </cell>
          <cell r="J260" t="str">
            <v>x</v>
          </cell>
          <cell r="K260" t="str">
            <v>x</v>
          </cell>
          <cell r="L260" t="str">
            <v>x</v>
          </cell>
          <cell r="M260" t="str">
            <v>x</v>
          </cell>
          <cell r="N260" t="str">
            <v>x</v>
          </cell>
          <cell r="O260">
            <v>0</v>
          </cell>
          <cell r="P260" t="str">
            <v>Invg4430604</v>
          </cell>
          <cell r="Q260">
            <v>0</v>
          </cell>
          <cell r="R260">
            <v>9</v>
          </cell>
          <cell r="S260">
            <v>0</v>
          </cell>
          <cell r="T260">
            <v>0</v>
          </cell>
          <cell r="U260">
            <v>0</v>
          </cell>
        </row>
        <row r="261">
          <cell r="D261">
            <v>34205</v>
          </cell>
          <cell r="E261">
            <v>11</v>
          </cell>
          <cell r="F261" t="str">
            <v>x</v>
          </cell>
          <cell r="G261">
            <v>0</v>
          </cell>
          <cell r="H261">
            <v>0</v>
          </cell>
          <cell r="I261" t="str">
            <v>x</v>
          </cell>
          <cell r="J261" t="str">
            <v>x</v>
          </cell>
          <cell r="K261" t="str">
            <v>x</v>
          </cell>
          <cell r="L261" t="str">
            <v>x</v>
          </cell>
          <cell r="M261" t="str">
            <v>x</v>
          </cell>
          <cell r="N261" t="str">
            <v>x</v>
          </cell>
          <cell r="O261">
            <v>0</v>
          </cell>
          <cell r="P261" t="str">
            <v>Invg4 432494</v>
          </cell>
          <cell r="Q261">
            <v>0</v>
          </cell>
          <cell r="R261">
            <v>0</v>
          </cell>
          <cell r="S261">
            <v>1</v>
          </cell>
          <cell r="T261">
            <v>0</v>
          </cell>
          <cell r="U261">
            <v>0</v>
          </cell>
        </row>
        <row r="262">
          <cell r="D262">
            <v>34250</v>
          </cell>
          <cell r="E262">
            <v>1</v>
          </cell>
          <cell r="F262" t="str">
            <v>x</v>
          </cell>
          <cell r="G262">
            <v>0</v>
          </cell>
          <cell r="H262">
            <v>0</v>
          </cell>
          <cell r="I262" t="str">
            <v>x</v>
          </cell>
          <cell r="J262" t="str">
            <v>x</v>
          </cell>
          <cell r="K262" t="str">
            <v>x</v>
          </cell>
          <cell r="L262" t="str">
            <v>x</v>
          </cell>
          <cell r="M262" t="str">
            <v>x</v>
          </cell>
          <cell r="N262" t="str">
            <v>x</v>
          </cell>
          <cell r="O262">
            <v>0</v>
          </cell>
          <cell r="P262" t="str">
            <v>Invg4  407725</v>
          </cell>
          <cell r="Q262">
            <v>0</v>
          </cell>
          <cell r="R262">
            <v>1</v>
          </cell>
          <cell r="S262">
            <v>0</v>
          </cell>
          <cell r="T262">
            <v>0</v>
          </cell>
          <cell r="U262">
            <v>0</v>
          </cell>
        </row>
        <row r="263">
          <cell r="D263">
            <v>34503</v>
          </cell>
          <cell r="E263">
            <v>83</v>
          </cell>
          <cell r="F263" t="str">
            <v>x</v>
          </cell>
          <cell r="G263">
            <v>0</v>
          </cell>
          <cell r="H263">
            <v>0</v>
          </cell>
          <cell r="I263" t="str">
            <v>x</v>
          </cell>
          <cell r="J263" t="str">
            <v>x</v>
          </cell>
          <cell r="K263" t="str">
            <v>x</v>
          </cell>
          <cell r="L263" t="str">
            <v>x</v>
          </cell>
          <cell r="M263" t="str">
            <v>x</v>
          </cell>
          <cell r="N263" t="str">
            <v>x</v>
          </cell>
          <cell r="O263">
            <v>2</v>
          </cell>
          <cell r="P263" t="str">
            <v>Invg5430000</v>
          </cell>
          <cell r="Q263">
            <v>0</v>
          </cell>
          <cell r="R263">
            <v>0</v>
          </cell>
          <cell r="S263">
            <v>81</v>
          </cell>
          <cell r="T263">
            <v>0</v>
          </cell>
          <cell r="U263">
            <v>0</v>
          </cell>
        </row>
        <row r="264">
          <cell r="D264">
            <v>34505</v>
          </cell>
          <cell r="E264">
            <v>1</v>
          </cell>
          <cell r="F264" t="str">
            <v>x</v>
          </cell>
          <cell r="G264">
            <v>0</v>
          </cell>
          <cell r="H264">
            <v>0</v>
          </cell>
          <cell r="I264" t="str">
            <v>x</v>
          </cell>
          <cell r="J264" t="str">
            <v>x</v>
          </cell>
          <cell r="K264" t="str">
            <v>x</v>
          </cell>
          <cell r="L264" t="str">
            <v>x</v>
          </cell>
          <cell r="M264" t="str">
            <v>x</v>
          </cell>
          <cell r="N264" t="str">
            <v>x</v>
          </cell>
          <cell r="O264">
            <v>0</v>
          </cell>
          <cell r="P264" t="str">
            <v>d Invg5 435000</v>
          </cell>
          <cell r="Q264">
            <v>0</v>
          </cell>
          <cell r="R264">
            <v>0</v>
          </cell>
          <cell r="S264">
            <v>1</v>
          </cell>
          <cell r="T264">
            <v>0</v>
          </cell>
          <cell r="U264">
            <v>0</v>
          </cell>
        </row>
        <row r="265">
          <cell r="D265">
            <v>34507</v>
          </cell>
          <cell r="E265">
            <v>485</v>
          </cell>
          <cell r="F265" t="str">
            <v>x</v>
          </cell>
          <cell r="G265">
            <v>0</v>
          </cell>
          <cell r="H265">
            <v>0</v>
          </cell>
          <cell r="I265" t="str">
            <v>x</v>
          </cell>
          <cell r="J265" t="str">
            <v>x</v>
          </cell>
          <cell r="K265" t="str">
            <v>x</v>
          </cell>
          <cell r="L265" t="str">
            <v>x</v>
          </cell>
          <cell r="M265" t="str">
            <v>x</v>
          </cell>
          <cell r="N265" t="str">
            <v>x</v>
          </cell>
          <cell r="O265">
            <v>5</v>
          </cell>
          <cell r="P265" t="str">
            <v>Invg5 436000</v>
          </cell>
          <cell r="Q265">
            <v>0</v>
          </cell>
          <cell r="R265">
            <v>0</v>
          </cell>
          <cell r="S265">
            <v>480</v>
          </cell>
          <cell r="T265">
            <v>0</v>
          </cell>
          <cell r="U265">
            <v>0</v>
          </cell>
        </row>
        <row r="266">
          <cell r="D266">
            <v>34508</v>
          </cell>
          <cell r="E266">
            <v>21</v>
          </cell>
          <cell r="F266" t="str">
            <v>x</v>
          </cell>
          <cell r="G266">
            <v>0</v>
          </cell>
          <cell r="H266">
            <v>0</v>
          </cell>
          <cell r="I266" t="str">
            <v>x</v>
          </cell>
          <cell r="J266" t="str">
            <v>x</v>
          </cell>
          <cell r="K266" t="str">
            <v>x</v>
          </cell>
          <cell r="L266" t="str">
            <v>x</v>
          </cell>
          <cell r="M266" t="str">
            <v>x</v>
          </cell>
          <cell r="N266" t="str">
            <v>x</v>
          </cell>
          <cell r="O266">
            <v>0</v>
          </cell>
          <cell r="P266" t="str">
            <v>Invg5 437000</v>
          </cell>
          <cell r="Q266">
            <v>0</v>
          </cell>
          <cell r="R266">
            <v>0</v>
          </cell>
          <cell r="S266">
            <v>21</v>
          </cell>
          <cell r="T266">
            <v>0</v>
          </cell>
          <cell r="U266">
            <v>0</v>
          </cell>
        </row>
        <row r="267">
          <cell r="D267">
            <v>34526</v>
          </cell>
          <cell r="E267">
            <v>68</v>
          </cell>
          <cell r="F267" t="str">
            <v>x</v>
          </cell>
          <cell r="G267">
            <v>0</v>
          </cell>
          <cell r="H267">
            <v>0</v>
          </cell>
          <cell r="I267" t="str">
            <v>x</v>
          </cell>
          <cell r="J267" t="str">
            <v>x</v>
          </cell>
          <cell r="K267" t="str">
            <v>x</v>
          </cell>
          <cell r="L267" t="str">
            <v>x</v>
          </cell>
          <cell r="M267" t="str">
            <v>x</v>
          </cell>
          <cell r="N267" t="str">
            <v>x</v>
          </cell>
          <cell r="O267">
            <v>1</v>
          </cell>
          <cell r="P267" t="str">
            <v>a Invg5 800888</v>
          </cell>
          <cell r="Q267">
            <v>0</v>
          </cell>
          <cell r="R267">
            <v>0</v>
          </cell>
          <cell r="S267">
            <v>67</v>
          </cell>
          <cell r="T267">
            <v>0</v>
          </cell>
          <cell r="U267">
            <v>0</v>
          </cell>
        </row>
        <row r="268">
          <cell r="D268">
            <v>34553</v>
          </cell>
          <cell r="E268">
            <v>3941</v>
          </cell>
          <cell r="F268" t="str">
            <v>x</v>
          </cell>
          <cell r="G268">
            <v>0</v>
          </cell>
          <cell r="H268">
            <v>0</v>
          </cell>
          <cell r="I268" t="str">
            <v>x</v>
          </cell>
          <cell r="J268" t="str">
            <v>x</v>
          </cell>
          <cell r="K268" t="str">
            <v>x</v>
          </cell>
          <cell r="L268" t="str">
            <v>x</v>
          </cell>
          <cell r="M268" t="str">
            <v>x</v>
          </cell>
          <cell r="N268" t="str">
            <v>x</v>
          </cell>
          <cell r="O268">
            <v>13</v>
          </cell>
          <cell r="P268" t="str">
            <v>a Cus INVG5 404040</v>
          </cell>
          <cell r="Q268">
            <v>0</v>
          </cell>
          <cell r="R268">
            <v>0</v>
          </cell>
          <cell r="S268">
            <v>3928</v>
          </cell>
          <cell r="T268">
            <v>0</v>
          </cell>
          <cell r="U268">
            <v>0</v>
          </cell>
        </row>
        <row r="269">
          <cell r="D269">
            <v>34588</v>
          </cell>
          <cell r="E269">
            <v>3406</v>
          </cell>
          <cell r="F269" t="str">
            <v>x</v>
          </cell>
          <cell r="G269">
            <v>0</v>
          </cell>
          <cell r="H269">
            <v>0</v>
          </cell>
          <cell r="I269" t="str">
            <v>x</v>
          </cell>
          <cell r="J269" t="str">
            <v>x</v>
          </cell>
          <cell r="K269" t="str">
            <v>x</v>
          </cell>
          <cell r="L269" t="str">
            <v>x</v>
          </cell>
          <cell r="M269" t="str">
            <v>x</v>
          </cell>
          <cell r="N269" t="str">
            <v>x</v>
          </cell>
          <cell r="O269">
            <v>30</v>
          </cell>
          <cell r="P269" t="str">
            <v>a Invg5 404020</v>
          </cell>
          <cell r="Q269">
            <v>0</v>
          </cell>
          <cell r="R269">
            <v>0</v>
          </cell>
          <cell r="S269">
            <v>3376</v>
          </cell>
          <cell r="T269">
            <v>0</v>
          </cell>
          <cell r="U269">
            <v>0</v>
          </cell>
        </row>
        <row r="270">
          <cell r="D270">
            <v>34623</v>
          </cell>
          <cell r="E270">
            <v>356</v>
          </cell>
          <cell r="F270" t="str">
            <v>x</v>
          </cell>
          <cell r="G270">
            <v>0</v>
          </cell>
          <cell r="H270">
            <v>0</v>
          </cell>
          <cell r="I270" t="str">
            <v>x</v>
          </cell>
          <cell r="J270" t="str">
            <v>x</v>
          </cell>
          <cell r="K270" t="str">
            <v>x</v>
          </cell>
          <cell r="L270" t="str">
            <v>x</v>
          </cell>
          <cell r="M270" t="str">
            <v>x</v>
          </cell>
          <cell r="N270" t="str">
            <v>x</v>
          </cell>
          <cell r="O270">
            <v>2</v>
          </cell>
          <cell r="P270" t="str">
            <v>b Invg5500005</v>
          </cell>
          <cell r="Q270">
            <v>0</v>
          </cell>
          <cell r="R270">
            <v>0</v>
          </cell>
          <cell r="S270">
            <v>354</v>
          </cell>
          <cell r="T270">
            <v>0</v>
          </cell>
          <cell r="U270">
            <v>0</v>
          </cell>
        </row>
        <row r="271">
          <cell r="D271">
            <v>34637</v>
          </cell>
          <cell r="E271">
            <v>5</v>
          </cell>
          <cell r="F271" t="str">
            <v>x</v>
          </cell>
          <cell r="G271">
            <v>0</v>
          </cell>
          <cell r="H271">
            <v>0</v>
          </cell>
          <cell r="I271" t="str">
            <v>x</v>
          </cell>
          <cell r="J271" t="str">
            <v>x</v>
          </cell>
          <cell r="K271" t="str">
            <v>x</v>
          </cell>
          <cell r="L271" t="str">
            <v>x</v>
          </cell>
          <cell r="M271" t="str">
            <v>x</v>
          </cell>
          <cell r="N271" t="str">
            <v>x</v>
          </cell>
          <cell r="O271">
            <v>0</v>
          </cell>
          <cell r="P271">
            <v>34637</v>
          </cell>
          <cell r="Q271">
            <v>0</v>
          </cell>
          <cell r="R271">
            <v>0</v>
          </cell>
          <cell r="S271">
            <v>1</v>
          </cell>
          <cell r="T271">
            <v>0</v>
          </cell>
          <cell r="U271">
            <v>0</v>
          </cell>
        </row>
        <row r="272">
          <cell r="D272">
            <v>34664</v>
          </cell>
          <cell r="E272">
            <v>4089</v>
          </cell>
          <cell r="F272" t="str">
            <v>x</v>
          </cell>
          <cell r="G272">
            <v>0</v>
          </cell>
          <cell r="H272">
            <v>0</v>
          </cell>
          <cell r="I272" t="str">
            <v>x</v>
          </cell>
          <cell r="J272" t="str">
            <v>x</v>
          </cell>
          <cell r="K272" t="str">
            <v>x</v>
          </cell>
          <cell r="L272" t="str">
            <v>x</v>
          </cell>
          <cell r="M272" t="str">
            <v>x</v>
          </cell>
          <cell r="N272" t="str">
            <v>x</v>
          </cell>
          <cell r="O272">
            <v>8</v>
          </cell>
          <cell r="P272" t="str">
            <v>b PAT INVG5 404040</v>
          </cell>
          <cell r="Q272">
            <v>0</v>
          </cell>
          <cell r="R272">
            <v>0</v>
          </cell>
          <cell r="S272">
            <v>4081</v>
          </cell>
          <cell r="T272">
            <v>0</v>
          </cell>
          <cell r="U272">
            <v>0</v>
          </cell>
        </row>
        <row r="273">
          <cell r="D273">
            <v>34722</v>
          </cell>
          <cell r="E273">
            <v>1</v>
          </cell>
          <cell r="F273" t="str">
            <v>x</v>
          </cell>
          <cell r="G273">
            <v>0</v>
          </cell>
          <cell r="H273">
            <v>0</v>
          </cell>
          <cell r="I273" t="str">
            <v>x</v>
          </cell>
          <cell r="J273" t="str">
            <v>x</v>
          </cell>
          <cell r="K273" t="str">
            <v>x</v>
          </cell>
          <cell r="L273" t="str">
            <v>x</v>
          </cell>
          <cell r="M273" t="str">
            <v>x</v>
          </cell>
          <cell r="N273" t="str">
            <v>x</v>
          </cell>
          <cell r="O273">
            <v>1</v>
          </cell>
          <cell r="P273" t="str">
            <v>Invg5 405045</v>
          </cell>
          <cell r="Q273">
            <v>0</v>
          </cell>
          <cell r="R273">
            <v>0</v>
          </cell>
          <cell r="S273">
            <v>0</v>
          </cell>
          <cell r="T273">
            <v>0</v>
          </cell>
          <cell r="U273">
            <v>0</v>
          </cell>
        </row>
        <row r="274">
          <cell r="D274">
            <v>38698</v>
          </cell>
          <cell r="E274">
            <v>9</v>
          </cell>
          <cell r="F274" t="str">
            <v>X</v>
          </cell>
          <cell r="G274">
            <v>0</v>
          </cell>
          <cell r="H274">
            <v>0</v>
          </cell>
          <cell r="I274" t="str">
            <v>X</v>
          </cell>
          <cell r="J274" t="str">
            <v>X</v>
          </cell>
          <cell r="K274" t="str">
            <v>X</v>
          </cell>
          <cell r="L274" t="str">
            <v>X</v>
          </cell>
          <cell r="M274" t="str">
            <v>X</v>
          </cell>
          <cell r="N274" t="str">
            <v>X</v>
          </cell>
          <cell r="O274">
            <v>1</v>
          </cell>
          <cell r="P274" t="str">
            <v>Xfer ivr Test</v>
          </cell>
          <cell r="Q274">
            <v>0</v>
          </cell>
          <cell r="R274">
            <v>0</v>
          </cell>
          <cell r="S274">
            <v>8</v>
          </cell>
          <cell r="T274">
            <v>0</v>
          </cell>
          <cell r="U274">
            <v>0</v>
          </cell>
        </row>
        <row r="275">
          <cell r="D275">
            <v>44001</v>
          </cell>
          <cell r="E275">
            <v>15</v>
          </cell>
          <cell r="F275" t="str">
            <v>x</v>
          </cell>
          <cell r="G275">
            <v>0</v>
          </cell>
          <cell r="H275">
            <v>0</v>
          </cell>
          <cell r="I275" t="str">
            <v>x</v>
          </cell>
          <cell r="J275" t="str">
            <v>x</v>
          </cell>
          <cell r="K275" t="str">
            <v>x</v>
          </cell>
          <cell r="L275" t="str">
            <v>x</v>
          </cell>
          <cell r="M275" t="str">
            <v>x</v>
          </cell>
          <cell r="N275" t="str">
            <v>x</v>
          </cell>
          <cell r="O275">
            <v>0</v>
          </cell>
          <cell r="P275" t="str">
            <v>Dunf4 402000</v>
          </cell>
          <cell r="Q275">
            <v>0</v>
          </cell>
          <cell r="R275">
            <v>0</v>
          </cell>
          <cell r="S275">
            <v>12</v>
          </cell>
          <cell r="T275">
            <v>0</v>
          </cell>
          <cell r="U275">
            <v>0</v>
          </cell>
        </row>
        <row r="276">
          <cell r="D276">
            <v>44008</v>
          </cell>
          <cell r="E276">
            <v>7</v>
          </cell>
          <cell r="F276" t="str">
            <v>x</v>
          </cell>
          <cell r="G276">
            <v>0</v>
          </cell>
          <cell r="H276">
            <v>0</v>
          </cell>
          <cell r="I276" t="str">
            <v>x</v>
          </cell>
          <cell r="J276" t="str">
            <v>x</v>
          </cell>
          <cell r="K276" t="str">
            <v>x</v>
          </cell>
          <cell r="L276" t="str">
            <v>x</v>
          </cell>
          <cell r="M276" t="str">
            <v>x</v>
          </cell>
          <cell r="N276" t="str">
            <v>x</v>
          </cell>
          <cell r="O276">
            <v>0</v>
          </cell>
          <cell r="P276" t="str">
            <v>Dunf4415555</v>
          </cell>
          <cell r="Q276">
            <v>0</v>
          </cell>
          <cell r="R276">
            <v>0</v>
          </cell>
          <cell r="S276">
            <v>7</v>
          </cell>
          <cell r="T276">
            <v>0</v>
          </cell>
          <cell r="U276">
            <v>0</v>
          </cell>
        </row>
        <row r="277">
          <cell r="D277">
            <v>44009</v>
          </cell>
          <cell r="E277">
            <v>386</v>
          </cell>
          <cell r="F277" t="str">
            <v>x</v>
          </cell>
          <cell r="G277">
            <v>0</v>
          </cell>
          <cell r="H277">
            <v>0</v>
          </cell>
          <cell r="I277" t="str">
            <v>x</v>
          </cell>
          <cell r="J277" t="str">
            <v>x</v>
          </cell>
          <cell r="K277" t="str">
            <v>x</v>
          </cell>
          <cell r="L277" t="str">
            <v>x</v>
          </cell>
          <cell r="M277" t="str">
            <v>x</v>
          </cell>
          <cell r="N277" t="str">
            <v>x</v>
          </cell>
          <cell r="O277">
            <v>5</v>
          </cell>
          <cell r="P277" t="str">
            <v>Dunf4416666</v>
          </cell>
          <cell r="Q277">
            <v>0</v>
          </cell>
          <cell r="R277">
            <v>0</v>
          </cell>
          <cell r="S277">
            <v>381</v>
          </cell>
          <cell r="T277">
            <v>0</v>
          </cell>
          <cell r="U277">
            <v>0</v>
          </cell>
        </row>
        <row r="278">
          <cell r="D278">
            <v>44010</v>
          </cell>
          <cell r="E278">
            <v>17</v>
          </cell>
          <cell r="F278" t="str">
            <v>x</v>
          </cell>
          <cell r="G278">
            <v>0</v>
          </cell>
          <cell r="H278">
            <v>0</v>
          </cell>
          <cell r="I278" t="str">
            <v>x</v>
          </cell>
          <cell r="J278" t="str">
            <v>x</v>
          </cell>
          <cell r="K278" t="str">
            <v>x</v>
          </cell>
          <cell r="L278" t="str">
            <v>x</v>
          </cell>
          <cell r="M278" t="str">
            <v>x</v>
          </cell>
          <cell r="N278" t="str">
            <v>x</v>
          </cell>
          <cell r="O278">
            <v>0</v>
          </cell>
          <cell r="P278" t="str">
            <v>Dunf4 424200</v>
          </cell>
          <cell r="Q278">
            <v>0</v>
          </cell>
          <cell r="R278">
            <v>0</v>
          </cell>
          <cell r="S278">
            <v>15</v>
          </cell>
          <cell r="T278">
            <v>0</v>
          </cell>
          <cell r="U278">
            <v>0</v>
          </cell>
        </row>
        <row r="279">
          <cell r="D279">
            <v>44011</v>
          </cell>
          <cell r="E279">
            <v>279</v>
          </cell>
          <cell r="F279" t="str">
            <v>x</v>
          </cell>
          <cell r="G279">
            <v>0</v>
          </cell>
          <cell r="H279">
            <v>0</v>
          </cell>
          <cell r="I279" t="str">
            <v>x</v>
          </cell>
          <cell r="J279" t="str">
            <v>x</v>
          </cell>
          <cell r="K279" t="str">
            <v>x</v>
          </cell>
          <cell r="L279" t="str">
            <v>x</v>
          </cell>
          <cell r="M279" t="str">
            <v>x</v>
          </cell>
          <cell r="N279" t="str">
            <v>x</v>
          </cell>
          <cell r="O279">
            <v>1</v>
          </cell>
          <cell r="P279" t="str">
            <v>Dunf4 424242</v>
          </cell>
          <cell r="Q279">
            <v>0</v>
          </cell>
          <cell r="R279">
            <v>0</v>
          </cell>
          <cell r="S279">
            <v>242</v>
          </cell>
          <cell r="T279">
            <v>0</v>
          </cell>
          <cell r="U279">
            <v>0</v>
          </cell>
        </row>
        <row r="280">
          <cell r="D280">
            <v>44012</v>
          </cell>
          <cell r="E280">
            <v>447</v>
          </cell>
          <cell r="F280" t="str">
            <v>x</v>
          </cell>
          <cell r="G280">
            <v>0</v>
          </cell>
          <cell r="H280">
            <v>0</v>
          </cell>
          <cell r="I280" t="str">
            <v>x</v>
          </cell>
          <cell r="J280" t="str">
            <v>x</v>
          </cell>
          <cell r="K280" t="str">
            <v>x</v>
          </cell>
          <cell r="L280" t="str">
            <v>x</v>
          </cell>
          <cell r="M280" t="str">
            <v>x</v>
          </cell>
          <cell r="N280" t="str">
            <v>x</v>
          </cell>
          <cell r="O280">
            <v>1</v>
          </cell>
          <cell r="P280" t="str">
            <v>c PAT DUNF4 404040</v>
          </cell>
          <cell r="Q280">
            <v>0</v>
          </cell>
          <cell r="R280">
            <v>0</v>
          </cell>
          <cell r="S280">
            <v>446</v>
          </cell>
          <cell r="T280">
            <v>0</v>
          </cell>
          <cell r="U280">
            <v>0</v>
          </cell>
        </row>
        <row r="281">
          <cell r="D281">
            <v>44013</v>
          </cell>
          <cell r="E281">
            <v>9</v>
          </cell>
          <cell r="F281" t="str">
            <v>x</v>
          </cell>
          <cell r="G281">
            <v>6</v>
          </cell>
          <cell r="H281">
            <v>4</v>
          </cell>
          <cell r="I281" t="str">
            <v>x</v>
          </cell>
          <cell r="J281" t="str">
            <v>x</v>
          </cell>
          <cell r="K281" t="str">
            <v>x</v>
          </cell>
          <cell r="L281" t="str">
            <v>x</v>
          </cell>
          <cell r="M281" t="str">
            <v>x</v>
          </cell>
          <cell r="N281" t="str">
            <v>x</v>
          </cell>
          <cell r="O281">
            <v>3</v>
          </cell>
          <cell r="P281" t="str">
            <v>Dunf4433000</v>
          </cell>
          <cell r="Q281">
            <v>182</v>
          </cell>
          <cell r="R281">
            <v>0</v>
          </cell>
          <cell r="S281">
            <v>0</v>
          </cell>
          <cell r="T281">
            <v>0</v>
          </cell>
          <cell r="U281">
            <v>492</v>
          </cell>
        </row>
        <row r="282">
          <cell r="D282">
            <v>44014</v>
          </cell>
          <cell r="E282">
            <v>11</v>
          </cell>
          <cell r="F282" t="str">
            <v>x</v>
          </cell>
          <cell r="G282">
            <v>0</v>
          </cell>
          <cell r="H282">
            <v>0</v>
          </cell>
          <cell r="I282" t="str">
            <v>x</v>
          </cell>
          <cell r="J282" t="str">
            <v>x</v>
          </cell>
          <cell r="K282" t="str">
            <v>x</v>
          </cell>
          <cell r="L282" t="str">
            <v>x</v>
          </cell>
          <cell r="M282" t="str">
            <v>x</v>
          </cell>
          <cell r="N282" t="str">
            <v>x</v>
          </cell>
          <cell r="O282">
            <v>0</v>
          </cell>
          <cell r="P282" t="str">
            <v>Dunf4434000</v>
          </cell>
          <cell r="Q282">
            <v>0</v>
          </cell>
          <cell r="R282">
            <v>0</v>
          </cell>
          <cell r="S282">
            <v>11</v>
          </cell>
          <cell r="T282">
            <v>0</v>
          </cell>
          <cell r="U282">
            <v>0</v>
          </cell>
        </row>
        <row r="283">
          <cell r="D283">
            <v>44015</v>
          </cell>
          <cell r="E283">
            <v>62</v>
          </cell>
          <cell r="F283" t="str">
            <v>x</v>
          </cell>
          <cell r="G283">
            <v>0</v>
          </cell>
          <cell r="H283">
            <v>0</v>
          </cell>
          <cell r="I283" t="str">
            <v>x</v>
          </cell>
          <cell r="J283" t="str">
            <v>x</v>
          </cell>
          <cell r="K283" t="str">
            <v>x</v>
          </cell>
          <cell r="L283" t="str">
            <v>x</v>
          </cell>
          <cell r="M283" t="str">
            <v>x</v>
          </cell>
          <cell r="N283" t="str">
            <v>x</v>
          </cell>
          <cell r="O283">
            <v>0</v>
          </cell>
          <cell r="P283" t="str">
            <v>a Dunf4 435000</v>
          </cell>
          <cell r="Q283">
            <v>0</v>
          </cell>
          <cell r="R283">
            <v>0</v>
          </cell>
          <cell r="S283">
            <v>62</v>
          </cell>
          <cell r="T283">
            <v>0</v>
          </cell>
          <cell r="U283">
            <v>0</v>
          </cell>
        </row>
        <row r="284">
          <cell r="D284">
            <v>44018</v>
          </cell>
          <cell r="E284">
            <v>1</v>
          </cell>
          <cell r="F284" t="str">
            <v>x</v>
          </cell>
          <cell r="G284">
            <v>0</v>
          </cell>
          <cell r="H284">
            <v>0</v>
          </cell>
          <cell r="I284" t="str">
            <v>x</v>
          </cell>
          <cell r="J284" t="str">
            <v>x</v>
          </cell>
          <cell r="K284" t="str">
            <v>x</v>
          </cell>
          <cell r="L284" t="str">
            <v>x</v>
          </cell>
          <cell r="M284" t="str">
            <v>x</v>
          </cell>
          <cell r="N284" t="str">
            <v>x</v>
          </cell>
          <cell r="O284">
            <v>0</v>
          </cell>
          <cell r="P284" t="str">
            <v>Dunf4 001700</v>
          </cell>
          <cell r="Q284">
            <v>0</v>
          </cell>
          <cell r="R284">
            <v>0</v>
          </cell>
          <cell r="S284">
            <v>1</v>
          </cell>
          <cell r="T284">
            <v>0</v>
          </cell>
          <cell r="U284">
            <v>0</v>
          </cell>
        </row>
        <row r="285">
          <cell r="D285">
            <v>44020</v>
          </cell>
          <cell r="E285">
            <v>6</v>
          </cell>
          <cell r="F285" t="str">
            <v>x</v>
          </cell>
          <cell r="G285">
            <v>6</v>
          </cell>
          <cell r="H285">
            <v>5</v>
          </cell>
          <cell r="I285" t="str">
            <v>x</v>
          </cell>
          <cell r="J285" t="str">
            <v>x</v>
          </cell>
          <cell r="K285" t="str">
            <v>x</v>
          </cell>
          <cell r="L285" t="str">
            <v>x</v>
          </cell>
          <cell r="M285" t="str">
            <v>x</v>
          </cell>
          <cell r="N285" t="str">
            <v>x</v>
          </cell>
          <cell r="O285">
            <v>0</v>
          </cell>
          <cell r="P285" t="str">
            <v>Dunf4 060604</v>
          </cell>
          <cell r="Q285">
            <v>426</v>
          </cell>
          <cell r="R285">
            <v>0</v>
          </cell>
          <cell r="S285">
            <v>0</v>
          </cell>
          <cell r="T285">
            <v>0</v>
          </cell>
          <cell r="U285">
            <v>89</v>
          </cell>
        </row>
        <row r="286">
          <cell r="D286">
            <v>44021</v>
          </cell>
          <cell r="E286">
            <v>36</v>
          </cell>
          <cell r="F286" t="str">
            <v>x</v>
          </cell>
          <cell r="G286">
            <v>0</v>
          </cell>
          <cell r="H286">
            <v>0</v>
          </cell>
          <cell r="I286" t="str">
            <v>x</v>
          </cell>
          <cell r="J286" t="str">
            <v>x</v>
          </cell>
          <cell r="K286" t="str">
            <v>x</v>
          </cell>
          <cell r="L286" t="str">
            <v>x</v>
          </cell>
          <cell r="M286" t="str">
            <v>x</v>
          </cell>
          <cell r="N286" t="str">
            <v>x</v>
          </cell>
          <cell r="O286">
            <v>1</v>
          </cell>
          <cell r="P286" t="str">
            <v>Dunf4 060808</v>
          </cell>
          <cell r="Q286">
            <v>0</v>
          </cell>
          <cell r="R286">
            <v>0</v>
          </cell>
          <cell r="S286">
            <v>31</v>
          </cell>
          <cell r="T286">
            <v>0</v>
          </cell>
          <cell r="U286">
            <v>0</v>
          </cell>
        </row>
        <row r="287">
          <cell r="D287">
            <v>44023</v>
          </cell>
          <cell r="E287">
            <v>10</v>
          </cell>
          <cell r="F287" t="str">
            <v>x</v>
          </cell>
          <cell r="G287">
            <v>0</v>
          </cell>
          <cell r="H287">
            <v>0</v>
          </cell>
          <cell r="I287" t="str">
            <v>x</v>
          </cell>
          <cell r="J287" t="str">
            <v>x</v>
          </cell>
          <cell r="K287" t="str">
            <v>x</v>
          </cell>
          <cell r="L287" t="str">
            <v>x</v>
          </cell>
          <cell r="M287" t="str">
            <v>x</v>
          </cell>
          <cell r="N287" t="str">
            <v>x</v>
          </cell>
          <cell r="O287">
            <v>0</v>
          </cell>
          <cell r="P287" t="str">
            <v>Dunf4 064499</v>
          </cell>
          <cell r="Q287">
            <v>0</v>
          </cell>
          <cell r="R287">
            <v>0</v>
          </cell>
          <cell r="S287">
            <v>9</v>
          </cell>
          <cell r="T287">
            <v>0</v>
          </cell>
          <cell r="U287">
            <v>0</v>
          </cell>
        </row>
        <row r="288">
          <cell r="D288">
            <v>44026</v>
          </cell>
          <cell r="E288">
            <v>1</v>
          </cell>
          <cell r="F288" t="str">
            <v>x</v>
          </cell>
          <cell r="G288">
            <v>0</v>
          </cell>
          <cell r="H288">
            <v>0</v>
          </cell>
          <cell r="I288" t="str">
            <v>x</v>
          </cell>
          <cell r="J288" t="str">
            <v>x</v>
          </cell>
          <cell r="K288" t="str">
            <v>x</v>
          </cell>
          <cell r="L288" t="str">
            <v>x</v>
          </cell>
          <cell r="M288" t="str">
            <v>x</v>
          </cell>
          <cell r="N288" t="str">
            <v>x</v>
          </cell>
          <cell r="O288">
            <v>0</v>
          </cell>
          <cell r="P288" t="str">
            <v>Dunf4166661</v>
          </cell>
          <cell r="Q288">
            <v>0</v>
          </cell>
          <cell r="R288">
            <v>0</v>
          </cell>
          <cell r="S288">
            <v>1</v>
          </cell>
          <cell r="T288">
            <v>0</v>
          </cell>
          <cell r="U288">
            <v>0</v>
          </cell>
        </row>
        <row r="289">
          <cell r="D289">
            <v>44027</v>
          </cell>
          <cell r="E289">
            <v>361</v>
          </cell>
          <cell r="F289" t="str">
            <v>x</v>
          </cell>
          <cell r="G289">
            <v>0</v>
          </cell>
          <cell r="H289">
            <v>0</v>
          </cell>
          <cell r="I289" t="str">
            <v>x</v>
          </cell>
          <cell r="J289" t="str">
            <v>x</v>
          </cell>
          <cell r="K289" t="str">
            <v>x</v>
          </cell>
          <cell r="L289" t="str">
            <v>x</v>
          </cell>
          <cell r="M289" t="str">
            <v>x</v>
          </cell>
          <cell r="N289" t="str">
            <v>x</v>
          </cell>
          <cell r="O289">
            <v>8</v>
          </cell>
          <cell r="P289" t="str">
            <v>Dunf4220220</v>
          </cell>
          <cell r="Q289">
            <v>0</v>
          </cell>
          <cell r="R289">
            <v>0</v>
          </cell>
          <cell r="S289">
            <v>353</v>
          </cell>
          <cell r="T289">
            <v>0</v>
          </cell>
          <cell r="U289">
            <v>0</v>
          </cell>
        </row>
        <row r="290">
          <cell r="D290">
            <v>44028</v>
          </cell>
          <cell r="E290">
            <v>4</v>
          </cell>
          <cell r="F290" t="str">
            <v>x</v>
          </cell>
          <cell r="G290">
            <v>0</v>
          </cell>
          <cell r="H290">
            <v>0</v>
          </cell>
          <cell r="I290" t="str">
            <v>x</v>
          </cell>
          <cell r="J290" t="str">
            <v>x</v>
          </cell>
          <cell r="K290" t="str">
            <v>x</v>
          </cell>
          <cell r="L290" t="str">
            <v>x</v>
          </cell>
          <cell r="M290" t="str">
            <v>x</v>
          </cell>
          <cell r="N290" t="str">
            <v>x</v>
          </cell>
          <cell r="O290">
            <v>0</v>
          </cell>
          <cell r="P290" t="str">
            <v>Dunf4 414414</v>
          </cell>
          <cell r="Q290">
            <v>0</v>
          </cell>
          <cell r="R290">
            <v>0</v>
          </cell>
          <cell r="S290">
            <v>2</v>
          </cell>
          <cell r="T290">
            <v>0</v>
          </cell>
          <cell r="U290">
            <v>0</v>
          </cell>
        </row>
        <row r="291">
          <cell r="D291">
            <v>44029</v>
          </cell>
          <cell r="E291">
            <v>1</v>
          </cell>
          <cell r="F291" t="str">
            <v>x</v>
          </cell>
          <cell r="G291">
            <v>0</v>
          </cell>
          <cell r="H291">
            <v>0</v>
          </cell>
          <cell r="I291" t="str">
            <v>x</v>
          </cell>
          <cell r="J291" t="str">
            <v>x</v>
          </cell>
          <cell r="K291" t="str">
            <v>x</v>
          </cell>
          <cell r="L291" t="str">
            <v>x</v>
          </cell>
          <cell r="M291" t="str">
            <v>x</v>
          </cell>
          <cell r="N291" t="str">
            <v>x</v>
          </cell>
          <cell r="O291">
            <v>0</v>
          </cell>
          <cell r="P291" t="str">
            <v>Dunf4515515</v>
          </cell>
          <cell r="Q291">
            <v>0</v>
          </cell>
          <cell r="R291">
            <v>1</v>
          </cell>
          <cell r="S291">
            <v>0</v>
          </cell>
          <cell r="T291">
            <v>0</v>
          </cell>
          <cell r="U291">
            <v>0</v>
          </cell>
        </row>
        <row r="292">
          <cell r="D292">
            <v>44032</v>
          </cell>
          <cell r="E292">
            <v>49</v>
          </cell>
          <cell r="F292" t="str">
            <v>x</v>
          </cell>
          <cell r="G292">
            <v>0</v>
          </cell>
          <cell r="H292">
            <v>0</v>
          </cell>
          <cell r="I292" t="str">
            <v>x</v>
          </cell>
          <cell r="J292" t="str">
            <v>x</v>
          </cell>
          <cell r="K292" t="str">
            <v>x</v>
          </cell>
          <cell r="L292" t="str">
            <v>x</v>
          </cell>
          <cell r="M292" t="str">
            <v>x</v>
          </cell>
          <cell r="N292" t="str">
            <v>x</v>
          </cell>
          <cell r="O292">
            <v>0</v>
          </cell>
          <cell r="P292" t="str">
            <v>Dunf4 663360</v>
          </cell>
          <cell r="Q292">
            <v>0</v>
          </cell>
          <cell r="R292">
            <v>0</v>
          </cell>
          <cell r="S292">
            <v>41</v>
          </cell>
          <cell r="T292">
            <v>0</v>
          </cell>
          <cell r="U292">
            <v>0</v>
          </cell>
        </row>
        <row r="293">
          <cell r="D293">
            <v>44034</v>
          </cell>
          <cell r="E293">
            <v>40</v>
          </cell>
          <cell r="F293" t="str">
            <v>x</v>
          </cell>
          <cell r="G293">
            <v>0</v>
          </cell>
          <cell r="H293">
            <v>0</v>
          </cell>
          <cell r="I293" t="str">
            <v>x</v>
          </cell>
          <cell r="J293" t="str">
            <v>x</v>
          </cell>
          <cell r="K293" t="str">
            <v>x</v>
          </cell>
          <cell r="L293" t="str">
            <v>x</v>
          </cell>
          <cell r="M293" t="str">
            <v>x</v>
          </cell>
          <cell r="N293" t="str">
            <v>x</v>
          </cell>
          <cell r="O293">
            <v>0</v>
          </cell>
          <cell r="P293" t="str">
            <v>Dunf4 663366</v>
          </cell>
          <cell r="Q293">
            <v>0</v>
          </cell>
          <cell r="R293">
            <v>0</v>
          </cell>
          <cell r="S293">
            <v>33</v>
          </cell>
          <cell r="T293">
            <v>0</v>
          </cell>
          <cell r="U293">
            <v>0</v>
          </cell>
        </row>
        <row r="294">
          <cell r="D294">
            <v>44038</v>
          </cell>
          <cell r="E294">
            <v>4</v>
          </cell>
          <cell r="F294" t="str">
            <v>x</v>
          </cell>
          <cell r="G294">
            <v>0</v>
          </cell>
          <cell r="H294">
            <v>0</v>
          </cell>
          <cell r="I294" t="str">
            <v>x</v>
          </cell>
          <cell r="J294" t="str">
            <v>x</v>
          </cell>
          <cell r="K294" t="str">
            <v>x</v>
          </cell>
          <cell r="L294" t="str">
            <v>x</v>
          </cell>
          <cell r="M294" t="str">
            <v>x</v>
          </cell>
          <cell r="N294" t="str">
            <v>x</v>
          </cell>
          <cell r="O294">
            <v>0</v>
          </cell>
          <cell r="P294" t="str">
            <v>Dunf4 800872</v>
          </cell>
          <cell r="Q294">
            <v>0</v>
          </cell>
          <cell r="R294">
            <v>0</v>
          </cell>
          <cell r="S294">
            <v>3</v>
          </cell>
          <cell r="T294">
            <v>0</v>
          </cell>
          <cell r="U294">
            <v>0</v>
          </cell>
        </row>
        <row r="295">
          <cell r="D295">
            <v>44041</v>
          </cell>
          <cell r="E295">
            <v>2</v>
          </cell>
          <cell r="F295" t="str">
            <v>x</v>
          </cell>
          <cell r="G295">
            <v>0</v>
          </cell>
          <cell r="H295">
            <v>0</v>
          </cell>
          <cell r="I295" t="str">
            <v>x</v>
          </cell>
          <cell r="J295" t="str">
            <v>x</v>
          </cell>
          <cell r="K295" t="str">
            <v>x</v>
          </cell>
          <cell r="L295" t="str">
            <v>x</v>
          </cell>
          <cell r="M295" t="str">
            <v>x</v>
          </cell>
          <cell r="N295" t="str">
            <v>x</v>
          </cell>
          <cell r="O295">
            <v>0</v>
          </cell>
          <cell r="P295" t="str">
            <v>Dunf4 800877</v>
          </cell>
          <cell r="Q295">
            <v>0</v>
          </cell>
          <cell r="R295">
            <v>0</v>
          </cell>
          <cell r="S295">
            <v>2</v>
          </cell>
          <cell r="T295">
            <v>0</v>
          </cell>
          <cell r="U295">
            <v>0</v>
          </cell>
        </row>
        <row r="296">
          <cell r="D296">
            <v>44043</v>
          </cell>
          <cell r="E296">
            <v>21</v>
          </cell>
          <cell r="F296" t="str">
            <v>x</v>
          </cell>
          <cell r="G296">
            <v>0</v>
          </cell>
          <cell r="H296">
            <v>0</v>
          </cell>
          <cell r="I296" t="str">
            <v>x</v>
          </cell>
          <cell r="J296" t="str">
            <v>x</v>
          </cell>
          <cell r="K296" t="str">
            <v>x</v>
          </cell>
          <cell r="L296" t="str">
            <v>x</v>
          </cell>
          <cell r="M296" t="str">
            <v>x</v>
          </cell>
          <cell r="N296" t="str">
            <v>x</v>
          </cell>
          <cell r="O296">
            <v>1</v>
          </cell>
          <cell r="P296" t="str">
            <v>Dunf4800879</v>
          </cell>
          <cell r="Q296">
            <v>0</v>
          </cell>
          <cell r="R296">
            <v>0</v>
          </cell>
          <cell r="S296">
            <v>20</v>
          </cell>
          <cell r="T296">
            <v>0</v>
          </cell>
          <cell r="U296">
            <v>0</v>
          </cell>
        </row>
        <row r="297">
          <cell r="D297">
            <v>44045</v>
          </cell>
          <cell r="E297">
            <v>12</v>
          </cell>
          <cell r="F297" t="str">
            <v>x</v>
          </cell>
          <cell r="G297">
            <v>0</v>
          </cell>
          <cell r="H297">
            <v>0</v>
          </cell>
          <cell r="I297" t="str">
            <v>x</v>
          </cell>
          <cell r="J297" t="str">
            <v>x</v>
          </cell>
          <cell r="K297" t="str">
            <v>x</v>
          </cell>
          <cell r="L297" t="str">
            <v>x</v>
          </cell>
          <cell r="M297" t="str">
            <v>x</v>
          </cell>
          <cell r="N297" t="str">
            <v>x</v>
          </cell>
          <cell r="O297">
            <v>0</v>
          </cell>
          <cell r="P297" t="str">
            <v>Dunf4 979797</v>
          </cell>
          <cell r="Q297">
            <v>0</v>
          </cell>
          <cell r="R297">
            <v>0</v>
          </cell>
          <cell r="S297">
            <v>12</v>
          </cell>
          <cell r="T297">
            <v>0</v>
          </cell>
          <cell r="U297">
            <v>0</v>
          </cell>
        </row>
        <row r="298">
          <cell r="D298">
            <v>44047</v>
          </cell>
          <cell r="E298">
            <v>124</v>
          </cell>
          <cell r="F298" t="str">
            <v>x</v>
          </cell>
          <cell r="G298">
            <v>0</v>
          </cell>
          <cell r="H298">
            <v>0</v>
          </cell>
          <cell r="I298" t="str">
            <v>x</v>
          </cell>
          <cell r="J298" t="str">
            <v>x</v>
          </cell>
          <cell r="K298" t="str">
            <v>x</v>
          </cell>
          <cell r="L298" t="str">
            <v>x</v>
          </cell>
          <cell r="M298" t="str">
            <v>x</v>
          </cell>
          <cell r="N298" t="str">
            <v>x</v>
          </cell>
          <cell r="O298">
            <v>1</v>
          </cell>
          <cell r="P298" t="str">
            <v>Dunf4414141</v>
          </cell>
          <cell r="Q298">
            <v>0</v>
          </cell>
          <cell r="R298">
            <v>0</v>
          </cell>
          <cell r="S298">
            <v>123</v>
          </cell>
          <cell r="T298">
            <v>0</v>
          </cell>
          <cell r="U298">
            <v>0</v>
          </cell>
        </row>
        <row r="299">
          <cell r="D299">
            <v>44051</v>
          </cell>
          <cell r="E299">
            <v>25</v>
          </cell>
          <cell r="F299" t="str">
            <v>x</v>
          </cell>
          <cell r="G299">
            <v>0</v>
          </cell>
          <cell r="H299">
            <v>0</v>
          </cell>
          <cell r="I299" t="str">
            <v>x</v>
          </cell>
          <cell r="J299" t="str">
            <v>x</v>
          </cell>
          <cell r="K299" t="str">
            <v>x</v>
          </cell>
          <cell r="L299" t="str">
            <v>x</v>
          </cell>
          <cell r="M299" t="str">
            <v>x</v>
          </cell>
          <cell r="N299" t="str">
            <v>x</v>
          </cell>
          <cell r="O299">
            <v>0</v>
          </cell>
          <cell r="P299" t="str">
            <v>Dunf4404042</v>
          </cell>
          <cell r="Q299">
            <v>0</v>
          </cell>
          <cell r="R299">
            <v>0</v>
          </cell>
          <cell r="S299">
            <v>25</v>
          </cell>
          <cell r="T299">
            <v>0</v>
          </cell>
          <cell r="U299">
            <v>0</v>
          </cell>
        </row>
        <row r="300">
          <cell r="D300">
            <v>44054</v>
          </cell>
          <cell r="E300">
            <v>13</v>
          </cell>
          <cell r="F300" t="str">
            <v>x</v>
          </cell>
          <cell r="G300">
            <v>13</v>
          </cell>
          <cell r="H300">
            <v>12</v>
          </cell>
          <cell r="I300" t="str">
            <v>x</v>
          </cell>
          <cell r="J300" t="str">
            <v>x</v>
          </cell>
          <cell r="K300" t="str">
            <v>x</v>
          </cell>
          <cell r="L300" t="str">
            <v>x</v>
          </cell>
          <cell r="M300" t="str">
            <v>x</v>
          </cell>
          <cell r="N300" t="str">
            <v>x</v>
          </cell>
          <cell r="O300">
            <v>0</v>
          </cell>
          <cell r="P300" t="str">
            <v>Video Lounge 800873</v>
          </cell>
          <cell r="Q300">
            <v>2163</v>
          </cell>
          <cell r="R300">
            <v>0</v>
          </cell>
          <cell r="S300">
            <v>0</v>
          </cell>
          <cell r="T300">
            <v>0</v>
          </cell>
          <cell r="U300">
            <v>124</v>
          </cell>
        </row>
        <row r="301">
          <cell r="D301">
            <v>44055</v>
          </cell>
          <cell r="E301">
            <v>57</v>
          </cell>
          <cell r="F301" t="str">
            <v>x</v>
          </cell>
          <cell r="G301">
            <v>52</v>
          </cell>
          <cell r="H301">
            <v>43</v>
          </cell>
          <cell r="I301" t="str">
            <v>x</v>
          </cell>
          <cell r="J301" t="str">
            <v>x</v>
          </cell>
          <cell r="K301" t="str">
            <v>x</v>
          </cell>
          <cell r="L301" t="str">
            <v>x</v>
          </cell>
          <cell r="M301" t="str">
            <v>x</v>
          </cell>
          <cell r="N301" t="str">
            <v>x</v>
          </cell>
          <cell r="O301">
            <v>3</v>
          </cell>
          <cell r="P301" t="str">
            <v>Dunf4 123123</v>
          </cell>
          <cell r="Q301">
            <v>5343</v>
          </cell>
          <cell r="R301">
            <v>2</v>
          </cell>
          <cell r="S301">
            <v>0</v>
          </cell>
          <cell r="T301">
            <v>0</v>
          </cell>
          <cell r="U301">
            <v>772</v>
          </cell>
        </row>
        <row r="302">
          <cell r="D302">
            <v>44056</v>
          </cell>
          <cell r="E302">
            <v>3</v>
          </cell>
          <cell r="F302" t="str">
            <v>x</v>
          </cell>
          <cell r="G302">
            <v>0</v>
          </cell>
          <cell r="H302">
            <v>0</v>
          </cell>
          <cell r="I302" t="str">
            <v>x</v>
          </cell>
          <cell r="J302" t="str">
            <v>x</v>
          </cell>
          <cell r="K302" t="str">
            <v>x</v>
          </cell>
          <cell r="L302" t="str">
            <v>x</v>
          </cell>
          <cell r="M302" t="str">
            <v>x</v>
          </cell>
          <cell r="N302" t="str">
            <v>x</v>
          </cell>
          <cell r="O302">
            <v>0</v>
          </cell>
          <cell r="P302" t="str">
            <v>Dunf4 215215</v>
          </cell>
          <cell r="Q302">
            <v>0</v>
          </cell>
          <cell r="R302">
            <v>0</v>
          </cell>
          <cell r="S302">
            <v>3</v>
          </cell>
          <cell r="T302">
            <v>0</v>
          </cell>
          <cell r="U302">
            <v>0</v>
          </cell>
        </row>
        <row r="303">
          <cell r="D303">
            <v>44061</v>
          </cell>
          <cell r="E303">
            <v>103</v>
          </cell>
          <cell r="F303" t="str">
            <v>x</v>
          </cell>
          <cell r="G303">
            <v>0</v>
          </cell>
          <cell r="H303">
            <v>0</v>
          </cell>
          <cell r="I303" t="str">
            <v>x</v>
          </cell>
          <cell r="J303" t="str">
            <v>x</v>
          </cell>
          <cell r="K303" t="str">
            <v>x</v>
          </cell>
          <cell r="L303" t="str">
            <v>x</v>
          </cell>
          <cell r="M303" t="str">
            <v>x</v>
          </cell>
          <cell r="N303" t="str">
            <v>x</v>
          </cell>
          <cell r="O303">
            <v>0</v>
          </cell>
          <cell r="P303" t="str">
            <v>Dunf4 404151</v>
          </cell>
          <cell r="Q303">
            <v>0</v>
          </cell>
          <cell r="R303">
            <v>0</v>
          </cell>
          <cell r="S303">
            <v>93</v>
          </cell>
          <cell r="T303">
            <v>0</v>
          </cell>
          <cell r="U303">
            <v>0</v>
          </cell>
        </row>
        <row r="304">
          <cell r="D304">
            <v>44063</v>
          </cell>
          <cell r="E304">
            <v>2</v>
          </cell>
          <cell r="F304" t="str">
            <v>x</v>
          </cell>
          <cell r="G304">
            <v>0</v>
          </cell>
          <cell r="H304">
            <v>0</v>
          </cell>
          <cell r="I304" t="str">
            <v>x</v>
          </cell>
          <cell r="J304" t="str">
            <v>x</v>
          </cell>
          <cell r="K304" t="str">
            <v>x</v>
          </cell>
          <cell r="L304" t="str">
            <v>x</v>
          </cell>
          <cell r="M304" t="str">
            <v>x</v>
          </cell>
          <cell r="N304" t="str">
            <v>x</v>
          </cell>
          <cell r="O304">
            <v>0</v>
          </cell>
          <cell r="P304" t="str">
            <v>Dunf4 421186</v>
          </cell>
          <cell r="Q304">
            <v>0</v>
          </cell>
          <cell r="R304">
            <v>0</v>
          </cell>
          <cell r="S304">
            <v>2</v>
          </cell>
          <cell r="T304">
            <v>0</v>
          </cell>
          <cell r="U304">
            <v>0</v>
          </cell>
        </row>
        <row r="305">
          <cell r="D305">
            <v>44064</v>
          </cell>
          <cell r="E305">
            <v>16</v>
          </cell>
          <cell r="F305" t="str">
            <v>x</v>
          </cell>
          <cell r="G305">
            <v>0</v>
          </cell>
          <cell r="H305">
            <v>0</v>
          </cell>
          <cell r="I305" t="str">
            <v>x</v>
          </cell>
          <cell r="J305" t="str">
            <v>x</v>
          </cell>
          <cell r="K305" t="str">
            <v>x</v>
          </cell>
          <cell r="L305" t="str">
            <v>x</v>
          </cell>
          <cell r="M305" t="str">
            <v>x</v>
          </cell>
          <cell r="N305" t="str">
            <v>x</v>
          </cell>
          <cell r="O305">
            <v>1</v>
          </cell>
          <cell r="P305" t="str">
            <v>a Dunf4 160160</v>
          </cell>
          <cell r="Q305">
            <v>0</v>
          </cell>
          <cell r="R305">
            <v>0</v>
          </cell>
          <cell r="S305">
            <v>15</v>
          </cell>
          <cell r="T305">
            <v>0</v>
          </cell>
          <cell r="U305">
            <v>0</v>
          </cell>
        </row>
        <row r="306">
          <cell r="D306">
            <v>44068</v>
          </cell>
          <cell r="E306">
            <v>19</v>
          </cell>
          <cell r="F306" t="str">
            <v>x</v>
          </cell>
          <cell r="G306">
            <v>0</v>
          </cell>
          <cell r="H306">
            <v>0</v>
          </cell>
          <cell r="I306" t="str">
            <v>x</v>
          </cell>
          <cell r="J306" t="str">
            <v>x</v>
          </cell>
          <cell r="K306" t="str">
            <v>x</v>
          </cell>
          <cell r="L306" t="str">
            <v>x</v>
          </cell>
          <cell r="M306" t="str">
            <v>x</v>
          </cell>
          <cell r="N306" t="str">
            <v>x</v>
          </cell>
          <cell r="O306">
            <v>0</v>
          </cell>
          <cell r="P306" t="str">
            <v>Dunf4 400208</v>
          </cell>
          <cell r="Q306">
            <v>0</v>
          </cell>
          <cell r="R306">
            <v>0</v>
          </cell>
          <cell r="S306">
            <v>14</v>
          </cell>
          <cell r="T306">
            <v>0</v>
          </cell>
          <cell r="U306">
            <v>0</v>
          </cell>
        </row>
        <row r="307">
          <cell r="D307">
            <v>44071</v>
          </cell>
          <cell r="E307">
            <v>98</v>
          </cell>
          <cell r="F307" t="str">
            <v>x</v>
          </cell>
          <cell r="G307">
            <v>0</v>
          </cell>
          <cell r="H307">
            <v>0</v>
          </cell>
          <cell r="I307" t="str">
            <v>x</v>
          </cell>
          <cell r="J307" t="str">
            <v>x</v>
          </cell>
          <cell r="K307" t="str">
            <v>x</v>
          </cell>
          <cell r="L307" t="str">
            <v>x</v>
          </cell>
          <cell r="M307" t="str">
            <v>x</v>
          </cell>
          <cell r="N307" t="str">
            <v>x</v>
          </cell>
          <cell r="O307">
            <v>1</v>
          </cell>
          <cell r="P307" t="str">
            <v>Dunf4 334488</v>
          </cell>
          <cell r="Q307">
            <v>0</v>
          </cell>
          <cell r="R307">
            <v>0</v>
          </cell>
          <cell r="S307">
            <v>84</v>
          </cell>
          <cell r="T307">
            <v>0</v>
          </cell>
          <cell r="U307">
            <v>0</v>
          </cell>
        </row>
        <row r="308">
          <cell r="D308">
            <v>44074</v>
          </cell>
          <cell r="E308">
            <v>1</v>
          </cell>
          <cell r="F308" t="str">
            <v>x</v>
          </cell>
          <cell r="G308">
            <v>0</v>
          </cell>
          <cell r="H308">
            <v>0</v>
          </cell>
          <cell r="I308" t="str">
            <v>x</v>
          </cell>
          <cell r="J308" t="str">
            <v>x</v>
          </cell>
          <cell r="K308" t="str">
            <v>x</v>
          </cell>
          <cell r="L308" t="str">
            <v>x</v>
          </cell>
          <cell r="M308" t="str">
            <v>x</v>
          </cell>
          <cell r="N308" t="str">
            <v>x</v>
          </cell>
          <cell r="O308">
            <v>0</v>
          </cell>
          <cell r="P308" t="str">
            <v>Dunf4 654321</v>
          </cell>
          <cell r="Q308">
            <v>0</v>
          </cell>
          <cell r="R308">
            <v>1</v>
          </cell>
          <cell r="S308">
            <v>0</v>
          </cell>
          <cell r="T308">
            <v>0</v>
          </cell>
          <cell r="U308">
            <v>0</v>
          </cell>
        </row>
        <row r="309">
          <cell r="D309">
            <v>44076</v>
          </cell>
          <cell r="E309">
            <v>88</v>
          </cell>
          <cell r="F309" t="str">
            <v>x</v>
          </cell>
          <cell r="G309">
            <v>0</v>
          </cell>
          <cell r="H309">
            <v>0</v>
          </cell>
          <cell r="I309" t="str">
            <v>x</v>
          </cell>
          <cell r="J309" t="str">
            <v>x</v>
          </cell>
          <cell r="K309" t="str">
            <v>x</v>
          </cell>
          <cell r="L309" t="str">
            <v>x</v>
          </cell>
          <cell r="M309" t="str">
            <v>x</v>
          </cell>
          <cell r="N309" t="str">
            <v>x</v>
          </cell>
          <cell r="O309">
            <v>0</v>
          </cell>
          <cell r="P309" t="str">
            <v>Dunf4663333</v>
          </cell>
          <cell r="Q309">
            <v>0</v>
          </cell>
          <cell r="R309">
            <v>3</v>
          </cell>
          <cell r="S309">
            <v>85</v>
          </cell>
          <cell r="T309">
            <v>0</v>
          </cell>
          <cell r="U309">
            <v>0</v>
          </cell>
        </row>
        <row r="310">
          <cell r="D310">
            <v>44078</v>
          </cell>
          <cell r="E310">
            <v>545</v>
          </cell>
          <cell r="F310" t="str">
            <v>x</v>
          </cell>
          <cell r="G310">
            <v>0</v>
          </cell>
          <cell r="H310">
            <v>0</v>
          </cell>
          <cell r="I310" t="str">
            <v>x</v>
          </cell>
          <cell r="J310" t="str">
            <v>x</v>
          </cell>
          <cell r="K310" t="str">
            <v>x</v>
          </cell>
          <cell r="L310" t="str">
            <v>x</v>
          </cell>
          <cell r="M310" t="str">
            <v>x</v>
          </cell>
          <cell r="N310" t="str">
            <v>x</v>
          </cell>
          <cell r="O310">
            <v>4</v>
          </cell>
          <cell r="P310" t="str">
            <v>Dunf4800802</v>
          </cell>
          <cell r="Q310">
            <v>0</v>
          </cell>
          <cell r="R310">
            <v>0</v>
          </cell>
          <cell r="S310">
            <v>541</v>
          </cell>
          <cell r="T310">
            <v>0</v>
          </cell>
          <cell r="U310">
            <v>0</v>
          </cell>
        </row>
        <row r="311">
          <cell r="D311">
            <v>44079</v>
          </cell>
          <cell r="E311">
            <v>1</v>
          </cell>
          <cell r="F311" t="str">
            <v>x</v>
          </cell>
          <cell r="G311">
            <v>0</v>
          </cell>
          <cell r="H311">
            <v>0</v>
          </cell>
          <cell r="I311" t="str">
            <v>x</v>
          </cell>
          <cell r="J311" t="str">
            <v>x</v>
          </cell>
          <cell r="K311" t="str">
            <v>x</v>
          </cell>
          <cell r="L311" t="str">
            <v>x</v>
          </cell>
          <cell r="M311" t="str">
            <v>x</v>
          </cell>
          <cell r="N311" t="str">
            <v>x</v>
          </cell>
          <cell r="O311">
            <v>0</v>
          </cell>
          <cell r="P311" t="str">
            <v>Dunf4800868</v>
          </cell>
          <cell r="Q311">
            <v>0</v>
          </cell>
          <cell r="R311">
            <v>0</v>
          </cell>
          <cell r="S311">
            <v>1</v>
          </cell>
          <cell r="T311">
            <v>0</v>
          </cell>
          <cell r="U311">
            <v>0</v>
          </cell>
        </row>
        <row r="312">
          <cell r="D312">
            <v>44080</v>
          </cell>
          <cell r="E312">
            <v>605</v>
          </cell>
          <cell r="F312" t="str">
            <v>x</v>
          </cell>
          <cell r="G312">
            <v>0</v>
          </cell>
          <cell r="H312">
            <v>0</v>
          </cell>
          <cell r="I312" t="str">
            <v>x</v>
          </cell>
          <cell r="J312" t="str">
            <v>x</v>
          </cell>
          <cell r="K312" t="str">
            <v>x</v>
          </cell>
          <cell r="L312" t="str">
            <v>x</v>
          </cell>
          <cell r="M312" t="str">
            <v>x</v>
          </cell>
          <cell r="N312" t="str">
            <v>x</v>
          </cell>
          <cell r="O312">
            <v>5</v>
          </cell>
          <cell r="P312" t="str">
            <v>d Cus DUNF4 404040</v>
          </cell>
          <cell r="Q312">
            <v>0</v>
          </cell>
          <cell r="R312">
            <v>0</v>
          </cell>
          <cell r="S312">
            <v>600</v>
          </cell>
          <cell r="T312">
            <v>0</v>
          </cell>
          <cell r="U312">
            <v>0</v>
          </cell>
        </row>
        <row r="313">
          <cell r="D313">
            <v>44082</v>
          </cell>
          <cell r="E313">
            <v>2155</v>
          </cell>
          <cell r="F313" t="str">
            <v>x</v>
          </cell>
          <cell r="G313">
            <v>0</v>
          </cell>
          <cell r="H313">
            <v>0</v>
          </cell>
          <cell r="I313" t="str">
            <v>x</v>
          </cell>
          <cell r="J313" t="str">
            <v>x</v>
          </cell>
          <cell r="K313" t="str">
            <v>x</v>
          </cell>
          <cell r="L313" t="str">
            <v>x</v>
          </cell>
          <cell r="M313" t="str">
            <v>x</v>
          </cell>
          <cell r="N313" t="str">
            <v>x</v>
          </cell>
          <cell r="O313">
            <v>0</v>
          </cell>
          <cell r="P313" t="str">
            <v>b Tec DUNF4 404040</v>
          </cell>
          <cell r="Q313">
            <v>0</v>
          </cell>
          <cell r="R313">
            <v>0</v>
          </cell>
          <cell r="S313">
            <v>1119</v>
          </cell>
          <cell r="T313">
            <v>0</v>
          </cell>
          <cell r="U313">
            <v>0</v>
          </cell>
        </row>
        <row r="314">
          <cell r="D314">
            <v>44086</v>
          </cell>
          <cell r="E314">
            <v>22</v>
          </cell>
          <cell r="F314" t="str">
            <v>x</v>
          </cell>
          <cell r="G314">
            <v>0</v>
          </cell>
          <cell r="H314">
            <v>0</v>
          </cell>
          <cell r="I314" t="str">
            <v>x</v>
          </cell>
          <cell r="J314" t="str">
            <v>x</v>
          </cell>
          <cell r="K314" t="str">
            <v>x</v>
          </cell>
          <cell r="L314" t="str">
            <v>x</v>
          </cell>
          <cell r="M314" t="str">
            <v>x</v>
          </cell>
          <cell r="N314" t="str">
            <v>x</v>
          </cell>
          <cell r="O314">
            <v>1</v>
          </cell>
          <cell r="P314" t="str">
            <v>Dunf4 800777</v>
          </cell>
          <cell r="Q314">
            <v>0</v>
          </cell>
          <cell r="R314">
            <v>0</v>
          </cell>
          <cell r="S314">
            <v>18</v>
          </cell>
          <cell r="T314">
            <v>0</v>
          </cell>
          <cell r="U314">
            <v>0</v>
          </cell>
        </row>
        <row r="315">
          <cell r="D315">
            <v>44087</v>
          </cell>
          <cell r="E315">
            <v>50</v>
          </cell>
          <cell r="F315" t="str">
            <v>x</v>
          </cell>
          <cell r="G315">
            <v>0</v>
          </cell>
          <cell r="H315">
            <v>0</v>
          </cell>
          <cell r="I315" t="str">
            <v>x</v>
          </cell>
          <cell r="J315" t="str">
            <v>x</v>
          </cell>
          <cell r="K315" t="str">
            <v>x</v>
          </cell>
          <cell r="L315" t="str">
            <v>x</v>
          </cell>
          <cell r="M315" t="str">
            <v>x</v>
          </cell>
          <cell r="N315" t="str">
            <v>x</v>
          </cell>
          <cell r="O315">
            <v>1</v>
          </cell>
          <cell r="P315" t="str">
            <v>Dunf4900700</v>
          </cell>
          <cell r="Q315">
            <v>0</v>
          </cell>
          <cell r="R315">
            <v>1</v>
          </cell>
          <cell r="S315">
            <v>48</v>
          </cell>
          <cell r="T315">
            <v>0</v>
          </cell>
          <cell r="U315">
            <v>0</v>
          </cell>
        </row>
        <row r="316">
          <cell r="D316">
            <v>44088</v>
          </cell>
          <cell r="E316">
            <v>11</v>
          </cell>
          <cell r="F316" t="str">
            <v>x</v>
          </cell>
          <cell r="G316">
            <v>0</v>
          </cell>
          <cell r="H316">
            <v>0</v>
          </cell>
          <cell r="I316" t="str">
            <v>x</v>
          </cell>
          <cell r="J316" t="str">
            <v>x</v>
          </cell>
          <cell r="K316" t="str">
            <v>x</v>
          </cell>
          <cell r="L316" t="str">
            <v>x</v>
          </cell>
          <cell r="M316" t="str">
            <v>x</v>
          </cell>
          <cell r="N316" t="str">
            <v>x</v>
          </cell>
          <cell r="O316">
            <v>0</v>
          </cell>
          <cell r="P316" t="str">
            <v>Dunf4 800866</v>
          </cell>
          <cell r="Q316">
            <v>0</v>
          </cell>
          <cell r="R316">
            <v>0</v>
          </cell>
          <cell r="S316">
            <v>9</v>
          </cell>
          <cell r="T316">
            <v>0</v>
          </cell>
          <cell r="U316">
            <v>0</v>
          </cell>
        </row>
        <row r="317">
          <cell r="D317">
            <v>44089</v>
          </cell>
          <cell r="E317">
            <v>72</v>
          </cell>
          <cell r="F317" t="str">
            <v>x</v>
          </cell>
          <cell r="G317">
            <v>0</v>
          </cell>
          <cell r="H317">
            <v>0</v>
          </cell>
          <cell r="I317" t="str">
            <v>x</v>
          </cell>
          <cell r="J317" t="str">
            <v>x</v>
          </cell>
          <cell r="K317" t="str">
            <v>x</v>
          </cell>
          <cell r="L317" t="str">
            <v>x</v>
          </cell>
          <cell r="M317" t="str">
            <v>x</v>
          </cell>
          <cell r="N317" t="str">
            <v>x</v>
          </cell>
          <cell r="O317">
            <v>1</v>
          </cell>
          <cell r="P317" t="str">
            <v>Dunf4417777</v>
          </cell>
          <cell r="Q317">
            <v>0</v>
          </cell>
          <cell r="R317">
            <v>0</v>
          </cell>
          <cell r="S317">
            <v>71</v>
          </cell>
          <cell r="T317">
            <v>0</v>
          </cell>
          <cell r="U317">
            <v>0</v>
          </cell>
        </row>
        <row r="318">
          <cell r="D318">
            <v>44093</v>
          </cell>
          <cell r="E318">
            <v>1</v>
          </cell>
          <cell r="F318" t="str">
            <v>x</v>
          </cell>
          <cell r="G318">
            <v>1</v>
          </cell>
          <cell r="H318">
            <v>1</v>
          </cell>
          <cell r="I318" t="str">
            <v>x</v>
          </cell>
          <cell r="J318" t="str">
            <v>x</v>
          </cell>
          <cell r="K318" t="str">
            <v>x</v>
          </cell>
          <cell r="L318" t="str">
            <v>x</v>
          </cell>
          <cell r="M318" t="str">
            <v>x</v>
          </cell>
          <cell r="N318" t="str">
            <v>x</v>
          </cell>
          <cell r="O318">
            <v>0</v>
          </cell>
          <cell r="P318" t="str">
            <v>Dunf4005630</v>
          </cell>
          <cell r="Q318">
            <v>14</v>
          </cell>
          <cell r="R318">
            <v>0</v>
          </cell>
          <cell r="S318">
            <v>0</v>
          </cell>
          <cell r="T318">
            <v>0</v>
          </cell>
          <cell r="U318">
            <v>2</v>
          </cell>
        </row>
        <row r="319">
          <cell r="D319">
            <v>44096</v>
          </cell>
          <cell r="E319">
            <v>1</v>
          </cell>
          <cell r="F319" t="str">
            <v>x</v>
          </cell>
          <cell r="G319">
            <v>1</v>
          </cell>
          <cell r="H319">
            <v>1</v>
          </cell>
          <cell r="I319" t="str">
            <v>x</v>
          </cell>
          <cell r="J319" t="str">
            <v>x</v>
          </cell>
          <cell r="K319" t="str">
            <v>x</v>
          </cell>
          <cell r="L319" t="str">
            <v>x</v>
          </cell>
          <cell r="M319" t="str">
            <v>x</v>
          </cell>
          <cell r="N319" t="str">
            <v>x</v>
          </cell>
          <cell r="O319">
            <v>0</v>
          </cell>
          <cell r="P319" t="str">
            <v>Dunf4005633</v>
          </cell>
          <cell r="Q319">
            <v>233</v>
          </cell>
          <cell r="R319">
            <v>0</v>
          </cell>
          <cell r="S319">
            <v>0</v>
          </cell>
          <cell r="T319">
            <v>0</v>
          </cell>
          <cell r="U319">
            <v>2</v>
          </cell>
        </row>
        <row r="320">
          <cell r="D320">
            <v>44097</v>
          </cell>
          <cell r="E320">
            <v>3</v>
          </cell>
          <cell r="F320" t="str">
            <v>x</v>
          </cell>
          <cell r="G320">
            <v>3</v>
          </cell>
          <cell r="H320">
            <v>3</v>
          </cell>
          <cell r="I320" t="str">
            <v>x</v>
          </cell>
          <cell r="J320" t="str">
            <v>x</v>
          </cell>
          <cell r="K320" t="str">
            <v>x</v>
          </cell>
          <cell r="L320" t="str">
            <v>x</v>
          </cell>
          <cell r="M320" t="str">
            <v>x</v>
          </cell>
          <cell r="N320" t="str">
            <v>x</v>
          </cell>
          <cell r="O320">
            <v>0</v>
          </cell>
          <cell r="P320" t="str">
            <v>Dunf4005634</v>
          </cell>
          <cell r="Q320">
            <v>688</v>
          </cell>
          <cell r="R320">
            <v>0</v>
          </cell>
          <cell r="S320">
            <v>0</v>
          </cell>
          <cell r="T320">
            <v>0</v>
          </cell>
          <cell r="U320">
            <v>25</v>
          </cell>
        </row>
        <row r="321">
          <cell r="D321">
            <v>44098</v>
          </cell>
          <cell r="E321">
            <v>2</v>
          </cell>
          <cell r="F321" t="str">
            <v>x</v>
          </cell>
          <cell r="G321">
            <v>2</v>
          </cell>
          <cell r="H321">
            <v>1</v>
          </cell>
          <cell r="I321" t="str">
            <v>x</v>
          </cell>
          <cell r="J321" t="str">
            <v>x</v>
          </cell>
          <cell r="K321" t="str">
            <v>x</v>
          </cell>
          <cell r="L321" t="str">
            <v>x</v>
          </cell>
          <cell r="M321" t="str">
            <v>x</v>
          </cell>
          <cell r="N321" t="str">
            <v>x</v>
          </cell>
          <cell r="O321">
            <v>0</v>
          </cell>
          <cell r="P321" t="str">
            <v>Dunf4005635</v>
          </cell>
          <cell r="Q321">
            <v>1509</v>
          </cell>
          <cell r="R321">
            <v>0</v>
          </cell>
          <cell r="S321">
            <v>0</v>
          </cell>
          <cell r="T321">
            <v>0</v>
          </cell>
          <cell r="U321">
            <v>29</v>
          </cell>
        </row>
        <row r="322">
          <cell r="D322">
            <v>44101</v>
          </cell>
          <cell r="E322">
            <v>1</v>
          </cell>
          <cell r="F322" t="str">
            <v>x</v>
          </cell>
          <cell r="G322">
            <v>1</v>
          </cell>
          <cell r="H322">
            <v>1</v>
          </cell>
          <cell r="I322" t="str">
            <v>x</v>
          </cell>
          <cell r="J322" t="str">
            <v>x</v>
          </cell>
          <cell r="K322" t="str">
            <v>x</v>
          </cell>
          <cell r="L322" t="str">
            <v>x</v>
          </cell>
          <cell r="M322" t="str">
            <v>x</v>
          </cell>
          <cell r="N322" t="str">
            <v>x</v>
          </cell>
          <cell r="O322">
            <v>0</v>
          </cell>
          <cell r="P322" t="str">
            <v>Dunf4005638</v>
          </cell>
          <cell r="Q322">
            <v>17</v>
          </cell>
          <cell r="R322">
            <v>0</v>
          </cell>
          <cell r="S322">
            <v>0</v>
          </cell>
          <cell r="T322">
            <v>0</v>
          </cell>
          <cell r="U322">
            <v>2</v>
          </cell>
        </row>
        <row r="323">
          <cell r="D323">
            <v>44106</v>
          </cell>
          <cell r="E323">
            <v>1</v>
          </cell>
          <cell r="F323" t="str">
            <v>x</v>
          </cell>
          <cell r="G323">
            <v>0</v>
          </cell>
          <cell r="H323">
            <v>0</v>
          </cell>
          <cell r="I323" t="str">
            <v>x</v>
          </cell>
          <cell r="J323" t="str">
            <v>x</v>
          </cell>
          <cell r="K323" t="str">
            <v>x</v>
          </cell>
          <cell r="L323" t="str">
            <v>x</v>
          </cell>
          <cell r="M323" t="str">
            <v>x</v>
          </cell>
          <cell r="N323" t="str">
            <v>x</v>
          </cell>
          <cell r="O323">
            <v>0</v>
          </cell>
          <cell r="P323" t="str">
            <v>Dunf4005643</v>
          </cell>
          <cell r="Q323">
            <v>0</v>
          </cell>
          <cell r="R323">
            <v>0</v>
          </cell>
          <cell r="S323">
            <v>1</v>
          </cell>
          <cell r="T323">
            <v>0</v>
          </cell>
          <cell r="U323">
            <v>0</v>
          </cell>
        </row>
        <row r="324">
          <cell r="D324">
            <v>44108</v>
          </cell>
          <cell r="E324">
            <v>7</v>
          </cell>
          <cell r="F324" t="str">
            <v>x</v>
          </cell>
          <cell r="G324">
            <v>0</v>
          </cell>
          <cell r="H324">
            <v>0</v>
          </cell>
          <cell r="I324" t="str">
            <v>x</v>
          </cell>
          <cell r="J324" t="str">
            <v>x</v>
          </cell>
          <cell r="K324" t="str">
            <v>x</v>
          </cell>
          <cell r="L324" t="str">
            <v>x</v>
          </cell>
          <cell r="M324" t="str">
            <v>x</v>
          </cell>
          <cell r="N324" t="str">
            <v>x</v>
          </cell>
          <cell r="O324">
            <v>0</v>
          </cell>
          <cell r="P324" t="str">
            <v>Dunf4005645</v>
          </cell>
          <cell r="Q324">
            <v>0</v>
          </cell>
          <cell r="R324">
            <v>0</v>
          </cell>
          <cell r="S324">
            <v>7</v>
          </cell>
          <cell r="T324">
            <v>0</v>
          </cell>
          <cell r="U324">
            <v>0</v>
          </cell>
        </row>
        <row r="325">
          <cell r="D325">
            <v>44109</v>
          </cell>
          <cell r="E325">
            <v>15</v>
          </cell>
          <cell r="F325" t="str">
            <v>x</v>
          </cell>
          <cell r="G325">
            <v>0</v>
          </cell>
          <cell r="H325">
            <v>0</v>
          </cell>
          <cell r="I325" t="str">
            <v>x</v>
          </cell>
          <cell r="J325" t="str">
            <v>x</v>
          </cell>
          <cell r="K325" t="str">
            <v>x</v>
          </cell>
          <cell r="L325" t="str">
            <v>x</v>
          </cell>
          <cell r="M325" t="str">
            <v>x</v>
          </cell>
          <cell r="N325" t="str">
            <v>x</v>
          </cell>
          <cell r="O325">
            <v>0</v>
          </cell>
          <cell r="P325" t="str">
            <v>Dunf4005646</v>
          </cell>
          <cell r="Q325">
            <v>0</v>
          </cell>
          <cell r="R325">
            <v>0</v>
          </cell>
          <cell r="S325">
            <v>15</v>
          </cell>
          <cell r="T325">
            <v>0</v>
          </cell>
          <cell r="U325">
            <v>0</v>
          </cell>
        </row>
        <row r="326">
          <cell r="D326">
            <v>44112</v>
          </cell>
          <cell r="E326">
            <v>3</v>
          </cell>
          <cell r="F326" t="str">
            <v>x</v>
          </cell>
          <cell r="G326">
            <v>0</v>
          </cell>
          <cell r="H326">
            <v>0</v>
          </cell>
          <cell r="I326" t="str">
            <v>x</v>
          </cell>
          <cell r="J326" t="str">
            <v>x</v>
          </cell>
          <cell r="K326" t="str">
            <v>x</v>
          </cell>
          <cell r="L326" t="str">
            <v>x</v>
          </cell>
          <cell r="M326" t="str">
            <v>x</v>
          </cell>
          <cell r="N326" t="str">
            <v>x</v>
          </cell>
          <cell r="O326">
            <v>0</v>
          </cell>
          <cell r="P326" t="str">
            <v>Dunf4 401910</v>
          </cell>
          <cell r="Q326">
            <v>0</v>
          </cell>
          <cell r="R326">
            <v>3</v>
          </cell>
          <cell r="S326">
            <v>0</v>
          </cell>
          <cell r="T326">
            <v>0</v>
          </cell>
          <cell r="U326">
            <v>0</v>
          </cell>
        </row>
        <row r="327">
          <cell r="D327">
            <v>44117</v>
          </cell>
          <cell r="E327">
            <v>21</v>
          </cell>
          <cell r="F327" t="str">
            <v>x</v>
          </cell>
          <cell r="G327">
            <v>16</v>
          </cell>
          <cell r="H327">
            <v>14</v>
          </cell>
          <cell r="I327" t="str">
            <v>x</v>
          </cell>
          <cell r="J327" t="str">
            <v>x</v>
          </cell>
          <cell r="K327" t="str">
            <v>x</v>
          </cell>
          <cell r="L327" t="str">
            <v>x</v>
          </cell>
          <cell r="M327" t="str">
            <v>x</v>
          </cell>
          <cell r="N327" t="str">
            <v>x</v>
          </cell>
          <cell r="O327">
            <v>3</v>
          </cell>
          <cell r="P327" t="str">
            <v>ROI Sky Text 220015</v>
          </cell>
          <cell r="Q327">
            <v>2961</v>
          </cell>
          <cell r="R327">
            <v>2</v>
          </cell>
          <cell r="S327">
            <v>0</v>
          </cell>
          <cell r="T327">
            <v>0</v>
          </cell>
          <cell r="U327">
            <v>158</v>
          </cell>
        </row>
        <row r="328">
          <cell r="D328">
            <v>44122</v>
          </cell>
          <cell r="E328">
            <v>694</v>
          </cell>
          <cell r="F328" t="str">
            <v>x</v>
          </cell>
          <cell r="G328">
            <v>0</v>
          </cell>
          <cell r="H328">
            <v>0</v>
          </cell>
          <cell r="I328" t="str">
            <v>x</v>
          </cell>
          <cell r="J328" t="str">
            <v>x</v>
          </cell>
          <cell r="K328" t="str">
            <v>x</v>
          </cell>
          <cell r="L328" t="str">
            <v>x</v>
          </cell>
          <cell r="M328" t="str">
            <v>x</v>
          </cell>
          <cell r="N328" t="str">
            <v>x</v>
          </cell>
          <cell r="O328">
            <v>4</v>
          </cell>
          <cell r="P328" t="str">
            <v>Dunf45875707</v>
          </cell>
          <cell r="Q328">
            <v>0</v>
          </cell>
          <cell r="R328">
            <v>0</v>
          </cell>
          <cell r="S328">
            <v>690</v>
          </cell>
          <cell r="T328">
            <v>0</v>
          </cell>
          <cell r="U328">
            <v>0</v>
          </cell>
        </row>
        <row r="329">
          <cell r="D329">
            <v>44123</v>
          </cell>
          <cell r="E329">
            <v>21</v>
          </cell>
          <cell r="F329" t="str">
            <v>x</v>
          </cell>
          <cell r="G329">
            <v>0</v>
          </cell>
          <cell r="H329">
            <v>0</v>
          </cell>
          <cell r="I329" t="str">
            <v>x</v>
          </cell>
          <cell r="J329" t="str">
            <v>x</v>
          </cell>
          <cell r="K329" t="str">
            <v>x</v>
          </cell>
          <cell r="L329" t="str">
            <v>x</v>
          </cell>
          <cell r="M329" t="str">
            <v>x</v>
          </cell>
          <cell r="N329" t="str">
            <v>x</v>
          </cell>
          <cell r="O329">
            <v>0</v>
          </cell>
          <cell r="P329" t="str">
            <v>d Dunf4500005</v>
          </cell>
          <cell r="Q329">
            <v>0</v>
          </cell>
          <cell r="R329">
            <v>0</v>
          </cell>
          <cell r="S329">
            <v>21</v>
          </cell>
          <cell r="T329">
            <v>0</v>
          </cell>
          <cell r="U329">
            <v>0</v>
          </cell>
        </row>
        <row r="330">
          <cell r="D330">
            <v>44137</v>
          </cell>
          <cell r="E330">
            <v>107</v>
          </cell>
          <cell r="F330" t="str">
            <v>x</v>
          </cell>
          <cell r="G330">
            <v>101</v>
          </cell>
          <cell r="H330">
            <v>92</v>
          </cell>
          <cell r="I330" t="str">
            <v>x</v>
          </cell>
          <cell r="J330" t="str">
            <v>x</v>
          </cell>
          <cell r="K330" t="str">
            <v>x</v>
          </cell>
          <cell r="L330" t="str">
            <v>x</v>
          </cell>
          <cell r="M330" t="str">
            <v>x</v>
          </cell>
          <cell r="N330" t="str">
            <v>x</v>
          </cell>
          <cell r="O330">
            <v>6</v>
          </cell>
          <cell r="P330" t="str">
            <v>Clawback 08702430835</v>
          </cell>
          <cell r="Q330">
            <v>32994</v>
          </cell>
          <cell r="R330">
            <v>0</v>
          </cell>
          <cell r="S330">
            <v>0</v>
          </cell>
          <cell r="T330">
            <v>0</v>
          </cell>
          <cell r="U330">
            <v>2654</v>
          </cell>
        </row>
        <row r="331">
          <cell r="D331">
            <v>44166</v>
          </cell>
          <cell r="E331">
            <v>101</v>
          </cell>
          <cell r="F331" t="str">
            <v>x</v>
          </cell>
          <cell r="G331">
            <v>0</v>
          </cell>
          <cell r="H331">
            <v>0</v>
          </cell>
          <cell r="I331" t="str">
            <v>x</v>
          </cell>
          <cell r="J331" t="str">
            <v>x</v>
          </cell>
          <cell r="K331" t="str">
            <v>x</v>
          </cell>
          <cell r="L331" t="str">
            <v>x</v>
          </cell>
          <cell r="M331" t="str">
            <v>x</v>
          </cell>
          <cell r="N331" t="str">
            <v>x</v>
          </cell>
          <cell r="O331">
            <v>0</v>
          </cell>
          <cell r="P331" t="str">
            <v>Dunf4 420520</v>
          </cell>
          <cell r="Q331">
            <v>0</v>
          </cell>
          <cell r="R331">
            <v>0</v>
          </cell>
          <cell r="S331">
            <v>0</v>
          </cell>
          <cell r="T331">
            <v>0</v>
          </cell>
          <cell r="U331">
            <v>0</v>
          </cell>
        </row>
        <row r="332">
          <cell r="D332">
            <v>44169</v>
          </cell>
          <cell r="E332">
            <v>5</v>
          </cell>
          <cell r="F332" t="str">
            <v>x</v>
          </cell>
          <cell r="G332">
            <v>0</v>
          </cell>
          <cell r="H332">
            <v>0</v>
          </cell>
          <cell r="I332" t="str">
            <v>x</v>
          </cell>
          <cell r="J332" t="str">
            <v>x</v>
          </cell>
          <cell r="K332" t="str">
            <v>x</v>
          </cell>
          <cell r="L332" t="str">
            <v>x</v>
          </cell>
          <cell r="M332" t="str">
            <v>x</v>
          </cell>
          <cell r="N332" t="str">
            <v>x</v>
          </cell>
          <cell r="O332">
            <v>0</v>
          </cell>
          <cell r="P332" t="str">
            <v>Dunf4 090340</v>
          </cell>
          <cell r="Q332">
            <v>0</v>
          </cell>
          <cell r="R332">
            <v>0</v>
          </cell>
          <cell r="S332">
            <v>5</v>
          </cell>
          <cell r="T332">
            <v>0</v>
          </cell>
          <cell r="U332">
            <v>0</v>
          </cell>
        </row>
        <row r="333">
          <cell r="D333">
            <v>44175</v>
          </cell>
          <cell r="E333">
            <v>2</v>
          </cell>
          <cell r="F333" t="str">
            <v>x</v>
          </cell>
          <cell r="G333">
            <v>0</v>
          </cell>
          <cell r="H333">
            <v>0</v>
          </cell>
          <cell r="I333" t="str">
            <v>x</v>
          </cell>
          <cell r="J333" t="str">
            <v>x</v>
          </cell>
          <cell r="K333" t="str">
            <v>x</v>
          </cell>
          <cell r="L333" t="str">
            <v>x</v>
          </cell>
          <cell r="M333" t="str">
            <v>x</v>
          </cell>
          <cell r="N333" t="str">
            <v>x</v>
          </cell>
          <cell r="O333">
            <v>0</v>
          </cell>
          <cell r="P333" t="str">
            <v>Dunf4 427155</v>
          </cell>
          <cell r="Q333">
            <v>0</v>
          </cell>
          <cell r="R333">
            <v>0</v>
          </cell>
          <cell r="S333">
            <v>2</v>
          </cell>
          <cell r="T333">
            <v>0</v>
          </cell>
          <cell r="U333">
            <v>0</v>
          </cell>
        </row>
        <row r="334">
          <cell r="D334">
            <v>44189</v>
          </cell>
          <cell r="E334">
            <v>4</v>
          </cell>
          <cell r="F334" t="str">
            <v>x</v>
          </cell>
          <cell r="G334">
            <v>0</v>
          </cell>
          <cell r="H334">
            <v>0</v>
          </cell>
          <cell r="I334" t="str">
            <v>x</v>
          </cell>
          <cell r="J334" t="str">
            <v>x</v>
          </cell>
          <cell r="K334" t="str">
            <v>x</v>
          </cell>
          <cell r="L334" t="str">
            <v>x</v>
          </cell>
          <cell r="M334" t="str">
            <v>x</v>
          </cell>
          <cell r="N334" t="str">
            <v>x</v>
          </cell>
          <cell r="O334">
            <v>1</v>
          </cell>
          <cell r="P334" t="str">
            <v>Dunf4 34189</v>
          </cell>
          <cell r="Q334">
            <v>0</v>
          </cell>
          <cell r="R334">
            <v>0</v>
          </cell>
          <cell r="S334">
            <v>3</v>
          </cell>
          <cell r="T334">
            <v>0</v>
          </cell>
          <cell r="U334">
            <v>0</v>
          </cell>
        </row>
        <row r="335">
          <cell r="D335">
            <v>44200</v>
          </cell>
          <cell r="E335">
            <v>4</v>
          </cell>
          <cell r="F335" t="str">
            <v>x</v>
          </cell>
          <cell r="G335">
            <v>4</v>
          </cell>
          <cell r="H335">
            <v>3</v>
          </cell>
          <cell r="I335" t="str">
            <v>x</v>
          </cell>
          <cell r="J335" t="str">
            <v>x</v>
          </cell>
          <cell r="K335" t="str">
            <v>x</v>
          </cell>
          <cell r="L335" t="str">
            <v>x</v>
          </cell>
          <cell r="M335" t="str">
            <v>x</v>
          </cell>
          <cell r="N335" t="str">
            <v>x</v>
          </cell>
          <cell r="O335">
            <v>0</v>
          </cell>
          <cell r="P335" t="str">
            <v>Dunf46004884</v>
          </cell>
          <cell r="Q335">
            <v>432</v>
          </cell>
          <cell r="R335">
            <v>0</v>
          </cell>
          <cell r="S335">
            <v>0</v>
          </cell>
          <cell r="T335">
            <v>0</v>
          </cell>
          <cell r="U335">
            <v>40</v>
          </cell>
        </row>
        <row r="336">
          <cell r="D336">
            <v>44205</v>
          </cell>
          <cell r="E336">
            <v>78</v>
          </cell>
          <cell r="F336" t="str">
            <v>x</v>
          </cell>
          <cell r="G336">
            <v>0</v>
          </cell>
          <cell r="H336">
            <v>0</v>
          </cell>
          <cell r="I336" t="str">
            <v>x</v>
          </cell>
          <cell r="J336" t="str">
            <v>x</v>
          </cell>
          <cell r="K336" t="str">
            <v>x</v>
          </cell>
          <cell r="L336" t="str">
            <v>x</v>
          </cell>
          <cell r="M336" t="str">
            <v>x</v>
          </cell>
          <cell r="N336" t="str">
            <v>x</v>
          </cell>
          <cell r="O336">
            <v>0</v>
          </cell>
          <cell r="P336" t="str">
            <v>Dunf4 432494</v>
          </cell>
          <cell r="Q336">
            <v>0</v>
          </cell>
          <cell r="R336">
            <v>0</v>
          </cell>
          <cell r="S336">
            <v>66</v>
          </cell>
          <cell r="T336">
            <v>0</v>
          </cell>
          <cell r="U336">
            <v>0</v>
          </cell>
        </row>
        <row r="337">
          <cell r="D337">
            <v>44206</v>
          </cell>
          <cell r="E337">
            <v>33</v>
          </cell>
          <cell r="F337" t="str">
            <v>x</v>
          </cell>
          <cell r="G337">
            <v>0</v>
          </cell>
          <cell r="H337">
            <v>0</v>
          </cell>
          <cell r="I337" t="str">
            <v>x</v>
          </cell>
          <cell r="J337" t="str">
            <v>x</v>
          </cell>
          <cell r="K337" t="str">
            <v>x</v>
          </cell>
          <cell r="L337" t="str">
            <v>x</v>
          </cell>
          <cell r="M337" t="str">
            <v>x</v>
          </cell>
          <cell r="N337" t="str">
            <v>x</v>
          </cell>
          <cell r="O337">
            <v>0</v>
          </cell>
          <cell r="P337">
            <v>44206</v>
          </cell>
          <cell r="Q337">
            <v>0</v>
          </cell>
          <cell r="R337">
            <v>0</v>
          </cell>
          <cell r="S337">
            <v>33</v>
          </cell>
          <cell r="T337">
            <v>0</v>
          </cell>
          <cell r="U337">
            <v>0</v>
          </cell>
        </row>
        <row r="338">
          <cell r="D338">
            <v>44208</v>
          </cell>
          <cell r="E338">
            <v>8</v>
          </cell>
          <cell r="F338" t="str">
            <v>x</v>
          </cell>
          <cell r="G338">
            <v>0</v>
          </cell>
          <cell r="H338">
            <v>0</v>
          </cell>
          <cell r="I338" t="str">
            <v>x</v>
          </cell>
          <cell r="J338" t="str">
            <v>x</v>
          </cell>
          <cell r="K338" t="str">
            <v>x</v>
          </cell>
          <cell r="L338" t="str">
            <v>x</v>
          </cell>
          <cell r="M338" t="str">
            <v>x</v>
          </cell>
          <cell r="N338" t="str">
            <v>x</v>
          </cell>
          <cell r="O338">
            <v>2</v>
          </cell>
          <cell r="P338">
            <v>44208</v>
          </cell>
          <cell r="Q338">
            <v>0</v>
          </cell>
          <cell r="R338">
            <v>0</v>
          </cell>
          <cell r="S338">
            <v>6</v>
          </cell>
          <cell r="T338">
            <v>0</v>
          </cell>
          <cell r="U338">
            <v>0</v>
          </cell>
        </row>
        <row r="339">
          <cell r="D339">
            <v>44216</v>
          </cell>
          <cell r="E339">
            <v>182</v>
          </cell>
          <cell r="F339" t="str">
            <v>x</v>
          </cell>
          <cell r="G339">
            <v>0</v>
          </cell>
          <cell r="H339">
            <v>0</v>
          </cell>
          <cell r="I339" t="str">
            <v>x</v>
          </cell>
          <cell r="J339" t="str">
            <v>x</v>
          </cell>
          <cell r="K339" t="str">
            <v>x</v>
          </cell>
          <cell r="L339" t="str">
            <v>x</v>
          </cell>
          <cell r="M339" t="str">
            <v>x</v>
          </cell>
          <cell r="N339" t="str">
            <v>x</v>
          </cell>
          <cell r="O339">
            <v>0</v>
          </cell>
          <cell r="P339" t="str">
            <v>Dunf4407868</v>
          </cell>
          <cell r="Q339">
            <v>0</v>
          </cell>
          <cell r="R339">
            <v>0</v>
          </cell>
          <cell r="S339">
            <v>182</v>
          </cell>
          <cell r="T339">
            <v>0</v>
          </cell>
          <cell r="U339">
            <v>0</v>
          </cell>
        </row>
        <row r="340">
          <cell r="D340">
            <v>44471</v>
          </cell>
          <cell r="E340">
            <v>1</v>
          </cell>
          <cell r="F340" t="str">
            <v>x</v>
          </cell>
          <cell r="G340">
            <v>0</v>
          </cell>
          <cell r="H340">
            <v>0</v>
          </cell>
          <cell r="I340" t="str">
            <v>x</v>
          </cell>
          <cell r="J340" t="str">
            <v>x</v>
          </cell>
          <cell r="K340" t="str">
            <v>x</v>
          </cell>
          <cell r="L340" t="str">
            <v>x</v>
          </cell>
          <cell r="M340" t="str">
            <v>x</v>
          </cell>
          <cell r="N340" t="str">
            <v>x</v>
          </cell>
          <cell r="O340">
            <v>0</v>
          </cell>
          <cell r="P340">
            <v>44471</v>
          </cell>
          <cell r="Q340">
            <v>0</v>
          </cell>
          <cell r="R340">
            <v>0</v>
          </cell>
          <cell r="S340">
            <v>1</v>
          </cell>
          <cell r="T340">
            <v>0</v>
          </cell>
          <cell r="U340">
            <v>0</v>
          </cell>
        </row>
        <row r="341">
          <cell r="D341">
            <v>44535</v>
          </cell>
          <cell r="E341">
            <v>3553</v>
          </cell>
          <cell r="F341" t="str">
            <v>x</v>
          </cell>
          <cell r="G341">
            <v>0</v>
          </cell>
          <cell r="H341">
            <v>0</v>
          </cell>
          <cell r="I341" t="str">
            <v>x</v>
          </cell>
          <cell r="J341" t="str">
            <v>x</v>
          </cell>
          <cell r="K341" t="str">
            <v>x</v>
          </cell>
          <cell r="L341" t="str">
            <v>x</v>
          </cell>
          <cell r="M341" t="str">
            <v>x</v>
          </cell>
          <cell r="N341" t="str">
            <v>x</v>
          </cell>
          <cell r="O341">
            <v>24</v>
          </cell>
          <cell r="P341" t="str">
            <v>Dunf5535767</v>
          </cell>
          <cell r="Q341">
            <v>0</v>
          </cell>
          <cell r="R341">
            <v>0</v>
          </cell>
          <cell r="S341">
            <v>3529</v>
          </cell>
          <cell r="T341">
            <v>0</v>
          </cell>
          <cell r="U341">
            <v>0</v>
          </cell>
        </row>
        <row r="342">
          <cell r="D342">
            <v>44536</v>
          </cell>
          <cell r="E342">
            <v>8</v>
          </cell>
          <cell r="F342" t="str">
            <v>x</v>
          </cell>
          <cell r="G342">
            <v>0</v>
          </cell>
          <cell r="H342">
            <v>0</v>
          </cell>
          <cell r="I342" t="str">
            <v>x</v>
          </cell>
          <cell r="J342" t="str">
            <v>x</v>
          </cell>
          <cell r="K342" t="str">
            <v>x</v>
          </cell>
          <cell r="L342" t="str">
            <v>x</v>
          </cell>
          <cell r="M342" t="str">
            <v>x</v>
          </cell>
          <cell r="N342" t="str">
            <v>x</v>
          </cell>
          <cell r="O342">
            <v>0</v>
          </cell>
          <cell r="P342" t="str">
            <v>Dunf5509085</v>
          </cell>
          <cell r="Q342">
            <v>0</v>
          </cell>
          <cell r="R342">
            <v>0</v>
          </cell>
          <cell r="S342">
            <v>8</v>
          </cell>
          <cell r="T342">
            <v>0</v>
          </cell>
          <cell r="U342">
            <v>0</v>
          </cell>
        </row>
        <row r="343">
          <cell r="D343">
            <v>44537</v>
          </cell>
          <cell r="E343">
            <v>235</v>
          </cell>
          <cell r="F343" t="str">
            <v>x</v>
          </cell>
          <cell r="G343">
            <v>0</v>
          </cell>
          <cell r="H343">
            <v>0</v>
          </cell>
          <cell r="I343" t="str">
            <v>x</v>
          </cell>
          <cell r="J343" t="str">
            <v>x</v>
          </cell>
          <cell r="K343" t="str">
            <v>x</v>
          </cell>
          <cell r="L343" t="str">
            <v>x</v>
          </cell>
          <cell r="M343" t="str">
            <v>x</v>
          </cell>
          <cell r="N343" t="str">
            <v>x</v>
          </cell>
          <cell r="O343">
            <v>0</v>
          </cell>
          <cell r="P343" t="str">
            <v>Dunf5300557</v>
          </cell>
          <cell r="Q343">
            <v>0</v>
          </cell>
          <cell r="R343">
            <v>9</v>
          </cell>
          <cell r="S343">
            <v>226</v>
          </cell>
          <cell r="T343">
            <v>0</v>
          </cell>
          <cell r="U343">
            <v>0</v>
          </cell>
        </row>
        <row r="344">
          <cell r="D344">
            <v>44546</v>
          </cell>
          <cell r="E344">
            <v>2</v>
          </cell>
          <cell r="F344" t="str">
            <v>x</v>
          </cell>
          <cell r="G344">
            <v>0</v>
          </cell>
          <cell r="H344">
            <v>0</v>
          </cell>
          <cell r="I344" t="str">
            <v>x</v>
          </cell>
          <cell r="J344" t="str">
            <v>x</v>
          </cell>
          <cell r="K344" t="str">
            <v>x</v>
          </cell>
          <cell r="L344" t="str">
            <v>x</v>
          </cell>
          <cell r="M344" t="str">
            <v>x</v>
          </cell>
          <cell r="N344" t="str">
            <v>x</v>
          </cell>
          <cell r="O344">
            <v>0</v>
          </cell>
          <cell r="P344" t="str">
            <v>Dunf5Disney</v>
          </cell>
          <cell r="Q344">
            <v>0</v>
          </cell>
          <cell r="R344">
            <v>0</v>
          </cell>
          <cell r="S344">
            <v>2</v>
          </cell>
          <cell r="T344">
            <v>0</v>
          </cell>
          <cell r="U344">
            <v>0</v>
          </cell>
        </row>
        <row r="345">
          <cell r="D345">
            <v>44548</v>
          </cell>
          <cell r="E345">
            <v>2</v>
          </cell>
          <cell r="F345" t="str">
            <v>x</v>
          </cell>
          <cell r="G345">
            <v>2</v>
          </cell>
          <cell r="H345">
            <v>2</v>
          </cell>
          <cell r="I345" t="str">
            <v>x</v>
          </cell>
          <cell r="J345" t="str">
            <v>x</v>
          </cell>
          <cell r="K345" t="str">
            <v>x</v>
          </cell>
          <cell r="L345" t="str">
            <v>x</v>
          </cell>
          <cell r="M345" t="str">
            <v>x</v>
          </cell>
          <cell r="N345" t="str">
            <v>x</v>
          </cell>
          <cell r="O345">
            <v>0</v>
          </cell>
          <cell r="P345" t="str">
            <v>Dunf5486888</v>
          </cell>
          <cell r="Q345">
            <v>168</v>
          </cell>
          <cell r="R345">
            <v>0</v>
          </cell>
          <cell r="S345">
            <v>0</v>
          </cell>
          <cell r="T345">
            <v>0</v>
          </cell>
          <cell r="U345">
            <v>7</v>
          </cell>
        </row>
        <row r="346">
          <cell r="D346">
            <v>44553</v>
          </cell>
          <cell r="E346">
            <v>2821</v>
          </cell>
          <cell r="F346" t="str">
            <v>x</v>
          </cell>
          <cell r="G346">
            <v>0</v>
          </cell>
          <cell r="H346">
            <v>0</v>
          </cell>
          <cell r="I346" t="str">
            <v>x</v>
          </cell>
          <cell r="J346" t="str">
            <v>x</v>
          </cell>
          <cell r="K346" t="str">
            <v>x</v>
          </cell>
          <cell r="L346" t="str">
            <v>x</v>
          </cell>
          <cell r="M346" t="str">
            <v>x</v>
          </cell>
          <cell r="N346" t="str">
            <v>x</v>
          </cell>
          <cell r="O346">
            <v>8</v>
          </cell>
          <cell r="P346" t="str">
            <v>b Cus DUNF5 404040</v>
          </cell>
          <cell r="Q346">
            <v>0</v>
          </cell>
          <cell r="R346">
            <v>0</v>
          </cell>
          <cell r="S346">
            <v>2813</v>
          </cell>
          <cell r="T346">
            <v>0</v>
          </cell>
          <cell r="U346">
            <v>0</v>
          </cell>
        </row>
        <row r="347">
          <cell r="D347">
            <v>44563</v>
          </cell>
          <cell r="E347">
            <v>78</v>
          </cell>
          <cell r="F347" t="str">
            <v>x</v>
          </cell>
          <cell r="G347">
            <v>0</v>
          </cell>
          <cell r="H347">
            <v>0</v>
          </cell>
          <cell r="I347" t="str">
            <v>x</v>
          </cell>
          <cell r="J347" t="str">
            <v>x</v>
          </cell>
          <cell r="K347" t="str">
            <v>x</v>
          </cell>
          <cell r="L347" t="str">
            <v>x</v>
          </cell>
          <cell r="M347" t="str">
            <v>x</v>
          </cell>
          <cell r="N347" t="str">
            <v>x</v>
          </cell>
          <cell r="O347">
            <v>1</v>
          </cell>
          <cell r="P347" t="str">
            <v>Dunf544563</v>
          </cell>
          <cell r="Q347">
            <v>0</v>
          </cell>
          <cell r="R347">
            <v>0</v>
          </cell>
          <cell r="S347">
            <v>77</v>
          </cell>
          <cell r="T347">
            <v>0</v>
          </cell>
          <cell r="U347">
            <v>0</v>
          </cell>
        </row>
        <row r="348">
          <cell r="D348">
            <v>44564</v>
          </cell>
          <cell r="E348">
            <v>3</v>
          </cell>
          <cell r="F348" t="str">
            <v>x</v>
          </cell>
          <cell r="G348">
            <v>0</v>
          </cell>
          <cell r="H348">
            <v>0</v>
          </cell>
          <cell r="I348" t="str">
            <v>x</v>
          </cell>
          <cell r="J348" t="str">
            <v>x</v>
          </cell>
          <cell r="K348" t="str">
            <v>x</v>
          </cell>
          <cell r="L348" t="str">
            <v>x</v>
          </cell>
          <cell r="M348" t="str">
            <v>x</v>
          </cell>
          <cell r="N348" t="str">
            <v>x</v>
          </cell>
          <cell r="O348">
            <v>1</v>
          </cell>
          <cell r="P348" t="str">
            <v>Dunf544564</v>
          </cell>
          <cell r="Q348">
            <v>0</v>
          </cell>
          <cell r="R348">
            <v>0</v>
          </cell>
          <cell r="S348">
            <v>2</v>
          </cell>
          <cell r="T348">
            <v>0</v>
          </cell>
          <cell r="U348">
            <v>0</v>
          </cell>
        </row>
        <row r="349">
          <cell r="D349">
            <v>44580</v>
          </cell>
          <cell r="E349">
            <v>6</v>
          </cell>
          <cell r="F349" t="str">
            <v>x</v>
          </cell>
          <cell r="G349">
            <v>0</v>
          </cell>
          <cell r="H349">
            <v>0</v>
          </cell>
          <cell r="I349" t="str">
            <v>x</v>
          </cell>
          <cell r="J349" t="str">
            <v>x</v>
          </cell>
          <cell r="K349" t="str">
            <v>x</v>
          </cell>
          <cell r="L349" t="str">
            <v>x</v>
          </cell>
          <cell r="M349" t="str">
            <v>x</v>
          </cell>
          <cell r="N349" t="str">
            <v>x</v>
          </cell>
          <cell r="O349">
            <v>0</v>
          </cell>
          <cell r="P349" t="str">
            <v>Dunf544580</v>
          </cell>
          <cell r="Q349">
            <v>0</v>
          </cell>
          <cell r="R349">
            <v>1</v>
          </cell>
          <cell r="S349">
            <v>5</v>
          </cell>
          <cell r="T349">
            <v>0</v>
          </cell>
          <cell r="U349">
            <v>0</v>
          </cell>
        </row>
        <row r="350">
          <cell r="D350">
            <v>44581</v>
          </cell>
          <cell r="E350">
            <v>11</v>
          </cell>
          <cell r="F350" t="str">
            <v>x</v>
          </cell>
          <cell r="G350">
            <v>0</v>
          </cell>
          <cell r="H350">
            <v>0</v>
          </cell>
          <cell r="I350" t="str">
            <v>x</v>
          </cell>
          <cell r="J350" t="str">
            <v>x</v>
          </cell>
          <cell r="K350" t="str">
            <v>x</v>
          </cell>
          <cell r="L350" t="str">
            <v>x</v>
          </cell>
          <cell r="M350" t="str">
            <v>x</v>
          </cell>
          <cell r="N350" t="str">
            <v>x</v>
          </cell>
          <cell r="O350">
            <v>0</v>
          </cell>
          <cell r="P350" t="str">
            <v>Dunf5800803</v>
          </cell>
          <cell r="Q350">
            <v>0</v>
          </cell>
          <cell r="R350">
            <v>0</v>
          </cell>
          <cell r="S350">
            <v>11</v>
          </cell>
          <cell r="T350">
            <v>0</v>
          </cell>
          <cell r="U350">
            <v>0</v>
          </cell>
        </row>
        <row r="351">
          <cell r="D351">
            <v>44583</v>
          </cell>
          <cell r="E351">
            <v>1</v>
          </cell>
          <cell r="F351" t="str">
            <v>x</v>
          </cell>
          <cell r="G351">
            <v>0</v>
          </cell>
          <cell r="H351">
            <v>0</v>
          </cell>
          <cell r="I351" t="str">
            <v>x</v>
          </cell>
          <cell r="J351" t="str">
            <v>x</v>
          </cell>
          <cell r="K351" t="str">
            <v>x</v>
          </cell>
          <cell r="L351" t="str">
            <v>x</v>
          </cell>
          <cell r="M351" t="str">
            <v>x</v>
          </cell>
          <cell r="N351" t="str">
            <v>x</v>
          </cell>
          <cell r="O351">
            <v>1</v>
          </cell>
          <cell r="P351" t="str">
            <v>Dunf5800879</v>
          </cell>
          <cell r="Q351">
            <v>0</v>
          </cell>
          <cell r="R351">
            <v>0</v>
          </cell>
          <cell r="S351">
            <v>0</v>
          </cell>
          <cell r="T351">
            <v>0</v>
          </cell>
          <cell r="U351">
            <v>0</v>
          </cell>
        </row>
        <row r="352">
          <cell r="D352">
            <v>44588</v>
          </cell>
          <cell r="E352">
            <v>8</v>
          </cell>
          <cell r="F352" t="str">
            <v>x</v>
          </cell>
          <cell r="G352">
            <v>0</v>
          </cell>
          <cell r="H352">
            <v>0</v>
          </cell>
          <cell r="I352" t="str">
            <v>x</v>
          </cell>
          <cell r="J352" t="str">
            <v>x</v>
          </cell>
          <cell r="K352" t="str">
            <v>x</v>
          </cell>
          <cell r="L352" t="str">
            <v>x</v>
          </cell>
          <cell r="M352" t="str">
            <v>x</v>
          </cell>
          <cell r="N352" t="str">
            <v>x</v>
          </cell>
          <cell r="O352">
            <v>0</v>
          </cell>
          <cell r="P352" t="str">
            <v>b Dunf 5404020</v>
          </cell>
          <cell r="Q352">
            <v>0</v>
          </cell>
          <cell r="R352">
            <v>0</v>
          </cell>
          <cell r="S352">
            <v>8</v>
          </cell>
          <cell r="T352">
            <v>0</v>
          </cell>
          <cell r="U352">
            <v>0</v>
          </cell>
        </row>
        <row r="353">
          <cell r="D353">
            <v>44590</v>
          </cell>
          <cell r="E353">
            <v>5</v>
          </cell>
          <cell r="F353" t="str">
            <v>x</v>
          </cell>
          <cell r="G353">
            <v>0</v>
          </cell>
          <cell r="H353">
            <v>0</v>
          </cell>
          <cell r="I353" t="str">
            <v>x</v>
          </cell>
          <cell r="J353" t="str">
            <v>x</v>
          </cell>
          <cell r="K353" t="str">
            <v>x</v>
          </cell>
          <cell r="L353" t="str">
            <v>x</v>
          </cell>
          <cell r="M353" t="str">
            <v>x</v>
          </cell>
          <cell r="N353" t="str">
            <v>x</v>
          </cell>
          <cell r="O353">
            <v>0</v>
          </cell>
          <cell r="P353" t="str">
            <v>Dunf5Spare44590</v>
          </cell>
          <cell r="Q353">
            <v>0</v>
          </cell>
          <cell r="R353">
            <v>0</v>
          </cell>
          <cell r="S353">
            <v>5</v>
          </cell>
          <cell r="T353">
            <v>0</v>
          </cell>
          <cell r="U353">
            <v>0</v>
          </cell>
        </row>
        <row r="354">
          <cell r="D354">
            <v>44605</v>
          </cell>
          <cell r="E354">
            <v>6</v>
          </cell>
          <cell r="F354" t="str">
            <v>x</v>
          </cell>
          <cell r="G354">
            <v>0</v>
          </cell>
          <cell r="H354">
            <v>0</v>
          </cell>
          <cell r="I354" t="str">
            <v>x</v>
          </cell>
          <cell r="J354" t="str">
            <v>x</v>
          </cell>
          <cell r="K354" t="str">
            <v>x</v>
          </cell>
          <cell r="L354" t="str">
            <v>x</v>
          </cell>
          <cell r="M354" t="str">
            <v>x</v>
          </cell>
          <cell r="N354" t="str">
            <v>x</v>
          </cell>
          <cell r="O354">
            <v>0</v>
          </cell>
          <cell r="P354" t="str">
            <v>Dunf500642</v>
          </cell>
          <cell r="Q354">
            <v>0</v>
          </cell>
          <cell r="R354">
            <v>0</v>
          </cell>
          <cell r="S354">
            <v>6</v>
          </cell>
          <cell r="T354">
            <v>0</v>
          </cell>
          <cell r="U354">
            <v>0</v>
          </cell>
        </row>
        <row r="355">
          <cell r="D355">
            <v>44623</v>
          </cell>
          <cell r="E355">
            <v>5709</v>
          </cell>
          <cell r="F355" t="str">
            <v>x</v>
          </cell>
          <cell r="G355">
            <v>0</v>
          </cell>
          <cell r="H355">
            <v>0</v>
          </cell>
          <cell r="I355" t="str">
            <v>x</v>
          </cell>
          <cell r="J355" t="str">
            <v>x</v>
          </cell>
          <cell r="K355" t="str">
            <v>x</v>
          </cell>
          <cell r="L355" t="str">
            <v>x</v>
          </cell>
          <cell r="M355" t="str">
            <v>x</v>
          </cell>
          <cell r="N355" t="str">
            <v>x</v>
          </cell>
          <cell r="O355">
            <v>36</v>
          </cell>
          <cell r="P355" t="str">
            <v>a Dun5500005</v>
          </cell>
          <cell r="Q355">
            <v>0</v>
          </cell>
          <cell r="R355">
            <v>0</v>
          </cell>
          <cell r="S355">
            <v>5673</v>
          </cell>
          <cell r="T355">
            <v>0</v>
          </cell>
          <cell r="U355">
            <v>0</v>
          </cell>
        </row>
        <row r="356">
          <cell r="D356">
            <v>44635</v>
          </cell>
          <cell r="E356">
            <v>1</v>
          </cell>
          <cell r="F356" t="str">
            <v>x</v>
          </cell>
          <cell r="G356">
            <v>0</v>
          </cell>
          <cell r="H356">
            <v>0</v>
          </cell>
          <cell r="I356" t="str">
            <v>x</v>
          </cell>
          <cell r="J356" t="str">
            <v>x</v>
          </cell>
          <cell r="K356" t="str">
            <v>x</v>
          </cell>
          <cell r="L356" t="str">
            <v>x</v>
          </cell>
          <cell r="M356" t="str">
            <v>x</v>
          </cell>
          <cell r="N356" t="str">
            <v>x</v>
          </cell>
          <cell r="O356">
            <v>0</v>
          </cell>
          <cell r="P356" t="str">
            <v>Dunf5 423254</v>
          </cell>
          <cell r="Q356">
            <v>0</v>
          </cell>
          <cell r="R356">
            <v>0</v>
          </cell>
          <cell r="S356">
            <v>1</v>
          </cell>
          <cell r="T356">
            <v>0</v>
          </cell>
          <cell r="U356">
            <v>0</v>
          </cell>
        </row>
        <row r="357">
          <cell r="D357">
            <v>44637</v>
          </cell>
          <cell r="E357">
            <v>28</v>
          </cell>
          <cell r="F357" t="str">
            <v>x</v>
          </cell>
          <cell r="G357">
            <v>0</v>
          </cell>
          <cell r="H357">
            <v>0</v>
          </cell>
          <cell r="I357" t="str">
            <v>x</v>
          </cell>
          <cell r="J357" t="str">
            <v>x</v>
          </cell>
          <cell r="K357" t="str">
            <v>x</v>
          </cell>
          <cell r="L357" t="str">
            <v>x</v>
          </cell>
          <cell r="M357" t="str">
            <v>x</v>
          </cell>
          <cell r="N357" t="str">
            <v>x</v>
          </cell>
          <cell r="O357">
            <v>0</v>
          </cell>
          <cell r="P357" t="str">
            <v>Dunf5 423257</v>
          </cell>
          <cell r="Q357">
            <v>0</v>
          </cell>
          <cell r="R357">
            <v>0</v>
          </cell>
          <cell r="S357">
            <v>23</v>
          </cell>
          <cell r="T357">
            <v>0</v>
          </cell>
          <cell r="U357">
            <v>0</v>
          </cell>
        </row>
        <row r="358">
          <cell r="D358">
            <v>44664</v>
          </cell>
          <cell r="E358">
            <v>6266</v>
          </cell>
          <cell r="F358" t="str">
            <v>x</v>
          </cell>
          <cell r="G358">
            <v>0</v>
          </cell>
          <cell r="H358">
            <v>0</v>
          </cell>
          <cell r="I358" t="str">
            <v>x</v>
          </cell>
          <cell r="J358" t="str">
            <v>x</v>
          </cell>
          <cell r="K358" t="str">
            <v>x</v>
          </cell>
          <cell r="L358" t="str">
            <v>x</v>
          </cell>
          <cell r="M358" t="str">
            <v>x</v>
          </cell>
          <cell r="N358" t="str">
            <v>x</v>
          </cell>
          <cell r="O358">
            <v>11</v>
          </cell>
          <cell r="P358" t="str">
            <v>a PAT DUNF5 404040</v>
          </cell>
          <cell r="Q358">
            <v>0</v>
          </cell>
          <cell r="R358">
            <v>0</v>
          </cell>
          <cell r="S358">
            <v>6255</v>
          </cell>
          <cell r="T358">
            <v>0</v>
          </cell>
          <cell r="U358">
            <v>0</v>
          </cell>
        </row>
        <row r="359">
          <cell r="D359">
            <v>44994</v>
          </cell>
          <cell r="E359">
            <v>5</v>
          </cell>
          <cell r="F359" t="str">
            <v>x</v>
          </cell>
          <cell r="G359">
            <v>1</v>
          </cell>
          <cell r="H359">
            <v>1</v>
          </cell>
          <cell r="I359" t="str">
            <v>x</v>
          </cell>
          <cell r="J359" t="str">
            <v>x</v>
          </cell>
          <cell r="K359" t="str">
            <v>x</v>
          </cell>
          <cell r="L359" t="str">
            <v>x</v>
          </cell>
          <cell r="M359" t="str">
            <v>x</v>
          </cell>
          <cell r="N359" t="str">
            <v>x</v>
          </cell>
          <cell r="O359">
            <v>0</v>
          </cell>
          <cell r="P359" t="str">
            <v>RM Tech from Livi</v>
          </cell>
          <cell r="Q359">
            <v>20</v>
          </cell>
          <cell r="R359">
            <v>0</v>
          </cell>
          <cell r="S359">
            <v>0</v>
          </cell>
          <cell r="T359">
            <v>0</v>
          </cell>
          <cell r="U359">
            <v>4</v>
          </cell>
        </row>
        <row r="360">
          <cell r="D360">
            <v>44996</v>
          </cell>
          <cell r="E360">
            <v>17</v>
          </cell>
          <cell r="F360" t="str">
            <v>x</v>
          </cell>
          <cell r="G360">
            <v>11</v>
          </cell>
          <cell r="H360">
            <v>11</v>
          </cell>
          <cell r="I360" t="str">
            <v>x</v>
          </cell>
          <cell r="J360" t="str">
            <v>x</v>
          </cell>
          <cell r="K360" t="str">
            <v>x</v>
          </cell>
          <cell r="L360" t="str">
            <v>x</v>
          </cell>
          <cell r="M360" t="str">
            <v>x</v>
          </cell>
          <cell r="N360" t="str">
            <v>x</v>
          </cell>
          <cell r="O360">
            <v>2</v>
          </cell>
          <cell r="P360" t="str">
            <v>RM Cust from Livi</v>
          </cell>
          <cell r="Q360">
            <v>931</v>
          </cell>
          <cell r="R360">
            <v>0</v>
          </cell>
          <cell r="S360">
            <v>4</v>
          </cell>
          <cell r="T360">
            <v>0</v>
          </cell>
          <cell r="U360">
            <v>56</v>
          </cell>
        </row>
        <row r="361">
          <cell r="D361">
            <v>44997</v>
          </cell>
          <cell r="E361">
            <v>1</v>
          </cell>
          <cell r="F361" t="str">
            <v>x</v>
          </cell>
          <cell r="G361">
            <v>1</v>
          </cell>
          <cell r="H361">
            <v>1</v>
          </cell>
          <cell r="I361" t="str">
            <v>x</v>
          </cell>
          <cell r="J361" t="str">
            <v>x</v>
          </cell>
          <cell r="K361" t="str">
            <v>x</v>
          </cell>
          <cell r="L361" t="str">
            <v>x</v>
          </cell>
          <cell r="M361" t="str">
            <v>x</v>
          </cell>
          <cell r="N361" t="str">
            <v>x</v>
          </cell>
          <cell r="O361">
            <v>0</v>
          </cell>
          <cell r="P361" t="str">
            <v>RM Livi No Staff</v>
          </cell>
          <cell r="Q361">
            <v>39</v>
          </cell>
          <cell r="R361">
            <v>0</v>
          </cell>
          <cell r="S361">
            <v>0</v>
          </cell>
          <cell r="T361">
            <v>0</v>
          </cell>
          <cell r="U361">
            <v>11</v>
          </cell>
        </row>
        <row r="362">
          <cell r="D362">
            <v>46000</v>
          </cell>
          <cell r="E362">
            <v>780</v>
          </cell>
          <cell r="F362" t="str">
            <v>x</v>
          </cell>
          <cell r="G362">
            <v>679</v>
          </cell>
          <cell r="H362">
            <v>552</v>
          </cell>
          <cell r="I362" t="str">
            <v>x</v>
          </cell>
          <cell r="J362" t="str">
            <v>x</v>
          </cell>
          <cell r="K362" t="str">
            <v>x</v>
          </cell>
          <cell r="L362" t="str">
            <v>x</v>
          </cell>
          <cell r="M362" t="str">
            <v>x</v>
          </cell>
          <cell r="N362" t="str">
            <v>x</v>
          </cell>
          <cell r="O362">
            <v>63</v>
          </cell>
          <cell r="P362" t="str">
            <v>Dunf4 066663</v>
          </cell>
          <cell r="Q362">
            <v>116428</v>
          </cell>
          <cell r="R362">
            <v>38</v>
          </cell>
          <cell r="S362">
            <v>0</v>
          </cell>
          <cell r="T362">
            <v>0</v>
          </cell>
          <cell r="U362">
            <v>11987</v>
          </cell>
        </row>
        <row r="363">
          <cell r="D363">
            <v>77102</v>
          </cell>
          <cell r="E363">
            <v>3</v>
          </cell>
          <cell r="F363" t="str">
            <v>X</v>
          </cell>
          <cell r="G363">
            <v>3</v>
          </cell>
          <cell r="H363">
            <v>3</v>
          </cell>
          <cell r="I363" t="str">
            <v>X</v>
          </cell>
          <cell r="J363" t="str">
            <v>X</v>
          </cell>
          <cell r="K363" t="str">
            <v>X</v>
          </cell>
          <cell r="L363" t="str">
            <v>X</v>
          </cell>
          <cell r="M363" t="str">
            <v>X</v>
          </cell>
          <cell r="N363" t="str">
            <v>X</v>
          </cell>
          <cell r="O363">
            <v>0</v>
          </cell>
          <cell r="P363" t="str">
            <v>SB Sales Music Chan</v>
          </cell>
          <cell r="Q363">
            <v>93</v>
          </cell>
          <cell r="R363">
            <v>0</v>
          </cell>
          <cell r="S363">
            <v>0</v>
          </cell>
          <cell r="T363">
            <v>0</v>
          </cell>
          <cell r="U363">
            <v>9</v>
          </cell>
        </row>
        <row r="364">
          <cell r="D364">
            <v>77103</v>
          </cell>
          <cell r="E364">
            <v>151</v>
          </cell>
          <cell r="F364" t="str">
            <v>x</v>
          </cell>
          <cell r="G364">
            <v>150</v>
          </cell>
          <cell r="H364">
            <v>148</v>
          </cell>
          <cell r="I364" t="str">
            <v>x</v>
          </cell>
          <cell r="J364" t="str">
            <v>x</v>
          </cell>
          <cell r="K364" t="str">
            <v>x</v>
          </cell>
          <cell r="L364" t="str">
            <v>x</v>
          </cell>
          <cell r="M364" t="str">
            <v>x</v>
          </cell>
          <cell r="N364" t="str">
            <v>x</v>
          </cell>
          <cell r="O364">
            <v>0</v>
          </cell>
          <cell r="P364" t="str">
            <v>Sales Generic T/Out</v>
          </cell>
          <cell r="Q364">
            <v>63283</v>
          </cell>
          <cell r="R364">
            <v>1</v>
          </cell>
          <cell r="S364">
            <v>0</v>
          </cell>
          <cell r="T364">
            <v>0</v>
          </cell>
          <cell r="U364">
            <v>546</v>
          </cell>
        </row>
        <row r="365">
          <cell r="D365">
            <v>77103</v>
          </cell>
          <cell r="E365">
            <v>52</v>
          </cell>
          <cell r="F365" t="str">
            <v>X</v>
          </cell>
          <cell r="G365">
            <v>51</v>
          </cell>
          <cell r="H365">
            <v>45</v>
          </cell>
          <cell r="I365" t="str">
            <v>X</v>
          </cell>
          <cell r="J365" t="str">
            <v>X</v>
          </cell>
          <cell r="K365" t="str">
            <v>X</v>
          </cell>
          <cell r="L365" t="str">
            <v>X</v>
          </cell>
          <cell r="M365" t="str">
            <v>X</v>
          </cell>
          <cell r="N365" t="str">
            <v>X</v>
          </cell>
          <cell r="O365">
            <v>1</v>
          </cell>
          <cell r="P365" t="str">
            <v>New Bus Generic TO</v>
          </cell>
          <cell r="Q365">
            <v>16637</v>
          </cell>
          <cell r="R365">
            <v>0</v>
          </cell>
          <cell r="S365">
            <v>0</v>
          </cell>
          <cell r="T365">
            <v>0</v>
          </cell>
          <cell r="U365">
            <v>592</v>
          </cell>
        </row>
        <row r="366">
          <cell r="D366">
            <v>77105</v>
          </cell>
          <cell r="E366">
            <v>1</v>
          </cell>
          <cell r="F366" t="str">
            <v>X</v>
          </cell>
          <cell r="G366">
            <v>1</v>
          </cell>
          <cell r="H366">
            <v>1</v>
          </cell>
          <cell r="I366" t="str">
            <v>X</v>
          </cell>
          <cell r="J366" t="str">
            <v>X</v>
          </cell>
          <cell r="K366" t="str">
            <v>X</v>
          </cell>
          <cell r="L366" t="str">
            <v>X</v>
          </cell>
          <cell r="M366" t="str">
            <v>X</v>
          </cell>
          <cell r="N366" t="str">
            <v>X</v>
          </cell>
          <cell r="O366">
            <v>0</v>
          </cell>
          <cell r="P366" t="str">
            <v>Time Out 08705800822</v>
          </cell>
          <cell r="Q366">
            <v>136</v>
          </cell>
          <cell r="R366">
            <v>0</v>
          </cell>
          <cell r="S366">
            <v>0</v>
          </cell>
          <cell r="T366">
            <v>0</v>
          </cell>
          <cell r="U366">
            <v>2</v>
          </cell>
        </row>
        <row r="367">
          <cell r="D367">
            <v>77106</v>
          </cell>
          <cell r="E367">
            <v>26</v>
          </cell>
          <cell r="F367" t="str">
            <v>X</v>
          </cell>
          <cell r="G367">
            <v>26</v>
          </cell>
          <cell r="H367">
            <v>25</v>
          </cell>
          <cell r="I367" t="str">
            <v>X</v>
          </cell>
          <cell r="J367" t="str">
            <v>X</v>
          </cell>
          <cell r="K367" t="str">
            <v>X</v>
          </cell>
          <cell r="L367" t="str">
            <v>X</v>
          </cell>
          <cell r="M367" t="str">
            <v>X</v>
          </cell>
          <cell r="N367" t="str">
            <v>X</v>
          </cell>
          <cell r="O367">
            <v>0</v>
          </cell>
          <cell r="P367" t="str">
            <v>SB Sales Development</v>
          </cell>
          <cell r="Q367">
            <v>2700</v>
          </cell>
          <cell r="R367">
            <v>0</v>
          </cell>
          <cell r="S367">
            <v>0</v>
          </cell>
          <cell r="T367">
            <v>0</v>
          </cell>
          <cell r="U367">
            <v>212</v>
          </cell>
        </row>
        <row r="368">
          <cell r="D368">
            <v>77108</v>
          </cell>
          <cell r="E368">
            <v>119</v>
          </cell>
          <cell r="F368" t="str">
            <v>X</v>
          </cell>
          <cell r="G368">
            <v>119</v>
          </cell>
          <cell r="H368">
            <v>102</v>
          </cell>
          <cell r="I368" t="str">
            <v>X</v>
          </cell>
          <cell r="J368" t="str">
            <v>X</v>
          </cell>
          <cell r="K368" t="str">
            <v>X</v>
          </cell>
          <cell r="L368" t="str">
            <v>X</v>
          </cell>
          <cell r="M368" t="str">
            <v>X</v>
          </cell>
          <cell r="N368" t="str">
            <v>X</v>
          </cell>
          <cell r="O368">
            <v>0</v>
          </cell>
          <cell r="P368" t="str">
            <v>Sky Bus Contact 2</v>
          </cell>
          <cell r="Q368">
            <v>25276</v>
          </cell>
          <cell r="R368">
            <v>0</v>
          </cell>
          <cell r="S368">
            <v>0</v>
          </cell>
          <cell r="T368">
            <v>0</v>
          </cell>
          <cell r="U368">
            <v>2050</v>
          </cell>
        </row>
        <row r="369">
          <cell r="D369">
            <v>77109</v>
          </cell>
          <cell r="E369">
            <v>551</v>
          </cell>
          <cell r="F369" t="str">
            <v>X</v>
          </cell>
          <cell r="G369">
            <v>544</v>
          </cell>
          <cell r="H369">
            <v>443</v>
          </cell>
          <cell r="I369" t="str">
            <v>X</v>
          </cell>
          <cell r="J369" t="str">
            <v>X</v>
          </cell>
          <cell r="K369" t="str">
            <v>X</v>
          </cell>
          <cell r="L369" t="str">
            <v>X</v>
          </cell>
          <cell r="M369" t="str">
            <v>X</v>
          </cell>
          <cell r="N369" t="str">
            <v>X</v>
          </cell>
          <cell r="O369">
            <v>7</v>
          </cell>
          <cell r="P369" t="str">
            <v>Sky Bus Contact 1</v>
          </cell>
          <cell r="Q369">
            <v>88295</v>
          </cell>
          <cell r="R369">
            <v>0</v>
          </cell>
          <cell r="S369">
            <v>0</v>
          </cell>
          <cell r="T369">
            <v>0</v>
          </cell>
          <cell r="U369">
            <v>9944</v>
          </cell>
        </row>
        <row r="370">
          <cell r="D370">
            <v>77110</v>
          </cell>
          <cell r="E370">
            <v>27</v>
          </cell>
          <cell r="F370" t="str">
            <v>X</v>
          </cell>
          <cell r="G370">
            <v>27</v>
          </cell>
          <cell r="H370">
            <v>22</v>
          </cell>
          <cell r="I370" t="str">
            <v>X</v>
          </cell>
          <cell r="J370" t="str">
            <v>X</v>
          </cell>
          <cell r="K370" t="str">
            <v>X</v>
          </cell>
          <cell r="L370" t="str">
            <v>X</v>
          </cell>
          <cell r="M370" t="str">
            <v>X</v>
          </cell>
          <cell r="N370" t="str">
            <v>X</v>
          </cell>
          <cell r="O370">
            <v>0</v>
          </cell>
          <cell r="P370" t="str">
            <v>Sky Business T/O</v>
          </cell>
          <cell r="Q370">
            <v>2793</v>
          </cell>
          <cell r="R370">
            <v>0</v>
          </cell>
          <cell r="S370">
            <v>0</v>
          </cell>
          <cell r="T370">
            <v>0</v>
          </cell>
          <cell r="U370">
            <v>560</v>
          </cell>
        </row>
        <row r="371">
          <cell r="D371">
            <v>77113</v>
          </cell>
          <cell r="E371">
            <v>13</v>
          </cell>
          <cell r="F371" t="str">
            <v>X</v>
          </cell>
          <cell r="G371">
            <v>13</v>
          </cell>
          <cell r="H371">
            <v>12</v>
          </cell>
          <cell r="I371" t="str">
            <v>X</v>
          </cell>
          <cell r="J371" t="str">
            <v>X</v>
          </cell>
          <cell r="K371" t="str">
            <v>X</v>
          </cell>
          <cell r="L371" t="str">
            <v>X</v>
          </cell>
          <cell r="M371" t="str">
            <v>X</v>
          </cell>
          <cell r="N371" t="str">
            <v>X</v>
          </cell>
          <cell r="O371">
            <v>0</v>
          </cell>
          <cell r="P371" t="str">
            <v>Sky Bus Int Help</v>
          </cell>
          <cell r="Q371">
            <v>3342</v>
          </cell>
          <cell r="R371">
            <v>0</v>
          </cell>
          <cell r="S371">
            <v>0</v>
          </cell>
          <cell r="T371">
            <v>0</v>
          </cell>
          <cell r="U371">
            <v>73</v>
          </cell>
        </row>
        <row r="372">
          <cell r="D372">
            <v>77117</v>
          </cell>
          <cell r="E372">
            <v>271</v>
          </cell>
          <cell r="F372" t="str">
            <v>X</v>
          </cell>
          <cell r="G372">
            <v>270</v>
          </cell>
          <cell r="H372">
            <v>252</v>
          </cell>
          <cell r="I372" t="str">
            <v>X</v>
          </cell>
          <cell r="J372" t="str">
            <v>X</v>
          </cell>
          <cell r="K372" t="str">
            <v>X</v>
          </cell>
          <cell r="L372" t="str">
            <v>X</v>
          </cell>
          <cell r="M372" t="str">
            <v>X</v>
          </cell>
          <cell r="N372" t="str">
            <v>X</v>
          </cell>
          <cell r="O372">
            <v>0</v>
          </cell>
          <cell r="P372" t="str">
            <v>IDO NB 800874</v>
          </cell>
          <cell r="Q372">
            <v>148368</v>
          </cell>
          <cell r="R372">
            <v>18</v>
          </cell>
          <cell r="S372">
            <v>0</v>
          </cell>
          <cell r="T372">
            <v>0</v>
          </cell>
          <cell r="U372">
            <v>2154</v>
          </cell>
        </row>
        <row r="373">
          <cell r="D373">
            <v>77119</v>
          </cell>
          <cell r="E373">
            <v>24</v>
          </cell>
          <cell r="F373" t="str">
            <v>X</v>
          </cell>
          <cell r="G373">
            <v>24</v>
          </cell>
          <cell r="H373">
            <v>24</v>
          </cell>
          <cell r="I373" t="str">
            <v>X</v>
          </cell>
          <cell r="J373" t="str">
            <v>X</v>
          </cell>
          <cell r="K373" t="str">
            <v>X</v>
          </cell>
          <cell r="L373" t="str">
            <v>X</v>
          </cell>
          <cell r="M373" t="str">
            <v>X</v>
          </cell>
          <cell r="N373" t="str">
            <v>X</v>
          </cell>
          <cell r="O373">
            <v>0</v>
          </cell>
          <cell r="P373" t="str">
            <v>Sky Business Groups</v>
          </cell>
          <cell r="Q373">
            <v>1732</v>
          </cell>
          <cell r="R373">
            <v>0</v>
          </cell>
          <cell r="S373">
            <v>0</v>
          </cell>
          <cell r="T373">
            <v>0</v>
          </cell>
          <cell r="U373">
            <v>52</v>
          </cell>
        </row>
        <row r="374">
          <cell r="D374">
            <v>77124</v>
          </cell>
          <cell r="E374">
            <v>3</v>
          </cell>
          <cell r="F374" t="str">
            <v>x</v>
          </cell>
          <cell r="G374">
            <v>3</v>
          </cell>
          <cell r="H374">
            <v>3</v>
          </cell>
          <cell r="I374" t="str">
            <v>x</v>
          </cell>
          <cell r="J374" t="str">
            <v>x</v>
          </cell>
          <cell r="K374" t="str">
            <v>x</v>
          </cell>
          <cell r="L374" t="str">
            <v>x</v>
          </cell>
          <cell r="M374" t="str">
            <v>x</v>
          </cell>
          <cell r="N374" t="str">
            <v>x</v>
          </cell>
          <cell r="O374">
            <v>0</v>
          </cell>
          <cell r="P374" t="str">
            <v>GTGD Media 800872</v>
          </cell>
          <cell r="Q374">
            <v>1229</v>
          </cell>
          <cell r="R374">
            <v>0</v>
          </cell>
          <cell r="S374">
            <v>0</v>
          </cell>
          <cell r="T374">
            <v>0</v>
          </cell>
          <cell r="U374">
            <v>6</v>
          </cell>
        </row>
        <row r="375">
          <cell r="D375">
            <v>77124</v>
          </cell>
          <cell r="E375">
            <v>1</v>
          </cell>
          <cell r="F375" t="str">
            <v>X</v>
          </cell>
          <cell r="G375">
            <v>1</v>
          </cell>
          <cell r="H375">
            <v>1</v>
          </cell>
          <cell r="I375" t="str">
            <v>X</v>
          </cell>
          <cell r="J375" t="str">
            <v>X</v>
          </cell>
          <cell r="K375" t="str">
            <v>X</v>
          </cell>
          <cell r="L375" t="str">
            <v>X</v>
          </cell>
          <cell r="M375" t="str">
            <v>X</v>
          </cell>
          <cell r="N375" t="str">
            <v>X</v>
          </cell>
          <cell r="O375">
            <v>0</v>
          </cell>
          <cell r="P375" t="str">
            <v>GTGD Media 800872</v>
          </cell>
          <cell r="Q375">
            <v>287</v>
          </cell>
          <cell r="R375">
            <v>0</v>
          </cell>
          <cell r="S375">
            <v>0</v>
          </cell>
          <cell r="T375">
            <v>0</v>
          </cell>
          <cell r="U375">
            <v>2</v>
          </cell>
        </row>
        <row r="376">
          <cell r="D376">
            <v>77125</v>
          </cell>
          <cell r="E376">
            <v>23</v>
          </cell>
          <cell r="F376" t="str">
            <v>x</v>
          </cell>
          <cell r="G376">
            <v>22</v>
          </cell>
          <cell r="H376">
            <v>22</v>
          </cell>
          <cell r="I376" t="str">
            <v>x</v>
          </cell>
          <cell r="J376" t="str">
            <v>x</v>
          </cell>
          <cell r="K376" t="str">
            <v>x</v>
          </cell>
          <cell r="L376" t="str">
            <v>x</v>
          </cell>
          <cell r="M376" t="str">
            <v>x</v>
          </cell>
          <cell r="N376" t="str">
            <v>x</v>
          </cell>
          <cell r="O376">
            <v>1</v>
          </cell>
          <cell r="P376" t="str">
            <v>Refresh Mag 663366</v>
          </cell>
          <cell r="Q376">
            <v>10414</v>
          </cell>
          <cell r="R376">
            <v>0</v>
          </cell>
          <cell r="S376">
            <v>0</v>
          </cell>
          <cell r="T376">
            <v>0</v>
          </cell>
          <cell r="U376">
            <v>47</v>
          </cell>
        </row>
        <row r="377">
          <cell r="D377">
            <v>77125</v>
          </cell>
          <cell r="E377">
            <v>36</v>
          </cell>
          <cell r="F377" t="str">
            <v>X</v>
          </cell>
          <cell r="G377">
            <v>35</v>
          </cell>
          <cell r="H377">
            <v>31</v>
          </cell>
          <cell r="I377" t="str">
            <v>X</v>
          </cell>
          <cell r="J377" t="str">
            <v>X</v>
          </cell>
          <cell r="K377" t="str">
            <v>X</v>
          </cell>
          <cell r="L377" t="str">
            <v>X</v>
          </cell>
          <cell r="M377" t="str">
            <v>X</v>
          </cell>
          <cell r="N377" t="str">
            <v>X</v>
          </cell>
          <cell r="O377">
            <v>1</v>
          </cell>
          <cell r="P377" t="str">
            <v>Refresh Mag 663366</v>
          </cell>
          <cell r="Q377">
            <v>12584</v>
          </cell>
          <cell r="R377">
            <v>0</v>
          </cell>
          <cell r="S377">
            <v>0</v>
          </cell>
          <cell r="T377">
            <v>0</v>
          </cell>
          <cell r="U377">
            <v>379</v>
          </cell>
        </row>
        <row r="378">
          <cell r="D378">
            <v>77126</v>
          </cell>
          <cell r="E378">
            <v>1</v>
          </cell>
          <cell r="F378" t="str">
            <v>x</v>
          </cell>
          <cell r="G378">
            <v>1</v>
          </cell>
          <cell r="H378">
            <v>1</v>
          </cell>
          <cell r="I378" t="str">
            <v>x</v>
          </cell>
          <cell r="J378" t="str">
            <v>x</v>
          </cell>
          <cell r="K378" t="str">
            <v>x</v>
          </cell>
          <cell r="L378" t="str">
            <v>x</v>
          </cell>
          <cell r="M378" t="str">
            <v>x</v>
          </cell>
          <cell r="N378" t="str">
            <v>x</v>
          </cell>
          <cell r="O378">
            <v>0</v>
          </cell>
          <cell r="P378" t="str">
            <v>TV Listings 215215</v>
          </cell>
          <cell r="Q378">
            <v>99</v>
          </cell>
          <cell r="R378">
            <v>0</v>
          </cell>
          <cell r="S378">
            <v>0</v>
          </cell>
          <cell r="T378">
            <v>0</v>
          </cell>
          <cell r="U378">
            <v>2</v>
          </cell>
        </row>
        <row r="379">
          <cell r="D379">
            <v>77126</v>
          </cell>
          <cell r="E379">
            <v>1</v>
          </cell>
          <cell r="F379" t="str">
            <v>X</v>
          </cell>
          <cell r="G379">
            <v>1</v>
          </cell>
          <cell r="H379">
            <v>1</v>
          </cell>
          <cell r="I379" t="str">
            <v>X</v>
          </cell>
          <cell r="J379" t="str">
            <v>X</v>
          </cell>
          <cell r="K379" t="str">
            <v>X</v>
          </cell>
          <cell r="L379" t="str">
            <v>X</v>
          </cell>
          <cell r="M379" t="str">
            <v>X</v>
          </cell>
          <cell r="N379" t="str">
            <v>X</v>
          </cell>
          <cell r="O379">
            <v>0</v>
          </cell>
          <cell r="P379" t="str">
            <v>New Business 215215</v>
          </cell>
          <cell r="Q379">
            <v>1109</v>
          </cell>
          <cell r="R379">
            <v>0</v>
          </cell>
          <cell r="S379">
            <v>0</v>
          </cell>
          <cell r="T379">
            <v>0</v>
          </cell>
          <cell r="U379">
            <v>2</v>
          </cell>
        </row>
        <row r="380">
          <cell r="D380">
            <v>77128</v>
          </cell>
          <cell r="E380">
            <v>16</v>
          </cell>
          <cell r="F380" t="str">
            <v>X</v>
          </cell>
          <cell r="G380">
            <v>13</v>
          </cell>
          <cell r="H380">
            <v>7</v>
          </cell>
          <cell r="I380" t="str">
            <v>X</v>
          </cell>
          <cell r="J380" t="str">
            <v>X</v>
          </cell>
          <cell r="K380" t="str">
            <v>X</v>
          </cell>
          <cell r="L380" t="str">
            <v>X</v>
          </cell>
          <cell r="M380" t="str">
            <v>X</v>
          </cell>
          <cell r="N380" t="str">
            <v>X</v>
          </cell>
          <cell r="O380">
            <v>3</v>
          </cell>
          <cell r="P380" t="str">
            <v>Retailer cust profil</v>
          </cell>
          <cell r="Q380">
            <v>3638</v>
          </cell>
          <cell r="R380">
            <v>0</v>
          </cell>
          <cell r="S380">
            <v>0</v>
          </cell>
          <cell r="T380">
            <v>0</v>
          </cell>
          <cell r="U380">
            <v>1769</v>
          </cell>
        </row>
        <row r="381">
          <cell r="D381">
            <v>77131</v>
          </cell>
          <cell r="E381">
            <v>46</v>
          </cell>
          <cell r="F381" t="str">
            <v>X</v>
          </cell>
          <cell r="G381">
            <v>46</v>
          </cell>
          <cell r="H381">
            <v>45</v>
          </cell>
          <cell r="I381" t="str">
            <v>X</v>
          </cell>
          <cell r="J381" t="str">
            <v>X</v>
          </cell>
          <cell r="K381" t="str">
            <v>X</v>
          </cell>
          <cell r="L381" t="str">
            <v>X</v>
          </cell>
          <cell r="M381" t="str">
            <v>X</v>
          </cell>
          <cell r="N381" t="str">
            <v>X</v>
          </cell>
          <cell r="O381">
            <v>0</v>
          </cell>
          <cell r="P381" t="str">
            <v>SB Compliance</v>
          </cell>
          <cell r="Q381">
            <v>5704</v>
          </cell>
          <cell r="R381">
            <v>0</v>
          </cell>
          <cell r="S381">
            <v>0</v>
          </cell>
          <cell r="T381">
            <v>0</v>
          </cell>
          <cell r="U381">
            <v>140</v>
          </cell>
        </row>
        <row r="382">
          <cell r="D382">
            <v>77132</v>
          </cell>
          <cell r="E382">
            <v>10</v>
          </cell>
          <cell r="F382" t="str">
            <v>X</v>
          </cell>
          <cell r="G382">
            <v>7</v>
          </cell>
          <cell r="H382">
            <v>8</v>
          </cell>
          <cell r="I382" t="str">
            <v>X</v>
          </cell>
          <cell r="J382" t="str">
            <v>X</v>
          </cell>
          <cell r="K382" t="str">
            <v>X</v>
          </cell>
          <cell r="L382" t="str">
            <v>X</v>
          </cell>
          <cell r="M382" t="str">
            <v>X</v>
          </cell>
          <cell r="N382" t="str">
            <v>X</v>
          </cell>
          <cell r="O382">
            <v>2</v>
          </cell>
          <cell r="P382" t="str">
            <v>VC process cust prof</v>
          </cell>
          <cell r="Q382">
            <v>877</v>
          </cell>
          <cell r="R382">
            <v>0</v>
          </cell>
          <cell r="S382">
            <v>0</v>
          </cell>
          <cell r="T382">
            <v>0</v>
          </cell>
          <cell r="U382">
            <v>53</v>
          </cell>
        </row>
        <row r="383">
          <cell r="D383">
            <v>77133</v>
          </cell>
          <cell r="E383">
            <v>48</v>
          </cell>
          <cell r="F383" t="str">
            <v>X</v>
          </cell>
          <cell r="G383">
            <v>48</v>
          </cell>
          <cell r="H383">
            <v>48</v>
          </cell>
          <cell r="I383" t="str">
            <v>X</v>
          </cell>
          <cell r="J383" t="str">
            <v>X</v>
          </cell>
          <cell r="K383" t="str">
            <v>X</v>
          </cell>
          <cell r="L383" t="str">
            <v>X</v>
          </cell>
          <cell r="M383" t="str">
            <v>X</v>
          </cell>
          <cell r="N383" t="str">
            <v>X</v>
          </cell>
          <cell r="O383">
            <v>0</v>
          </cell>
          <cell r="P383" t="str">
            <v>SB Sales Contact</v>
          </cell>
          <cell r="Q383">
            <v>4210</v>
          </cell>
          <cell r="R383">
            <v>0</v>
          </cell>
          <cell r="S383">
            <v>0</v>
          </cell>
          <cell r="T383">
            <v>0</v>
          </cell>
          <cell r="U383">
            <v>114</v>
          </cell>
        </row>
        <row r="384">
          <cell r="D384">
            <v>77134</v>
          </cell>
          <cell r="E384">
            <v>35</v>
          </cell>
          <cell r="F384" t="str">
            <v>X</v>
          </cell>
          <cell r="G384">
            <v>35</v>
          </cell>
          <cell r="H384">
            <v>34</v>
          </cell>
          <cell r="I384" t="str">
            <v>X</v>
          </cell>
          <cell r="J384" t="str">
            <v>X</v>
          </cell>
          <cell r="K384" t="str">
            <v>X</v>
          </cell>
          <cell r="L384" t="str">
            <v>X</v>
          </cell>
          <cell r="M384" t="str">
            <v>X</v>
          </cell>
          <cell r="N384" t="str">
            <v>X</v>
          </cell>
          <cell r="O384">
            <v>0</v>
          </cell>
          <cell r="P384" t="str">
            <v>Field esc cust profi</v>
          </cell>
          <cell r="Q384">
            <v>5363</v>
          </cell>
          <cell r="R384">
            <v>0</v>
          </cell>
          <cell r="S384">
            <v>0</v>
          </cell>
          <cell r="T384">
            <v>0</v>
          </cell>
          <cell r="U384">
            <v>135</v>
          </cell>
        </row>
        <row r="385">
          <cell r="D385">
            <v>77135</v>
          </cell>
          <cell r="E385">
            <v>19</v>
          </cell>
          <cell r="F385" t="str">
            <v>X</v>
          </cell>
          <cell r="G385">
            <v>19</v>
          </cell>
          <cell r="H385">
            <v>19</v>
          </cell>
          <cell r="I385" t="str">
            <v>X</v>
          </cell>
          <cell r="J385" t="str">
            <v>X</v>
          </cell>
          <cell r="K385" t="str">
            <v>X</v>
          </cell>
          <cell r="L385" t="str">
            <v>X</v>
          </cell>
          <cell r="M385" t="str">
            <v>X</v>
          </cell>
          <cell r="N385" t="str">
            <v>X</v>
          </cell>
          <cell r="O385">
            <v>0</v>
          </cell>
          <cell r="P385" t="str">
            <v>Executive cust profi</v>
          </cell>
          <cell r="Q385">
            <v>3126</v>
          </cell>
          <cell r="R385">
            <v>0</v>
          </cell>
          <cell r="S385">
            <v>0</v>
          </cell>
          <cell r="T385">
            <v>0</v>
          </cell>
          <cell r="U385">
            <v>44</v>
          </cell>
        </row>
        <row r="386">
          <cell r="D386">
            <v>77137</v>
          </cell>
          <cell r="E386">
            <v>71</v>
          </cell>
          <cell r="F386" t="str">
            <v>X</v>
          </cell>
          <cell r="G386">
            <v>62</v>
          </cell>
          <cell r="H386">
            <v>64</v>
          </cell>
          <cell r="I386" t="str">
            <v>X</v>
          </cell>
          <cell r="J386" t="str">
            <v>X</v>
          </cell>
          <cell r="K386" t="str">
            <v>X</v>
          </cell>
          <cell r="L386" t="str">
            <v>X</v>
          </cell>
          <cell r="M386" t="str">
            <v>X</v>
          </cell>
          <cell r="N386" t="str">
            <v>X</v>
          </cell>
          <cell r="O386">
            <v>2</v>
          </cell>
          <cell r="P386" t="str">
            <v>VC VIP cust profile</v>
          </cell>
          <cell r="Q386">
            <v>8760</v>
          </cell>
          <cell r="R386">
            <v>0</v>
          </cell>
          <cell r="S386">
            <v>1</v>
          </cell>
          <cell r="T386">
            <v>1</v>
          </cell>
          <cell r="U386">
            <v>578</v>
          </cell>
        </row>
        <row r="387">
          <cell r="D387">
            <v>77146</v>
          </cell>
          <cell r="E387">
            <v>383</v>
          </cell>
          <cell r="F387" t="str">
            <v>X</v>
          </cell>
          <cell r="G387">
            <v>379</v>
          </cell>
          <cell r="H387">
            <v>359</v>
          </cell>
          <cell r="I387" t="str">
            <v>X</v>
          </cell>
          <cell r="J387" t="str">
            <v>X</v>
          </cell>
          <cell r="K387" t="str">
            <v>X</v>
          </cell>
          <cell r="L387" t="str">
            <v>X</v>
          </cell>
          <cell r="M387" t="str">
            <v>X</v>
          </cell>
          <cell r="N387" t="str">
            <v>X</v>
          </cell>
          <cell r="O387">
            <v>4</v>
          </cell>
          <cell r="P387" t="str">
            <v>BT External 800869</v>
          </cell>
          <cell r="Q387">
            <v>200230</v>
          </cell>
          <cell r="R387">
            <v>0</v>
          </cell>
          <cell r="S387">
            <v>0</v>
          </cell>
          <cell r="T387">
            <v>0</v>
          </cell>
          <cell r="U387">
            <v>2431</v>
          </cell>
        </row>
        <row r="388">
          <cell r="D388">
            <v>77147</v>
          </cell>
          <cell r="E388">
            <v>18</v>
          </cell>
          <cell r="F388" t="str">
            <v>X</v>
          </cell>
          <cell r="G388">
            <v>18</v>
          </cell>
          <cell r="H388">
            <v>11</v>
          </cell>
          <cell r="I388" t="str">
            <v>X</v>
          </cell>
          <cell r="J388" t="str">
            <v>X</v>
          </cell>
          <cell r="K388" t="str">
            <v>X</v>
          </cell>
          <cell r="L388" t="str">
            <v>X</v>
          </cell>
          <cell r="M388" t="str">
            <v>X</v>
          </cell>
          <cell r="N388" t="str">
            <v>X</v>
          </cell>
          <cell r="O388">
            <v>0</v>
          </cell>
          <cell r="P388" t="str">
            <v>Sky Bus ROI Contact</v>
          </cell>
          <cell r="Q388">
            <v>3006</v>
          </cell>
          <cell r="R388">
            <v>0</v>
          </cell>
          <cell r="S388">
            <v>0</v>
          </cell>
          <cell r="T388">
            <v>0</v>
          </cell>
          <cell r="U388">
            <v>512</v>
          </cell>
        </row>
        <row r="389">
          <cell r="D389">
            <v>77151</v>
          </cell>
          <cell r="E389">
            <v>1</v>
          </cell>
          <cell r="F389" t="str">
            <v>X</v>
          </cell>
          <cell r="G389">
            <v>0</v>
          </cell>
          <cell r="H389">
            <v>0</v>
          </cell>
          <cell r="I389" t="str">
            <v>X</v>
          </cell>
          <cell r="J389" t="str">
            <v>X</v>
          </cell>
          <cell r="K389" t="str">
            <v>X</v>
          </cell>
          <cell r="L389" t="str">
            <v>X</v>
          </cell>
          <cell r="M389" t="str">
            <v>X</v>
          </cell>
          <cell r="N389" t="str">
            <v>X</v>
          </cell>
          <cell r="O389">
            <v>1</v>
          </cell>
          <cell r="P389" t="str">
            <v>Sky+FHT Sales 400881</v>
          </cell>
          <cell r="Q389">
            <v>0</v>
          </cell>
          <cell r="R389">
            <v>0</v>
          </cell>
          <cell r="S389">
            <v>0</v>
          </cell>
          <cell r="T389">
            <v>0</v>
          </cell>
          <cell r="U389">
            <v>0</v>
          </cell>
        </row>
        <row r="390">
          <cell r="D390">
            <v>77155</v>
          </cell>
          <cell r="E390">
            <v>21</v>
          </cell>
          <cell r="F390" t="str">
            <v>x</v>
          </cell>
          <cell r="G390">
            <v>20</v>
          </cell>
          <cell r="H390">
            <v>20</v>
          </cell>
          <cell r="I390" t="str">
            <v>x</v>
          </cell>
          <cell r="J390" t="str">
            <v>x</v>
          </cell>
          <cell r="K390" t="str">
            <v>x</v>
          </cell>
          <cell r="L390" t="str">
            <v>x</v>
          </cell>
          <cell r="M390" t="str">
            <v>x</v>
          </cell>
          <cell r="N390" t="str">
            <v>x</v>
          </cell>
          <cell r="O390">
            <v>1</v>
          </cell>
          <cell r="P390" t="str">
            <v>TP Inserts 3</v>
          </cell>
          <cell r="Q390">
            <v>10041</v>
          </cell>
          <cell r="R390">
            <v>0</v>
          </cell>
          <cell r="S390">
            <v>0</v>
          </cell>
          <cell r="T390">
            <v>0</v>
          </cell>
          <cell r="U390">
            <v>46</v>
          </cell>
        </row>
        <row r="391">
          <cell r="D391">
            <v>77155</v>
          </cell>
          <cell r="E391">
            <v>32</v>
          </cell>
          <cell r="F391" t="str">
            <v>X</v>
          </cell>
          <cell r="G391">
            <v>30</v>
          </cell>
          <cell r="H391">
            <v>29</v>
          </cell>
          <cell r="I391" t="str">
            <v>X</v>
          </cell>
          <cell r="J391" t="str">
            <v>X</v>
          </cell>
          <cell r="K391" t="str">
            <v>X</v>
          </cell>
          <cell r="L391" t="str">
            <v>X</v>
          </cell>
          <cell r="M391" t="str">
            <v>X</v>
          </cell>
          <cell r="N391" t="str">
            <v>X</v>
          </cell>
          <cell r="O391">
            <v>2</v>
          </cell>
          <cell r="P391" t="str">
            <v>TP Inserts 3</v>
          </cell>
          <cell r="Q391">
            <v>13634</v>
          </cell>
          <cell r="R391">
            <v>0</v>
          </cell>
          <cell r="S391">
            <v>0</v>
          </cell>
          <cell r="T391">
            <v>0</v>
          </cell>
          <cell r="U391">
            <v>228</v>
          </cell>
        </row>
        <row r="392">
          <cell r="D392">
            <v>77158</v>
          </cell>
          <cell r="E392">
            <v>376</v>
          </cell>
          <cell r="F392" t="str">
            <v>X</v>
          </cell>
          <cell r="G392">
            <v>376</v>
          </cell>
          <cell r="H392">
            <v>369</v>
          </cell>
          <cell r="I392" t="str">
            <v>X</v>
          </cell>
          <cell r="J392" t="str">
            <v>X</v>
          </cell>
          <cell r="K392" t="str">
            <v>X</v>
          </cell>
          <cell r="L392" t="str">
            <v>X</v>
          </cell>
          <cell r="M392" t="str">
            <v>X</v>
          </cell>
          <cell r="N392" t="str">
            <v>X</v>
          </cell>
          <cell r="O392">
            <v>0</v>
          </cell>
          <cell r="P392" t="str">
            <v>Sky+ Exist Cust</v>
          </cell>
          <cell r="Q392">
            <v>168340</v>
          </cell>
          <cell r="R392">
            <v>0</v>
          </cell>
          <cell r="S392">
            <v>0</v>
          </cell>
          <cell r="T392">
            <v>0</v>
          </cell>
          <cell r="U392">
            <v>962</v>
          </cell>
        </row>
        <row r="393">
          <cell r="D393">
            <v>77159</v>
          </cell>
          <cell r="E393">
            <v>14</v>
          </cell>
          <cell r="F393" t="str">
            <v>X</v>
          </cell>
          <cell r="G393">
            <v>11</v>
          </cell>
          <cell r="H393">
            <v>11</v>
          </cell>
          <cell r="I393" t="str">
            <v>X</v>
          </cell>
          <cell r="J393" t="str">
            <v>X</v>
          </cell>
          <cell r="K393" t="str">
            <v>X</v>
          </cell>
          <cell r="L393" t="str">
            <v>X</v>
          </cell>
          <cell r="M393" t="str">
            <v>X</v>
          </cell>
          <cell r="N393" t="str">
            <v>X</v>
          </cell>
          <cell r="O393">
            <v>3</v>
          </cell>
          <cell r="P393" t="str">
            <v>Sky+ New Cust</v>
          </cell>
          <cell r="Q393">
            <v>4103</v>
          </cell>
          <cell r="R393">
            <v>0</v>
          </cell>
          <cell r="S393">
            <v>0</v>
          </cell>
          <cell r="T393">
            <v>0</v>
          </cell>
          <cell r="U393">
            <v>23</v>
          </cell>
        </row>
        <row r="394">
          <cell r="D394">
            <v>77160</v>
          </cell>
          <cell r="E394">
            <v>2</v>
          </cell>
          <cell r="F394" t="str">
            <v>X</v>
          </cell>
          <cell r="G394">
            <v>2</v>
          </cell>
          <cell r="H394">
            <v>2</v>
          </cell>
          <cell r="I394" t="str">
            <v>X</v>
          </cell>
          <cell r="J394" t="str">
            <v>X</v>
          </cell>
          <cell r="K394" t="str">
            <v>X</v>
          </cell>
          <cell r="L394" t="str">
            <v>X</v>
          </cell>
          <cell r="M394" t="str">
            <v>X</v>
          </cell>
          <cell r="N394" t="str">
            <v>X</v>
          </cell>
          <cell r="O394">
            <v>0</v>
          </cell>
          <cell r="P394" t="str">
            <v>Sky+ Timeout</v>
          </cell>
          <cell r="Q394">
            <v>367</v>
          </cell>
          <cell r="R394">
            <v>0</v>
          </cell>
          <cell r="S394">
            <v>0</v>
          </cell>
          <cell r="T394">
            <v>0</v>
          </cell>
          <cell r="U394">
            <v>4</v>
          </cell>
        </row>
        <row r="395">
          <cell r="D395">
            <v>77165</v>
          </cell>
          <cell r="E395">
            <v>2</v>
          </cell>
          <cell r="F395" t="str">
            <v>X</v>
          </cell>
          <cell r="G395">
            <v>2</v>
          </cell>
          <cell r="H395">
            <v>2</v>
          </cell>
          <cell r="I395" t="str">
            <v>X</v>
          </cell>
          <cell r="J395" t="str">
            <v>X</v>
          </cell>
          <cell r="K395" t="str">
            <v>X</v>
          </cell>
          <cell r="L395" t="str">
            <v>X</v>
          </cell>
          <cell r="M395" t="str">
            <v>X</v>
          </cell>
          <cell r="N395" t="str">
            <v>X</v>
          </cell>
          <cell r="O395">
            <v>0</v>
          </cell>
          <cell r="P395" t="str">
            <v>WLR/Kerry Radio</v>
          </cell>
          <cell r="Q395">
            <v>248</v>
          </cell>
          <cell r="R395">
            <v>0</v>
          </cell>
          <cell r="S395">
            <v>0</v>
          </cell>
          <cell r="T395">
            <v>0</v>
          </cell>
          <cell r="U395">
            <v>4</v>
          </cell>
        </row>
        <row r="396">
          <cell r="D396">
            <v>77166</v>
          </cell>
          <cell r="E396">
            <v>19</v>
          </cell>
          <cell r="F396" t="str">
            <v>X</v>
          </cell>
          <cell r="G396">
            <v>19</v>
          </cell>
          <cell r="H396">
            <v>19</v>
          </cell>
          <cell r="I396" t="str">
            <v>X</v>
          </cell>
          <cell r="J396" t="str">
            <v>X</v>
          </cell>
          <cell r="K396" t="str">
            <v>X</v>
          </cell>
          <cell r="L396" t="str">
            <v>X</v>
          </cell>
          <cell r="M396" t="str">
            <v>X</v>
          </cell>
          <cell r="N396" t="str">
            <v>X</v>
          </cell>
          <cell r="O396">
            <v>0</v>
          </cell>
          <cell r="P396" t="str">
            <v>Today Radio</v>
          </cell>
          <cell r="Q396">
            <v>6480</v>
          </cell>
          <cell r="R396">
            <v>0</v>
          </cell>
          <cell r="S396">
            <v>0</v>
          </cell>
          <cell r="T396">
            <v>0</v>
          </cell>
          <cell r="U396">
            <v>41</v>
          </cell>
        </row>
        <row r="397">
          <cell r="D397">
            <v>77167</v>
          </cell>
          <cell r="E397">
            <v>4</v>
          </cell>
          <cell r="F397" t="str">
            <v>X</v>
          </cell>
          <cell r="G397">
            <v>4</v>
          </cell>
          <cell r="H397">
            <v>4</v>
          </cell>
          <cell r="I397" t="str">
            <v>X</v>
          </cell>
          <cell r="J397" t="str">
            <v>X</v>
          </cell>
          <cell r="K397" t="str">
            <v>X</v>
          </cell>
          <cell r="L397" t="str">
            <v>X</v>
          </cell>
          <cell r="M397" t="str">
            <v>X</v>
          </cell>
          <cell r="N397" t="str">
            <v>X</v>
          </cell>
          <cell r="O397">
            <v>0</v>
          </cell>
          <cell r="P397" t="str">
            <v>ROIDirectPress081871</v>
          </cell>
          <cell r="Q397">
            <v>608</v>
          </cell>
          <cell r="R397">
            <v>0</v>
          </cell>
          <cell r="S397">
            <v>0</v>
          </cell>
          <cell r="T397">
            <v>0</v>
          </cell>
          <cell r="U397">
            <v>17</v>
          </cell>
        </row>
        <row r="398">
          <cell r="D398">
            <v>77168</v>
          </cell>
          <cell r="E398">
            <v>6</v>
          </cell>
          <cell r="F398" t="str">
            <v>X</v>
          </cell>
          <cell r="G398">
            <v>6</v>
          </cell>
          <cell r="H398">
            <v>6</v>
          </cell>
          <cell r="I398" t="str">
            <v>X</v>
          </cell>
          <cell r="J398" t="str">
            <v>X</v>
          </cell>
          <cell r="K398" t="str">
            <v>X</v>
          </cell>
          <cell r="L398" t="str">
            <v>X</v>
          </cell>
          <cell r="M398" t="str">
            <v>X</v>
          </cell>
          <cell r="N398" t="str">
            <v>X</v>
          </cell>
          <cell r="O398">
            <v>0</v>
          </cell>
          <cell r="P398" t="str">
            <v>ROIIntSite0818719852</v>
          </cell>
          <cell r="Q398">
            <v>3431</v>
          </cell>
          <cell r="R398">
            <v>0</v>
          </cell>
          <cell r="S398">
            <v>0</v>
          </cell>
          <cell r="T398">
            <v>0</v>
          </cell>
          <cell r="U398">
            <v>13</v>
          </cell>
        </row>
        <row r="399">
          <cell r="D399">
            <v>77181</v>
          </cell>
          <cell r="E399">
            <v>1</v>
          </cell>
          <cell r="F399" t="str">
            <v>X</v>
          </cell>
          <cell r="G399">
            <v>0</v>
          </cell>
          <cell r="H399">
            <v>0</v>
          </cell>
          <cell r="I399" t="str">
            <v>X</v>
          </cell>
          <cell r="J399" t="str">
            <v>X</v>
          </cell>
          <cell r="K399" t="str">
            <v>X</v>
          </cell>
          <cell r="L399" t="str">
            <v>X</v>
          </cell>
          <cell r="M399" t="str">
            <v>X</v>
          </cell>
          <cell r="N399" t="str">
            <v>X</v>
          </cell>
          <cell r="O399">
            <v>0</v>
          </cell>
          <cell r="P399" t="str">
            <v>Artsworld NB Xfer</v>
          </cell>
          <cell r="Q399">
            <v>0</v>
          </cell>
          <cell r="R399">
            <v>0</v>
          </cell>
          <cell r="S399">
            <v>1</v>
          </cell>
          <cell r="T399">
            <v>1</v>
          </cell>
          <cell r="U399">
            <v>0</v>
          </cell>
        </row>
        <row r="400">
          <cell r="D400">
            <v>77183</v>
          </cell>
          <cell r="E400">
            <v>70</v>
          </cell>
          <cell r="F400" t="str">
            <v>X</v>
          </cell>
          <cell r="G400">
            <v>67</v>
          </cell>
          <cell r="H400">
            <v>55</v>
          </cell>
          <cell r="I400" t="str">
            <v>X</v>
          </cell>
          <cell r="J400" t="str">
            <v>X</v>
          </cell>
          <cell r="K400" t="str">
            <v>X</v>
          </cell>
          <cell r="L400" t="str">
            <v>X</v>
          </cell>
          <cell r="M400" t="str">
            <v>X</v>
          </cell>
          <cell r="N400" t="str">
            <v>X</v>
          </cell>
          <cell r="O400">
            <v>2</v>
          </cell>
          <cell r="P400" t="str">
            <v>Business Install</v>
          </cell>
          <cell r="Q400">
            <v>9169</v>
          </cell>
          <cell r="R400">
            <v>15</v>
          </cell>
          <cell r="S400">
            <v>0</v>
          </cell>
          <cell r="T400">
            <v>0</v>
          </cell>
          <cell r="U400">
            <v>1027</v>
          </cell>
        </row>
        <row r="401">
          <cell r="D401">
            <v>77184</v>
          </cell>
          <cell r="E401">
            <v>8</v>
          </cell>
          <cell r="F401" t="str">
            <v>X</v>
          </cell>
          <cell r="G401">
            <v>6</v>
          </cell>
          <cell r="H401">
            <v>6</v>
          </cell>
          <cell r="I401" t="str">
            <v>X</v>
          </cell>
          <cell r="J401" t="str">
            <v>X</v>
          </cell>
          <cell r="K401" t="str">
            <v>X</v>
          </cell>
          <cell r="L401" t="str">
            <v>X</v>
          </cell>
          <cell r="M401" t="str">
            <v>X</v>
          </cell>
          <cell r="N401" t="str">
            <v>X</v>
          </cell>
          <cell r="O401">
            <v>0</v>
          </cell>
          <cell r="P401" t="str">
            <v>Retailer Commision</v>
          </cell>
          <cell r="Q401">
            <v>413</v>
          </cell>
          <cell r="R401">
            <v>33</v>
          </cell>
          <cell r="S401">
            <v>0</v>
          </cell>
          <cell r="T401">
            <v>0</v>
          </cell>
          <cell r="U401">
            <v>14</v>
          </cell>
        </row>
        <row r="402">
          <cell r="D402">
            <v>77185</v>
          </cell>
          <cell r="E402">
            <v>221</v>
          </cell>
          <cell r="F402" t="str">
            <v>X</v>
          </cell>
          <cell r="G402">
            <v>0</v>
          </cell>
          <cell r="H402">
            <v>0</v>
          </cell>
          <cell r="I402" t="str">
            <v>X</v>
          </cell>
          <cell r="J402" t="str">
            <v>X</v>
          </cell>
          <cell r="K402" t="str">
            <v>X</v>
          </cell>
          <cell r="L402" t="str">
            <v>X</v>
          </cell>
          <cell r="M402" t="str">
            <v>X</v>
          </cell>
          <cell r="N402" t="str">
            <v>X</v>
          </cell>
          <cell r="O402">
            <v>14</v>
          </cell>
          <cell r="P402" t="str">
            <v>Sky+ sales x/fer</v>
          </cell>
          <cell r="Q402">
            <v>0</v>
          </cell>
          <cell r="R402">
            <v>40</v>
          </cell>
          <cell r="S402">
            <v>204</v>
          </cell>
          <cell r="T402">
            <v>0</v>
          </cell>
          <cell r="U402">
            <v>0</v>
          </cell>
        </row>
        <row r="403">
          <cell r="D403">
            <v>77186</v>
          </cell>
          <cell r="E403">
            <v>1</v>
          </cell>
          <cell r="F403" t="str">
            <v>X</v>
          </cell>
          <cell r="G403">
            <v>0</v>
          </cell>
          <cell r="H403">
            <v>0</v>
          </cell>
          <cell r="I403" t="str">
            <v>X</v>
          </cell>
          <cell r="J403" t="str">
            <v>X</v>
          </cell>
          <cell r="K403" t="str">
            <v>X</v>
          </cell>
          <cell r="L403" t="str">
            <v>X</v>
          </cell>
          <cell r="M403" t="str">
            <v>X</v>
          </cell>
          <cell r="N403" t="str">
            <v>X</v>
          </cell>
          <cell r="O403">
            <v>1</v>
          </cell>
          <cell r="P403" t="str">
            <v>SB Sales Bookies Mai</v>
          </cell>
          <cell r="Q403">
            <v>0</v>
          </cell>
          <cell r="R403">
            <v>0</v>
          </cell>
          <cell r="S403">
            <v>0</v>
          </cell>
          <cell r="T403">
            <v>0</v>
          </cell>
          <cell r="U403">
            <v>0</v>
          </cell>
        </row>
        <row r="404">
          <cell r="D404">
            <v>77188</v>
          </cell>
          <cell r="E404">
            <v>8</v>
          </cell>
          <cell r="F404" t="str">
            <v>X</v>
          </cell>
          <cell r="G404">
            <v>8</v>
          </cell>
          <cell r="H404">
            <v>7</v>
          </cell>
          <cell r="I404" t="str">
            <v>X</v>
          </cell>
          <cell r="J404" t="str">
            <v>X</v>
          </cell>
          <cell r="K404" t="str">
            <v>X</v>
          </cell>
          <cell r="L404" t="str">
            <v>X</v>
          </cell>
          <cell r="M404" t="str">
            <v>X</v>
          </cell>
          <cell r="N404" t="str">
            <v>X</v>
          </cell>
          <cell r="O404">
            <v>0</v>
          </cell>
          <cell r="P404" t="str">
            <v>SB Compliance Xfer</v>
          </cell>
          <cell r="Q404">
            <v>1327</v>
          </cell>
          <cell r="R404">
            <v>0</v>
          </cell>
          <cell r="S404">
            <v>0</v>
          </cell>
          <cell r="T404">
            <v>0</v>
          </cell>
          <cell r="U404">
            <v>44</v>
          </cell>
        </row>
        <row r="405">
          <cell r="D405">
            <v>77195</v>
          </cell>
          <cell r="E405">
            <v>4</v>
          </cell>
          <cell r="F405" t="str">
            <v>X</v>
          </cell>
          <cell r="G405">
            <v>4</v>
          </cell>
          <cell r="H405">
            <v>4</v>
          </cell>
          <cell r="I405" t="str">
            <v>X</v>
          </cell>
          <cell r="J405" t="str">
            <v>X</v>
          </cell>
          <cell r="K405" t="str">
            <v>X</v>
          </cell>
          <cell r="L405" t="str">
            <v>X</v>
          </cell>
          <cell r="M405" t="str">
            <v>X</v>
          </cell>
          <cell r="N405" t="str">
            <v>X</v>
          </cell>
          <cell r="O405">
            <v>0</v>
          </cell>
          <cell r="P405" t="str">
            <v>SB Season Ticket TO</v>
          </cell>
          <cell r="Q405">
            <v>351</v>
          </cell>
          <cell r="R405">
            <v>0</v>
          </cell>
          <cell r="S405">
            <v>0</v>
          </cell>
          <cell r="T405">
            <v>0</v>
          </cell>
          <cell r="U405">
            <v>9</v>
          </cell>
        </row>
        <row r="406">
          <cell r="D406">
            <v>77196</v>
          </cell>
          <cell r="E406">
            <v>72</v>
          </cell>
          <cell r="F406" t="str">
            <v>X</v>
          </cell>
          <cell r="G406">
            <v>69</v>
          </cell>
          <cell r="H406">
            <v>67</v>
          </cell>
          <cell r="I406" t="str">
            <v>X</v>
          </cell>
          <cell r="J406" t="str">
            <v>X</v>
          </cell>
          <cell r="K406" t="str">
            <v>X</v>
          </cell>
          <cell r="L406" t="str">
            <v>X</v>
          </cell>
          <cell r="M406" t="str">
            <v>X</v>
          </cell>
          <cell r="N406" t="str">
            <v>X</v>
          </cell>
          <cell r="O406">
            <v>2</v>
          </cell>
          <cell r="P406" t="str">
            <v>Ops Sup T/fer Number</v>
          </cell>
          <cell r="Q406">
            <v>9562</v>
          </cell>
          <cell r="R406">
            <v>9</v>
          </cell>
          <cell r="S406">
            <v>0</v>
          </cell>
          <cell r="T406">
            <v>0</v>
          </cell>
          <cell r="U406">
            <v>380</v>
          </cell>
        </row>
        <row r="407">
          <cell r="D407">
            <v>77197</v>
          </cell>
          <cell r="E407">
            <v>2363</v>
          </cell>
          <cell r="F407" t="str">
            <v>X</v>
          </cell>
          <cell r="G407">
            <v>2345</v>
          </cell>
          <cell r="H407">
            <v>2245</v>
          </cell>
          <cell r="I407" t="str">
            <v>X</v>
          </cell>
          <cell r="J407" t="str">
            <v>X</v>
          </cell>
          <cell r="K407" t="str">
            <v>X</v>
          </cell>
          <cell r="L407" t="str">
            <v>X</v>
          </cell>
          <cell r="M407" t="str">
            <v>X</v>
          </cell>
          <cell r="N407" t="str">
            <v>X</v>
          </cell>
          <cell r="O407">
            <v>16</v>
          </cell>
          <cell r="P407" t="str">
            <v>ICT 08705800822</v>
          </cell>
          <cell r="Q407">
            <v>357000</v>
          </cell>
          <cell r="R407">
            <v>38</v>
          </cell>
          <cell r="S407">
            <v>0</v>
          </cell>
          <cell r="T407">
            <v>0</v>
          </cell>
          <cell r="U407">
            <v>9404</v>
          </cell>
        </row>
        <row r="408">
          <cell r="D408">
            <v>77198</v>
          </cell>
          <cell r="E408">
            <v>10</v>
          </cell>
          <cell r="F408" t="str">
            <v>X</v>
          </cell>
          <cell r="G408">
            <v>9</v>
          </cell>
          <cell r="H408">
            <v>9</v>
          </cell>
          <cell r="I408" t="str">
            <v>X</v>
          </cell>
          <cell r="J408" t="str">
            <v>X</v>
          </cell>
          <cell r="K408" t="str">
            <v>X</v>
          </cell>
          <cell r="L408" t="str">
            <v>X</v>
          </cell>
          <cell r="M408" t="str">
            <v>X</v>
          </cell>
          <cell r="N408" t="str">
            <v>X</v>
          </cell>
          <cell r="O408">
            <v>1</v>
          </cell>
          <cell r="P408" t="str">
            <v>Group Admin Xfer</v>
          </cell>
          <cell r="Q408">
            <v>682</v>
          </cell>
          <cell r="R408">
            <v>0</v>
          </cell>
          <cell r="S408">
            <v>0</v>
          </cell>
          <cell r="T408">
            <v>0</v>
          </cell>
          <cell r="U408">
            <v>19</v>
          </cell>
        </row>
        <row r="409">
          <cell r="D409">
            <v>77199</v>
          </cell>
          <cell r="E409">
            <v>45</v>
          </cell>
          <cell r="F409" t="str">
            <v>X</v>
          </cell>
          <cell r="G409">
            <v>42</v>
          </cell>
          <cell r="H409">
            <v>38</v>
          </cell>
          <cell r="I409" t="str">
            <v>X</v>
          </cell>
          <cell r="J409" t="str">
            <v>X</v>
          </cell>
          <cell r="K409" t="str">
            <v>X</v>
          </cell>
          <cell r="L409" t="str">
            <v>X</v>
          </cell>
          <cell r="M409" t="str">
            <v>X</v>
          </cell>
          <cell r="N409" t="str">
            <v>X</v>
          </cell>
          <cell r="O409">
            <v>1</v>
          </cell>
          <cell r="P409" t="str">
            <v>Sky Business Xfer</v>
          </cell>
          <cell r="Q409">
            <v>6407</v>
          </cell>
          <cell r="R409">
            <v>22</v>
          </cell>
          <cell r="S409">
            <v>0</v>
          </cell>
          <cell r="T409">
            <v>0</v>
          </cell>
          <cell r="U409">
            <v>244</v>
          </cell>
        </row>
        <row r="410">
          <cell r="D410">
            <v>77201</v>
          </cell>
          <cell r="E410">
            <v>109</v>
          </cell>
          <cell r="F410" t="str">
            <v>X</v>
          </cell>
          <cell r="G410">
            <v>97</v>
          </cell>
          <cell r="H410">
            <v>95</v>
          </cell>
          <cell r="I410" t="str">
            <v>X</v>
          </cell>
          <cell r="J410" t="str">
            <v>X</v>
          </cell>
          <cell r="K410" t="str">
            <v>X</v>
          </cell>
          <cell r="L410" t="str">
            <v>X</v>
          </cell>
          <cell r="M410" t="str">
            <v>X</v>
          </cell>
          <cell r="N410" t="str">
            <v>X</v>
          </cell>
          <cell r="O410">
            <v>12</v>
          </cell>
          <cell r="P410" t="str">
            <v>Install cust profile</v>
          </cell>
          <cell r="Q410">
            <v>8541</v>
          </cell>
          <cell r="R410">
            <v>0</v>
          </cell>
          <cell r="S410">
            <v>0</v>
          </cell>
          <cell r="T410">
            <v>0</v>
          </cell>
          <cell r="U410">
            <v>348</v>
          </cell>
        </row>
        <row r="411">
          <cell r="D411">
            <v>77202</v>
          </cell>
          <cell r="E411">
            <v>25</v>
          </cell>
          <cell r="F411" t="str">
            <v>X</v>
          </cell>
          <cell r="G411">
            <v>25</v>
          </cell>
          <cell r="H411">
            <v>24</v>
          </cell>
          <cell r="I411" t="str">
            <v>X</v>
          </cell>
          <cell r="J411" t="str">
            <v>X</v>
          </cell>
          <cell r="K411" t="str">
            <v>X</v>
          </cell>
          <cell r="L411" t="str">
            <v>X</v>
          </cell>
          <cell r="M411" t="str">
            <v>X</v>
          </cell>
          <cell r="N411" t="str">
            <v>X</v>
          </cell>
          <cell r="O411">
            <v>0</v>
          </cell>
          <cell r="P411" t="str">
            <v>VDN 77202 434343</v>
          </cell>
          <cell r="Q411">
            <v>6195</v>
          </cell>
          <cell r="R411">
            <v>0</v>
          </cell>
          <cell r="S411">
            <v>0</v>
          </cell>
          <cell r="T411">
            <v>0</v>
          </cell>
          <cell r="U411">
            <v>75</v>
          </cell>
        </row>
        <row r="412">
          <cell r="D412">
            <v>77204</v>
          </cell>
          <cell r="E412">
            <v>27</v>
          </cell>
          <cell r="F412" t="str">
            <v>X</v>
          </cell>
          <cell r="G412">
            <v>0</v>
          </cell>
          <cell r="H412">
            <v>0</v>
          </cell>
          <cell r="I412" t="str">
            <v>X</v>
          </cell>
          <cell r="J412" t="str">
            <v>X</v>
          </cell>
          <cell r="K412" t="str">
            <v>X</v>
          </cell>
          <cell r="L412" t="str">
            <v>X</v>
          </cell>
          <cell r="M412" t="str">
            <v>X</v>
          </cell>
          <cell r="N412" t="str">
            <v>X</v>
          </cell>
          <cell r="O412">
            <v>27</v>
          </cell>
          <cell r="P412" t="str">
            <v>ROI Install</v>
          </cell>
          <cell r="Q412">
            <v>0</v>
          </cell>
          <cell r="R412">
            <v>0</v>
          </cell>
          <cell r="S412">
            <v>0</v>
          </cell>
          <cell r="T412">
            <v>0</v>
          </cell>
          <cell r="U412">
            <v>0</v>
          </cell>
        </row>
        <row r="413">
          <cell r="D413">
            <v>77205</v>
          </cell>
          <cell r="E413">
            <v>7</v>
          </cell>
          <cell r="F413" t="str">
            <v>X</v>
          </cell>
          <cell r="G413">
            <v>7</v>
          </cell>
          <cell r="H413">
            <v>6</v>
          </cell>
          <cell r="I413" t="str">
            <v>X</v>
          </cell>
          <cell r="J413" t="str">
            <v>X</v>
          </cell>
          <cell r="K413" t="str">
            <v>X</v>
          </cell>
          <cell r="L413" t="str">
            <v>X</v>
          </cell>
          <cell r="M413" t="str">
            <v>X</v>
          </cell>
          <cell r="N413" t="str">
            <v>X</v>
          </cell>
          <cell r="O413">
            <v>0</v>
          </cell>
          <cell r="P413" t="str">
            <v>IDO Technical UK</v>
          </cell>
          <cell r="Q413">
            <v>863</v>
          </cell>
          <cell r="R413">
            <v>0</v>
          </cell>
          <cell r="S413">
            <v>0</v>
          </cell>
          <cell r="T413">
            <v>0</v>
          </cell>
          <cell r="U413">
            <v>45</v>
          </cell>
        </row>
        <row r="414">
          <cell r="D414">
            <v>77206</v>
          </cell>
          <cell r="E414">
            <v>308</v>
          </cell>
          <cell r="F414" t="str">
            <v>X</v>
          </cell>
          <cell r="G414">
            <v>302</v>
          </cell>
          <cell r="H414">
            <v>273</v>
          </cell>
          <cell r="I414" t="str">
            <v>X</v>
          </cell>
          <cell r="J414" t="str">
            <v>X</v>
          </cell>
          <cell r="K414" t="str">
            <v>X</v>
          </cell>
          <cell r="L414" t="str">
            <v>X</v>
          </cell>
          <cell r="M414" t="str">
            <v>X</v>
          </cell>
          <cell r="N414" t="str">
            <v>X</v>
          </cell>
          <cell r="O414">
            <v>6</v>
          </cell>
          <cell r="P414" t="str">
            <v>ASA cust profile</v>
          </cell>
          <cell r="Q414">
            <v>39899</v>
          </cell>
          <cell r="R414">
            <v>0</v>
          </cell>
          <cell r="S414">
            <v>0</v>
          </cell>
          <cell r="T414">
            <v>0</v>
          </cell>
          <cell r="U414">
            <v>3242</v>
          </cell>
        </row>
        <row r="415">
          <cell r="D415">
            <v>77208</v>
          </cell>
          <cell r="E415">
            <v>339</v>
          </cell>
          <cell r="F415" t="str">
            <v>X</v>
          </cell>
          <cell r="G415">
            <v>339</v>
          </cell>
          <cell r="H415">
            <v>325</v>
          </cell>
          <cell r="I415" t="str">
            <v>X</v>
          </cell>
          <cell r="J415" t="str">
            <v>X</v>
          </cell>
          <cell r="K415" t="str">
            <v>X</v>
          </cell>
          <cell r="L415" t="str">
            <v>X</v>
          </cell>
          <cell r="M415" t="str">
            <v>X</v>
          </cell>
          <cell r="N415" t="str">
            <v>X</v>
          </cell>
          <cell r="O415">
            <v>0</v>
          </cell>
          <cell r="P415" t="str">
            <v>VDN 77208 434343</v>
          </cell>
          <cell r="Q415">
            <v>75922</v>
          </cell>
          <cell r="R415">
            <v>0</v>
          </cell>
          <cell r="S415">
            <v>0</v>
          </cell>
          <cell r="T415">
            <v>0</v>
          </cell>
          <cell r="U415">
            <v>1373</v>
          </cell>
        </row>
        <row r="416">
          <cell r="D416">
            <v>77209</v>
          </cell>
          <cell r="E416">
            <v>207</v>
          </cell>
          <cell r="F416" t="str">
            <v>X</v>
          </cell>
          <cell r="G416">
            <v>203</v>
          </cell>
          <cell r="H416">
            <v>198</v>
          </cell>
          <cell r="I416" t="str">
            <v>X</v>
          </cell>
          <cell r="J416" t="str">
            <v>X</v>
          </cell>
          <cell r="K416" t="str">
            <v>X</v>
          </cell>
          <cell r="L416" t="str">
            <v>X</v>
          </cell>
          <cell r="M416" t="str">
            <v>X</v>
          </cell>
          <cell r="N416" t="str">
            <v>X</v>
          </cell>
          <cell r="O416">
            <v>4</v>
          </cell>
          <cell r="P416" t="str">
            <v>Ops Support cust pro</v>
          </cell>
          <cell r="Q416">
            <v>16237</v>
          </cell>
          <cell r="R416">
            <v>0</v>
          </cell>
          <cell r="S416">
            <v>0</v>
          </cell>
          <cell r="T416">
            <v>0</v>
          </cell>
          <cell r="U416">
            <v>597</v>
          </cell>
        </row>
        <row r="417">
          <cell r="D417">
            <v>77211</v>
          </cell>
          <cell r="E417">
            <v>121</v>
          </cell>
          <cell r="F417" t="str">
            <v>x</v>
          </cell>
          <cell r="G417">
            <v>0</v>
          </cell>
          <cell r="H417">
            <v>0</v>
          </cell>
          <cell r="I417" t="str">
            <v>x</v>
          </cell>
          <cell r="J417" t="str">
            <v>x</v>
          </cell>
          <cell r="K417" t="str">
            <v>x</v>
          </cell>
          <cell r="L417" t="str">
            <v>x</v>
          </cell>
          <cell r="M417" t="str">
            <v>x</v>
          </cell>
          <cell r="N417" t="str">
            <v>x</v>
          </cell>
          <cell r="O417">
            <v>0</v>
          </cell>
          <cell r="P417" t="str">
            <v>Install 959595</v>
          </cell>
          <cell r="Q417">
            <v>0</v>
          </cell>
          <cell r="R417">
            <v>0</v>
          </cell>
          <cell r="S417">
            <v>121</v>
          </cell>
          <cell r="T417">
            <v>0</v>
          </cell>
          <cell r="U417">
            <v>0</v>
          </cell>
        </row>
        <row r="418">
          <cell r="D418">
            <v>77211</v>
          </cell>
          <cell r="E418">
            <v>3206</v>
          </cell>
          <cell r="F418" t="str">
            <v>X</v>
          </cell>
          <cell r="G418">
            <v>3182</v>
          </cell>
          <cell r="H418">
            <v>3016</v>
          </cell>
          <cell r="I418" t="str">
            <v>X</v>
          </cell>
          <cell r="J418" t="str">
            <v>X</v>
          </cell>
          <cell r="K418" t="str">
            <v>X</v>
          </cell>
          <cell r="L418" t="str">
            <v>X</v>
          </cell>
          <cell r="M418" t="str">
            <v>X</v>
          </cell>
          <cell r="N418" t="str">
            <v>X</v>
          </cell>
          <cell r="O418">
            <v>15</v>
          </cell>
          <cell r="P418" t="str">
            <v>Install 959595</v>
          </cell>
          <cell r="Q418">
            <v>754941</v>
          </cell>
          <cell r="R418">
            <v>122</v>
          </cell>
          <cell r="S418">
            <v>0</v>
          </cell>
          <cell r="T418">
            <v>0</v>
          </cell>
          <cell r="U418">
            <v>19541</v>
          </cell>
        </row>
        <row r="419">
          <cell r="D419">
            <v>77212</v>
          </cell>
          <cell r="E419">
            <v>1</v>
          </cell>
          <cell r="F419" t="str">
            <v>x</v>
          </cell>
          <cell r="G419">
            <v>0</v>
          </cell>
          <cell r="H419">
            <v>0</v>
          </cell>
          <cell r="I419" t="str">
            <v>x</v>
          </cell>
          <cell r="J419" t="str">
            <v>x</v>
          </cell>
          <cell r="K419" t="str">
            <v>x</v>
          </cell>
          <cell r="L419" t="str">
            <v>x</v>
          </cell>
          <cell r="M419" t="str">
            <v>x</v>
          </cell>
          <cell r="N419" t="str">
            <v>x</v>
          </cell>
          <cell r="O419">
            <v>1</v>
          </cell>
          <cell r="P419" t="str">
            <v>Sky+ Install</v>
          </cell>
          <cell r="Q419">
            <v>0</v>
          </cell>
          <cell r="R419">
            <v>0</v>
          </cell>
          <cell r="S419">
            <v>0</v>
          </cell>
          <cell r="T419">
            <v>0</v>
          </cell>
          <cell r="U419">
            <v>0</v>
          </cell>
        </row>
        <row r="420">
          <cell r="D420">
            <v>77212</v>
          </cell>
          <cell r="E420">
            <v>219</v>
          </cell>
          <cell r="F420" t="str">
            <v>X</v>
          </cell>
          <cell r="G420">
            <v>217</v>
          </cell>
          <cell r="H420">
            <v>212</v>
          </cell>
          <cell r="I420" t="str">
            <v>X</v>
          </cell>
          <cell r="J420" t="str">
            <v>X</v>
          </cell>
          <cell r="K420" t="str">
            <v>X</v>
          </cell>
          <cell r="L420" t="str">
            <v>X</v>
          </cell>
          <cell r="M420" t="str">
            <v>X</v>
          </cell>
          <cell r="N420" t="str">
            <v>X</v>
          </cell>
          <cell r="O420">
            <v>2</v>
          </cell>
          <cell r="P420" t="str">
            <v>Sky+ Install</v>
          </cell>
          <cell r="Q420">
            <v>62102</v>
          </cell>
          <cell r="R420">
            <v>0</v>
          </cell>
          <cell r="S420">
            <v>0</v>
          </cell>
          <cell r="T420">
            <v>0</v>
          </cell>
          <cell r="U420">
            <v>822</v>
          </cell>
        </row>
        <row r="421">
          <cell r="D421">
            <v>77214</v>
          </cell>
          <cell r="E421">
            <v>14</v>
          </cell>
          <cell r="F421" t="str">
            <v>X</v>
          </cell>
          <cell r="G421">
            <v>14</v>
          </cell>
          <cell r="H421">
            <v>14</v>
          </cell>
          <cell r="I421" t="str">
            <v>X</v>
          </cell>
          <cell r="J421" t="str">
            <v>X</v>
          </cell>
          <cell r="K421" t="str">
            <v>X</v>
          </cell>
          <cell r="L421" t="str">
            <v>X</v>
          </cell>
          <cell r="M421" t="str">
            <v>X</v>
          </cell>
          <cell r="N421" t="str">
            <v>X</v>
          </cell>
          <cell r="O421">
            <v>0</v>
          </cell>
          <cell r="P421" t="str">
            <v>BST cust profile</v>
          </cell>
          <cell r="Q421">
            <v>2390</v>
          </cell>
          <cell r="R421">
            <v>0</v>
          </cell>
          <cell r="S421">
            <v>0</v>
          </cell>
          <cell r="T421">
            <v>0</v>
          </cell>
          <cell r="U421">
            <v>31</v>
          </cell>
        </row>
        <row r="422">
          <cell r="D422">
            <v>77215</v>
          </cell>
          <cell r="E422">
            <v>4</v>
          </cell>
          <cell r="F422" t="str">
            <v>x</v>
          </cell>
          <cell r="G422">
            <v>0</v>
          </cell>
          <cell r="H422">
            <v>0</v>
          </cell>
          <cell r="I422" t="str">
            <v>x</v>
          </cell>
          <cell r="J422" t="str">
            <v>x</v>
          </cell>
          <cell r="K422" t="str">
            <v>x</v>
          </cell>
          <cell r="L422" t="str">
            <v>x</v>
          </cell>
          <cell r="M422" t="str">
            <v>x</v>
          </cell>
          <cell r="N422" t="str">
            <v>x</v>
          </cell>
          <cell r="O422">
            <v>0</v>
          </cell>
          <cell r="P422" t="str">
            <v>Timeout 959595</v>
          </cell>
          <cell r="Q422">
            <v>0</v>
          </cell>
          <cell r="R422">
            <v>0</v>
          </cell>
          <cell r="S422">
            <v>4</v>
          </cell>
          <cell r="T422">
            <v>0</v>
          </cell>
          <cell r="U422">
            <v>0</v>
          </cell>
        </row>
        <row r="423">
          <cell r="D423">
            <v>77215</v>
          </cell>
          <cell r="E423">
            <v>21</v>
          </cell>
          <cell r="F423" t="str">
            <v>X</v>
          </cell>
          <cell r="G423">
            <v>19</v>
          </cell>
          <cell r="H423">
            <v>18</v>
          </cell>
          <cell r="I423" t="str">
            <v>X</v>
          </cell>
          <cell r="J423" t="str">
            <v>X</v>
          </cell>
          <cell r="K423" t="str">
            <v>X</v>
          </cell>
          <cell r="L423" t="str">
            <v>X</v>
          </cell>
          <cell r="M423" t="str">
            <v>X</v>
          </cell>
          <cell r="N423" t="str">
            <v>X</v>
          </cell>
          <cell r="O423">
            <v>2</v>
          </cell>
          <cell r="P423" t="str">
            <v>Timeout 959595</v>
          </cell>
          <cell r="Q423">
            <v>6580</v>
          </cell>
          <cell r="R423">
            <v>0</v>
          </cell>
          <cell r="S423">
            <v>0</v>
          </cell>
          <cell r="T423">
            <v>0</v>
          </cell>
          <cell r="U423">
            <v>89</v>
          </cell>
        </row>
        <row r="424">
          <cell r="D424">
            <v>77217</v>
          </cell>
          <cell r="E424">
            <v>2</v>
          </cell>
          <cell r="F424" t="str">
            <v>x</v>
          </cell>
          <cell r="G424">
            <v>0</v>
          </cell>
          <cell r="H424">
            <v>0</v>
          </cell>
          <cell r="I424" t="str">
            <v>x</v>
          </cell>
          <cell r="J424" t="str">
            <v>x</v>
          </cell>
          <cell r="K424" t="str">
            <v>x</v>
          </cell>
          <cell r="L424" t="str">
            <v>x</v>
          </cell>
          <cell r="M424" t="str">
            <v>x</v>
          </cell>
          <cell r="N424" t="str">
            <v>x</v>
          </cell>
          <cell r="O424">
            <v>2</v>
          </cell>
          <cell r="P424" t="str">
            <v>VDN 77217 419999</v>
          </cell>
          <cell r="Q424">
            <v>0</v>
          </cell>
          <cell r="R424">
            <v>0</v>
          </cell>
          <cell r="S424">
            <v>0</v>
          </cell>
          <cell r="T424">
            <v>0</v>
          </cell>
          <cell r="U424">
            <v>0</v>
          </cell>
        </row>
        <row r="425">
          <cell r="D425">
            <v>77218</v>
          </cell>
          <cell r="E425">
            <v>1</v>
          </cell>
          <cell r="F425" t="str">
            <v>X</v>
          </cell>
          <cell r="G425">
            <v>0</v>
          </cell>
          <cell r="H425">
            <v>0</v>
          </cell>
          <cell r="I425" t="str">
            <v>X</v>
          </cell>
          <cell r="J425" t="str">
            <v>X</v>
          </cell>
          <cell r="K425" t="str">
            <v>X</v>
          </cell>
          <cell r="L425" t="str">
            <v>X</v>
          </cell>
          <cell r="M425" t="str">
            <v>X</v>
          </cell>
          <cell r="N425" t="str">
            <v>X</v>
          </cell>
          <cell r="O425">
            <v>1</v>
          </cell>
          <cell r="P425" t="str">
            <v>ROI Tesco Install</v>
          </cell>
          <cell r="Q425">
            <v>0</v>
          </cell>
          <cell r="R425">
            <v>0</v>
          </cell>
          <cell r="S425">
            <v>0</v>
          </cell>
          <cell r="T425">
            <v>0</v>
          </cell>
          <cell r="U425">
            <v>0</v>
          </cell>
        </row>
        <row r="426">
          <cell r="D426">
            <v>77224</v>
          </cell>
          <cell r="E426">
            <v>2</v>
          </cell>
          <cell r="F426" t="str">
            <v>X</v>
          </cell>
          <cell r="G426">
            <v>0</v>
          </cell>
          <cell r="H426">
            <v>0</v>
          </cell>
          <cell r="I426" t="str">
            <v>X</v>
          </cell>
          <cell r="J426" t="str">
            <v>X</v>
          </cell>
          <cell r="K426" t="str">
            <v>X</v>
          </cell>
          <cell r="L426" t="str">
            <v>X</v>
          </cell>
          <cell r="M426" t="str">
            <v>X</v>
          </cell>
          <cell r="N426" t="str">
            <v>X</v>
          </cell>
          <cell r="O426">
            <v>2</v>
          </cell>
          <cell r="P426">
            <v>77224</v>
          </cell>
          <cell r="Q426">
            <v>0</v>
          </cell>
          <cell r="R426">
            <v>0</v>
          </cell>
          <cell r="S426">
            <v>0</v>
          </cell>
          <cell r="T426">
            <v>0</v>
          </cell>
          <cell r="U426">
            <v>0</v>
          </cell>
        </row>
        <row r="427">
          <cell r="D427">
            <v>77225</v>
          </cell>
          <cell r="E427">
            <v>218</v>
          </cell>
          <cell r="F427" t="str">
            <v>X</v>
          </cell>
          <cell r="G427">
            <v>213</v>
          </cell>
          <cell r="H427">
            <v>211</v>
          </cell>
          <cell r="I427" t="str">
            <v>X</v>
          </cell>
          <cell r="J427" t="str">
            <v>X</v>
          </cell>
          <cell r="K427" t="str">
            <v>X</v>
          </cell>
          <cell r="L427" t="str">
            <v>X</v>
          </cell>
          <cell r="M427" t="str">
            <v>X</v>
          </cell>
          <cell r="N427" t="str">
            <v>X</v>
          </cell>
          <cell r="O427">
            <v>5</v>
          </cell>
          <cell r="P427" t="str">
            <v>ROI Card Order</v>
          </cell>
          <cell r="Q427">
            <v>53450</v>
          </cell>
          <cell r="R427">
            <v>0</v>
          </cell>
          <cell r="S427">
            <v>0</v>
          </cell>
          <cell r="T427">
            <v>0</v>
          </cell>
          <cell r="U427">
            <v>779</v>
          </cell>
        </row>
        <row r="428">
          <cell r="D428">
            <v>77229</v>
          </cell>
          <cell r="E428">
            <v>11</v>
          </cell>
          <cell r="F428" t="str">
            <v>x</v>
          </cell>
          <cell r="G428">
            <v>11</v>
          </cell>
          <cell r="H428">
            <v>11</v>
          </cell>
          <cell r="I428" t="str">
            <v>x</v>
          </cell>
          <cell r="J428" t="str">
            <v>x</v>
          </cell>
          <cell r="K428" t="str">
            <v>x</v>
          </cell>
          <cell r="L428" t="str">
            <v>x</v>
          </cell>
          <cell r="M428" t="str">
            <v>x</v>
          </cell>
          <cell r="N428" t="str">
            <v>x</v>
          </cell>
          <cell r="O428">
            <v>0</v>
          </cell>
          <cell r="P428" t="str">
            <v>SBO Upgrade 77229</v>
          </cell>
          <cell r="Q428">
            <v>1238</v>
          </cell>
          <cell r="R428">
            <v>0</v>
          </cell>
          <cell r="S428">
            <v>0</v>
          </cell>
          <cell r="T428">
            <v>0</v>
          </cell>
          <cell r="U428">
            <v>65</v>
          </cell>
        </row>
        <row r="429">
          <cell r="D429">
            <v>77229</v>
          </cell>
          <cell r="E429">
            <v>16</v>
          </cell>
          <cell r="F429" t="str">
            <v>X</v>
          </cell>
          <cell r="G429">
            <v>14</v>
          </cell>
          <cell r="H429">
            <v>13</v>
          </cell>
          <cell r="I429" t="str">
            <v>X</v>
          </cell>
          <cell r="J429" t="str">
            <v>X</v>
          </cell>
          <cell r="K429" t="str">
            <v>X</v>
          </cell>
          <cell r="L429" t="str">
            <v>X</v>
          </cell>
          <cell r="M429" t="str">
            <v>X</v>
          </cell>
          <cell r="N429" t="str">
            <v>X</v>
          </cell>
          <cell r="O429">
            <v>0</v>
          </cell>
          <cell r="P429" t="str">
            <v>SBO Upgrade 77229</v>
          </cell>
          <cell r="Q429">
            <v>4328</v>
          </cell>
          <cell r="R429">
            <v>0</v>
          </cell>
          <cell r="S429">
            <v>2</v>
          </cell>
          <cell r="T429">
            <v>2</v>
          </cell>
          <cell r="U429">
            <v>234</v>
          </cell>
        </row>
        <row r="430">
          <cell r="D430">
            <v>77230</v>
          </cell>
          <cell r="E430">
            <v>1</v>
          </cell>
          <cell r="F430" t="str">
            <v>X</v>
          </cell>
          <cell r="G430">
            <v>1</v>
          </cell>
          <cell r="H430">
            <v>0</v>
          </cell>
          <cell r="I430" t="str">
            <v>X</v>
          </cell>
          <cell r="J430" t="str">
            <v>X</v>
          </cell>
          <cell r="K430" t="str">
            <v>X</v>
          </cell>
          <cell r="L430" t="str">
            <v>X</v>
          </cell>
          <cell r="M430" t="str">
            <v>X</v>
          </cell>
          <cell r="N430" t="str">
            <v>X</v>
          </cell>
          <cell r="O430">
            <v>0</v>
          </cell>
          <cell r="P430" t="str">
            <v>Tesco Xfer 959595</v>
          </cell>
          <cell r="Q430">
            <v>94</v>
          </cell>
          <cell r="R430">
            <v>0</v>
          </cell>
          <cell r="S430">
            <v>0</v>
          </cell>
          <cell r="T430">
            <v>0</v>
          </cell>
          <cell r="U430">
            <v>104</v>
          </cell>
        </row>
        <row r="431">
          <cell r="D431">
            <v>77231</v>
          </cell>
          <cell r="E431">
            <v>2</v>
          </cell>
          <cell r="F431" t="str">
            <v>X</v>
          </cell>
          <cell r="G431">
            <v>0</v>
          </cell>
          <cell r="H431">
            <v>2</v>
          </cell>
          <cell r="I431" t="str">
            <v>X</v>
          </cell>
          <cell r="J431" t="str">
            <v>X</v>
          </cell>
          <cell r="K431" t="str">
            <v>X</v>
          </cell>
          <cell r="L431" t="str">
            <v>X</v>
          </cell>
          <cell r="M431" t="str">
            <v>X</v>
          </cell>
          <cell r="N431" t="str">
            <v>X</v>
          </cell>
          <cell r="O431">
            <v>0</v>
          </cell>
          <cell r="P431" t="str">
            <v>Beta Project 5875078</v>
          </cell>
          <cell r="Q431">
            <v>0</v>
          </cell>
          <cell r="R431">
            <v>0</v>
          </cell>
          <cell r="S431">
            <v>0</v>
          </cell>
          <cell r="T431">
            <v>0</v>
          </cell>
          <cell r="U431">
            <v>0</v>
          </cell>
        </row>
        <row r="432">
          <cell r="D432">
            <v>77235</v>
          </cell>
          <cell r="E432">
            <v>87</v>
          </cell>
          <cell r="F432" t="str">
            <v>x</v>
          </cell>
          <cell r="G432">
            <v>0</v>
          </cell>
          <cell r="H432">
            <v>0</v>
          </cell>
          <cell r="I432" t="str">
            <v>x</v>
          </cell>
          <cell r="J432" t="str">
            <v>x</v>
          </cell>
          <cell r="K432" t="str">
            <v>x</v>
          </cell>
          <cell r="L432" t="str">
            <v>x</v>
          </cell>
          <cell r="M432" t="str">
            <v>x</v>
          </cell>
          <cell r="N432" t="str">
            <v>x</v>
          </cell>
          <cell r="O432">
            <v>0</v>
          </cell>
          <cell r="P432">
            <v>77235</v>
          </cell>
          <cell r="Q432">
            <v>0</v>
          </cell>
          <cell r="R432">
            <v>0</v>
          </cell>
          <cell r="S432">
            <v>87</v>
          </cell>
          <cell r="T432">
            <v>0</v>
          </cell>
          <cell r="U432">
            <v>0</v>
          </cell>
        </row>
        <row r="433">
          <cell r="D433">
            <v>77235</v>
          </cell>
          <cell r="E433">
            <v>57</v>
          </cell>
          <cell r="F433" t="str">
            <v>X</v>
          </cell>
          <cell r="G433">
            <v>0</v>
          </cell>
          <cell r="H433">
            <v>0</v>
          </cell>
          <cell r="I433" t="str">
            <v>X</v>
          </cell>
          <cell r="J433" t="str">
            <v>X</v>
          </cell>
          <cell r="K433" t="str">
            <v>X</v>
          </cell>
          <cell r="L433" t="str">
            <v>X</v>
          </cell>
          <cell r="M433" t="str">
            <v>X</v>
          </cell>
          <cell r="N433" t="str">
            <v>X</v>
          </cell>
          <cell r="O433">
            <v>0</v>
          </cell>
          <cell r="P433">
            <v>77235</v>
          </cell>
          <cell r="Q433">
            <v>0</v>
          </cell>
          <cell r="R433">
            <v>0</v>
          </cell>
          <cell r="S433">
            <v>57</v>
          </cell>
          <cell r="T433">
            <v>57</v>
          </cell>
          <cell r="U433">
            <v>0</v>
          </cell>
        </row>
        <row r="434">
          <cell r="D434">
            <v>77236</v>
          </cell>
          <cell r="E434">
            <v>175</v>
          </cell>
          <cell r="F434" t="str">
            <v>x</v>
          </cell>
          <cell r="G434">
            <v>170</v>
          </cell>
          <cell r="H434">
            <v>148</v>
          </cell>
          <cell r="I434" t="str">
            <v>x</v>
          </cell>
          <cell r="J434" t="str">
            <v>x</v>
          </cell>
          <cell r="K434" t="str">
            <v>x</v>
          </cell>
          <cell r="L434" t="str">
            <v>x</v>
          </cell>
          <cell r="M434" t="str">
            <v>x</v>
          </cell>
          <cell r="N434" t="str">
            <v>x</v>
          </cell>
          <cell r="O434">
            <v>0</v>
          </cell>
          <cell r="P434" t="str">
            <v>Cust MI 800822</v>
          </cell>
          <cell r="Q434">
            <v>46896</v>
          </cell>
          <cell r="R434">
            <v>5</v>
          </cell>
          <cell r="S434">
            <v>0</v>
          </cell>
          <cell r="T434">
            <v>0</v>
          </cell>
          <cell r="U434">
            <v>1819</v>
          </cell>
        </row>
        <row r="435">
          <cell r="D435">
            <v>77236</v>
          </cell>
          <cell r="E435">
            <v>176</v>
          </cell>
          <cell r="F435" t="str">
            <v>X</v>
          </cell>
          <cell r="G435">
            <v>0</v>
          </cell>
          <cell r="H435">
            <v>0</v>
          </cell>
          <cell r="I435" t="str">
            <v>X</v>
          </cell>
          <cell r="J435" t="str">
            <v>X</v>
          </cell>
          <cell r="K435" t="str">
            <v>X</v>
          </cell>
          <cell r="L435" t="str">
            <v>X</v>
          </cell>
          <cell r="M435" t="str">
            <v>X</v>
          </cell>
          <cell r="N435" t="str">
            <v>X</v>
          </cell>
          <cell r="O435">
            <v>1</v>
          </cell>
          <cell r="P435" t="str">
            <v>ICT 800822</v>
          </cell>
          <cell r="Q435">
            <v>0</v>
          </cell>
          <cell r="R435">
            <v>0</v>
          </cell>
          <cell r="S435">
            <v>175</v>
          </cell>
          <cell r="T435">
            <v>175</v>
          </cell>
          <cell r="U435">
            <v>0</v>
          </cell>
        </row>
        <row r="436">
          <cell r="D436">
            <v>77237</v>
          </cell>
          <cell r="E436">
            <v>1</v>
          </cell>
          <cell r="F436" t="str">
            <v>x</v>
          </cell>
          <cell r="G436">
            <v>1</v>
          </cell>
          <cell r="H436">
            <v>1</v>
          </cell>
          <cell r="I436" t="str">
            <v>x</v>
          </cell>
          <cell r="J436" t="str">
            <v>x</v>
          </cell>
          <cell r="K436" t="str">
            <v>x</v>
          </cell>
          <cell r="L436" t="str">
            <v>x</v>
          </cell>
          <cell r="M436" t="str">
            <v>x</v>
          </cell>
          <cell r="N436" t="str">
            <v>x</v>
          </cell>
          <cell r="O436">
            <v>0</v>
          </cell>
          <cell r="P436" t="str">
            <v>TV Series 24_2424024</v>
          </cell>
          <cell r="Q436">
            <v>473</v>
          </cell>
          <cell r="R436">
            <v>0</v>
          </cell>
          <cell r="S436">
            <v>0</v>
          </cell>
          <cell r="T436">
            <v>0</v>
          </cell>
          <cell r="U436">
            <v>2</v>
          </cell>
        </row>
        <row r="437">
          <cell r="D437">
            <v>77239</v>
          </cell>
          <cell r="E437">
            <v>27</v>
          </cell>
          <cell r="F437" t="str">
            <v>X</v>
          </cell>
          <cell r="G437">
            <v>0</v>
          </cell>
          <cell r="H437">
            <v>0</v>
          </cell>
          <cell r="I437" t="str">
            <v>X</v>
          </cell>
          <cell r="J437" t="str">
            <v>X</v>
          </cell>
          <cell r="K437" t="str">
            <v>X</v>
          </cell>
          <cell r="L437" t="str">
            <v>X</v>
          </cell>
          <cell r="M437" t="str">
            <v>X</v>
          </cell>
          <cell r="N437" t="str">
            <v>X</v>
          </cell>
          <cell r="O437">
            <v>27</v>
          </cell>
          <cell r="P437" t="str">
            <v>ROI ICT</v>
          </cell>
          <cell r="Q437">
            <v>0</v>
          </cell>
          <cell r="R437">
            <v>0</v>
          </cell>
          <cell r="S437">
            <v>0</v>
          </cell>
          <cell r="T437">
            <v>0</v>
          </cell>
          <cell r="U437">
            <v>0</v>
          </cell>
        </row>
        <row r="438">
          <cell r="D438">
            <v>77240</v>
          </cell>
          <cell r="E438">
            <v>181</v>
          </cell>
          <cell r="F438" t="str">
            <v>X</v>
          </cell>
          <cell r="G438">
            <v>144</v>
          </cell>
          <cell r="H438">
            <v>144</v>
          </cell>
          <cell r="I438" t="str">
            <v>X</v>
          </cell>
          <cell r="J438" t="str">
            <v>X</v>
          </cell>
          <cell r="K438" t="str">
            <v>X</v>
          </cell>
          <cell r="L438" t="str">
            <v>X</v>
          </cell>
          <cell r="M438" t="str">
            <v>X</v>
          </cell>
          <cell r="N438" t="str">
            <v>X</v>
          </cell>
          <cell r="O438">
            <v>0</v>
          </cell>
          <cell r="P438" t="str">
            <v>IP PAT Transfer</v>
          </cell>
          <cell r="Q438">
            <v>32286</v>
          </cell>
          <cell r="R438">
            <v>0</v>
          </cell>
          <cell r="S438">
            <v>37</v>
          </cell>
          <cell r="T438">
            <v>37</v>
          </cell>
          <cell r="U438">
            <v>313</v>
          </cell>
        </row>
        <row r="439">
          <cell r="D439">
            <v>77242</v>
          </cell>
          <cell r="E439">
            <v>668</v>
          </cell>
          <cell r="F439" t="str">
            <v>X</v>
          </cell>
          <cell r="G439">
            <v>667</v>
          </cell>
          <cell r="H439">
            <v>665</v>
          </cell>
          <cell r="I439" t="str">
            <v>X</v>
          </cell>
          <cell r="J439" t="str">
            <v>X</v>
          </cell>
          <cell r="K439" t="str">
            <v>X</v>
          </cell>
          <cell r="L439" t="str">
            <v>X</v>
          </cell>
          <cell r="M439" t="str">
            <v>X</v>
          </cell>
          <cell r="N439" t="str">
            <v>X</v>
          </cell>
          <cell r="O439">
            <v>1</v>
          </cell>
          <cell r="P439">
            <v>77242</v>
          </cell>
          <cell r="Q439">
            <v>87812</v>
          </cell>
          <cell r="R439">
            <v>0</v>
          </cell>
          <cell r="S439">
            <v>0</v>
          </cell>
          <cell r="T439">
            <v>0</v>
          </cell>
          <cell r="U439">
            <v>1835</v>
          </cell>
        </row>
        <row r="440">
          <cell r="D440">
            <v>77246</v>
          </cell>
          <cell r="E440">
            <v>907</v>
          </cell>
          <cell r="F440" t="str">
            <v>X</v>
          </cell>
          <cell r="G440">
            <v>901</v>
          </cell>
          <cell r="H440">
            <v>889</v>
          </cell>
          <cell r="I440" t="str">
            <v>X</v>
          </cell>
          <cell r="J440" t="str">
            <v>X</v>
          </cell>
          <cell r="K440" t="str">
            <v>X</v>
          </cell>
          <cell r="L440" t="str">
            <v>X</v>
          </cell>
          <cell r="M440" t="str">
            <v>X</v>
          </cell>
          <cell r="N440" t="str">
            <v>X</v>
          </cell>
          <cell r="O440">
            <v>6</v>
          </cell>
          <cell r="P440" t="str">
            <v>ICT 800822.</v>
          </cell>
          <cell r="Q440">
            <v>118224</v>
          </cell>
          <cell r="R440">
            <v>0</v>
          </cell>
          <cell r="S440">
            <v>0</v>
          </cell>
          <cell r="T440">
            <v>0</v>
          </cell>
          <cell r="U440">
            <v>2780</v>
          </cell>
        </row>
        <row r="441">
          <cell r="D441">
            <v>77248</v>
          </cell>
          <cell r="E441">
            <v>201</v>
          </cell>
          <cell r="F441" t="str">
            <v>X</v>
          </cell>
          <cell r="G441">
            <v>201</v>
          </cell>
          <cell r="H441">
            <v>182</v>
          </cell>
          <cell r="I441" t="str">
            <v>X</v>
          </cell>
          <cell r="J441" t="str">
            <v>X</v>
          </cell>
          <cell r="K441" t="str">
            <v>X</v>
          </cell>
          <cell r="L441" t="str">
            <v>X</v>
          </cell>
          <cell r="M441" t="str">
            <v>X</v>
          </cell>
          <cell r="N441" t="str">
            <v>X</v>
          </cell>
          <cell r="O441">
            <v>0</v>
          </cell>
          <cell r="P441" t="str">
            <v>ICT 800822..</v>
          </cell>
          <cell r="Q441">
            <v>28410</v>
          </cell>
          <cell r="R441">
            <v>0</v>
          </cell>
          <cell r="S441">
            <v>0</v>
          </cell>
          <cell r="T441">
            <v>0</v>
          </cell>
          <cell r="U441">
            <v>1268</v>
          </cell>
        </row>
        <row r="442">
          <cell r="D442">
            <v>77254</v>
          </cell>
          <cell r="E442">
            <v>18</v>
          </cell>
          <cell r="F442" t="str">
            <v>X</v>
          </cell>
          <cell r="G442">
            <v>0</v>
          </cell>
          <cell r="H442">
            <v>0</v>
          </cell>
          <cell r="I442" t="str">
            <v>X</v>
          </cell>
          <cell r="J442" t="str">
            <v>X</v>
          </cell>
          <cell r="K442" t="str">
            <v>X</v>
          </cell>
          <cell r="L442" t="str">
            <v>X</v>
          </cell>
          <cell r="M442" t="str">
            <v>X</v>
          </cell>
          <cell r="N442" t="str">
            <v>X</v>
          </cell>
          <cell r="O442">
            <v>0</v>
          </cell>
          <cell r="P442">
            <v>77254</v>
          </cell>
          <cell r="Q442">
            <v>0</v>
          </cell>
          <cell r="R442">
            <v>0</v>
          </cell>
          <cell r="S442">
            <v>18</v>
          </cell>
          <cell r="T442">
            <v>18</v>
          </cell>
          <cell r="U442">
            <v>0</v>
          </cell>
        </row>
        <row r="443">
          <cell r="D443">
            <v>77255</v>
          </cell>
          <cell r="E443">
            <v>2</v>
          </cell>
          <cell r="F443" t="str">
            <v>X</v>
          </cell>
          <cell r="G443">
            <v>2</v>
          </cell>
          <cell r="H443">
            <v>2</v>
          </cell>
          <cell r="I443" t="str">
            <v>X</v>
          </cell>
          <cell r="J443" t="str">
            <v>X</v>
          </cell>
          <cell r="K443" t="str">
            <v>X</v>
          </cell>
          <cell r="L443" t="str">
            <v>X</v>
          </cell>
          <cell r="M443" t="str">
            <v>X</v>
          </cell>
          <cell r="N443" t="str">
            <v>X</v>
          </cell>
          <cell r="O443">
            <v>0</v>
          </cell>
          <cell r="P443" t="str">
            <v>Sky+ IAF 501603 Rev</v>
          </cell>
          <cell r="Q443">
            <v>1528</v>
          </cell>
          <cell r="R443">
            <v>0</v>
          </cell>
          <cell r="S443">
            <v>0</v>
          </cell>
          <cell r="T443">
            <v>0</v>
          </cell>
          <cell r="U443">
            <v>26</v>
          </cell>
        </row>
        <row r="444">
          <cell r="D444">
            <v>77260</v>
          </cell>
          <cell r="E444">
            <v>2</v>
          </cell>
          <cell r="F444" t="str">
            <v>x</v>
          </cell>
          <cell r="G444">
            <v>0</v>
          </cell>
          <cell r="H444">
            <v>0</v>
          </cell>
          <cell r="I444" t="str">
            <v>x</v>
          </cell>
          <cell r="J444" t="str">
            <v>x</v>
          </cell>
          <cell r="K444" t="str">
            <v>x</v>
          </cell>
          <cell r="L444" t="str">
            <v>x</v>
          </cell>
          <cell r="M444" t="str">
            <v>x</v>
          </cell>
          <cell r="N444" t="str">
            <v>x</v>
          </cell>
          <cell r="O444">
            <v>0</v>
          </cell>
          <cell r="P444" t="str">
            <v>Clawback Mailer UK</v>
          </cell>
          <cell r="Q444">
            <v>0</v>
          </cell>
          <cell r="R444">
            <v>2</v>
          </cell>
          <cell r="S444">
            <v>0</v>
          </cell>
          <cell r="T444">
            <v>0</v>
          </cell>
          <cell r="U444">
            <v>0</v>
          </cell>
        </row>
        <row r="445">
          <cell r="D445">
            <v>77270</v>
          </cell>
          <cell r="E445">
            <v>77</v>
          </cell>
          <cell r="F445" t="str">
            <v>X</v>
          </cell>
          <cell r="G445">
            <v>0</v>
          </cell>
          <cell r="H445">
            <v>0</v>
          </cell>
          <cell r="I445" t="str">
            <v>X</v>
          </cell>
          <cell r="J445" t="str">
            <v>X</v>
          </cell>
          <cell r="K445" t="str">
            <v>X</v>
          </cell>
          <cell r="L445" t="str">
            <v>X</v>
          </cell>
          <cell r="M445" t="str">
            <v>X</v>
          </cell>
          <cell r="N445" t="str">
            <v>X</v>
          </cell>
          <cell r="O445">
            <v>0</v>
          </cell>
          <cell r="P445" t="str">
            <v>C and C Payment Plan</v>
          </cell>
          <cell r="Q445">
            <v>0</v>
          </cell>
          <cell r="R445">
            <v>555</v>
          </cell>
          <cell r="S445">
            <v>46</v>
          </cell>
          <cell r="T445">
            <v>0</v>
          </cell>
          <cell r="U445">
            <v>0</v>
          </cell>
        </row>
        <row r="446">
          <cell r="D446">
            <v>77271</v>
          </cell>
          <cell r="E446">
            <v>20</v>
          </cell>
          <cell r="F446" t="str">
            <v>X</v>
          </cell>
          <cell r="G446">
            <v>18</v>
          </cell>
          <cell r="H446">
            <v>18</v>
          </cell>
          <cell r="I446" t="str">
            <v>X</v>
          </cell>
          <cell r="J446" t="str">
            <v>X</v>
          </cell>
          <cell r="K446" t="str">
            <v>X</v>
          </cell>
          <cell r="L446" t="str">
            <v>X</v>
          </cell>
          <cell r="M446" t="str">
            <v>X</v>
          </cell>
          <cell r="N446" t="str">
            <v>X</v>
          </cell>
          <cell r="O446">
            <v>2</v>
          </cell>
          <cell r="P446" t="str">
            <v>Mail Order DM</v>
          </cell>
          <cell r="Q446">
            <v>10640</v>
          </cell>
          <cell r="R446">
            <v>0</v>
          </cell>
          <cell r="S446">
            <v>0</v>
          </cell>
          <cell r="T446">
            <v>0</v>
          </cell>
          <cell r="U446">
            <v>51</v>
          </cell>
        </row>
        <row r="447">
          <cell r="D447">
            <v>77273</v>
          </cell>
          <cell r="E447">
            <v>7</v>
          </cell>
          <cell r="F447" t="str">
            <v>X</v>
          </cell>
          <cell r="G447">
            <v>7</v>
          </cell>
          <cell r="H447">
            <v>7</v>
          </cell>
          <cell r="I447" t="str">
            <v>X</v>
          </cell>
          <cell r="J447" t="str">
            <v>X</v>
          </cell>
          <cell r="K447" t="str">
            <v>X</v>
          </cell>
          <cell r="L447" t="str">
            <v>X</v>
          </cell>
          <cell r="M447" t="str">
            <v>X</v>
          </cell>
          <cell r="N447" t="str">
            <v>X</v>
          </cell>
          <cell r="O447">
            <v>0</v>
          </cell>
          <cell r="P447" t="str">
            <v>Promo Responders DM</v>
          </cell>
          <cell r="Q447">
            <v>2027</v>
          </cell>
          <cell r="R447">
            <v>0</v>
          </cell>
          <cell r="S447">
            <v>0</v>
          </cell>
          <cell r="T447">
            <v>0</v>
          </cell>
          <cell r="U447">
            <v>16</v>
          </cell>
        </row>
        <row r="448">
          <cell r="D448">
            <v>77274</v>
          </cell>
          <cell r="E448">
            <v>15</v>
          </cell>
          <cell r="F448" t="str">
            <v>X</v>
          </cell>
          <cell r="G448">
            <v>14</v>
          </cell>
          <cell r="H448">
            <v>13</v>
          </cell>
          <cell r="I448" t="str">
            <v>X</v>
          </cell>
          <cell r="J448" t="str">
            <v>X</v>
          </cell>
          <cell r="K448" t="str">
            <v>X</v>
          </cell>
          <cell r="L448" t="str">
            <v>X</v>
          </cell>
          <cell r="M448" t="str">
            <v>X</v>
          </cell>
          <cell r="N448" t="str">
            <v>X</v>
          </cell>
          <cell r="O448">
            <v>1</v>
          </cell>
          <cell r="P448" t="str">
            <v>New Estates DM</v>
          </cell>
          <cell r="Q448">
            <v>2513</v>
          </cell>
          <cell r="R448">
            <v>0</v>
          </cell>
          <cell r="S448">
            <v>0</v>
          </cell>
          <cell r="T448">
            <v>0</v>
          </cell>
          <cell r="U448">
            <v>153</v>
          </cell>
        </row>
        <row r="449">
          <cell r="D449">
            <v>77275</v>
          </cell>
          <cell r="E449">
            <v>7</v>
          </cell>
          <cell r="F449" t="str">
            <v>X</v>
          </cell>
          <cell r="G449">
            <v>7</v>
          </cell>
          <cell r="H449">
            <v>7</v>
          </cell>
          <cell r="I449" t="str">
            <v>X</v>
          </cell>
          <cell r="J449" t="str">
            <v>X</v>
          </cell>
          <cell r="K449" t="str">
            <v>X</v>
          </cell>
          <cell r="L449" t="str">
            <v>X</v>
          </cell>
          <cell r="M449" t="str">
            <v>X</v>
          </cell>
          <cell r="N449" t="str">
            <v>X</v>
          </cell>
          <cell r="O449">
            <v>0</v>
          </cell>
          <cell r="P449" t="str">
            <v>Terrestrial/MO DM</v>
          </cell>
          <cell r="Q449">
            <v>1935</v>
          </cell>
          <cell r="R449">
            <v>0</v>
          </cell>
          <cell r="S449">
            <v>0</v>
          </cell>
          <cell r="T449">
            <v>0</v>
          </cell>
          <cell r="U449">
            <v>17</v>
          </cell>
        </row>
        <row r="450">
          <cell r="D450">
            <v>77280</v>
          </cell>
          <cell r="E450">
            <v>37</v>
          </cell>
          <cell r="F450" t="str">
            <v>X</v>
          </cell>
          <cell r="G450">
            <v>36</v>
          </cell>
          <cell r="H450">
            <v>18</v>
          </cell>
          <cell r="I450" t="str">
            <v>X</v>
          </cell>
          <cell r="J450" t="str">
            <v>X</v>
          </cell>
          <cell r="K450" t="str">
            <v>X</v>
          </cell>
          <cell r="L450" t="str">
            <v>X</v>
          </cell>
          <cell r="M450" t="str">
            <v>X</v>
          </cell>
          <cell r="N450" t="str">
            <v>X</v>
          </cell>
          <cell r="O450">
            <v>1</v>
          </cell>
          <cell r="P450" t="str">
            <v>Tesco 959595</v>
          </cell>
          <cell r="Q450">
            <v>12469</v>
          </cell>
          <cell r="R450">
            <v>0</v>
          </cell>
          <cell r="S450">
            <v>0</v>
          </cell>
          <cell r="T450">
            <v>0</v>
          </cell>
          <cell r="U450">
            <v>1113</v>
          </cell>
        </row>
        <row r="451">
          <cell r="D451">
            <v>77282</v>
          </cell>
          <cell r="E451">
            <v>24</v>
          </cell>
          <cell r="F451" t="str">
            <v>X</v>
          </cell>
          <cell r="G451">
            <v>24</v>
          </cell>
          <cell r="H451">
            <v>24</v>
          </cell>
          <cell r="I451" t="str">
            <v>X</v>
          </cell>
          <cell r="J451" t="str">
            <v>X</v>
          </cell>
          <cell r="K451" t="str">
            <v>X</v>
          </cell>
          <cell r="L451" t="str">
            <v>X</v>
          </cell>
          <cell r="M451" t="str">
            <v>X</v>
          </cell>
          <cell r="N451" t="str">
            <v>X</v>
          </cell>
          <cell r="O451">
            <v>0</v>
          </cell>
          <cell r="P451" t="str">
            <v>TV Link x/fer</v>
          </cell>
          <cell r="Q451">
            <v>9072</v>
          </cell>
          <cell r="R451">
            <v>0</v>
          </cell>
          <cell r="S451">
            <v>0</v>
          </cell>
          <cell r="T451">
            <v>0</v>
          </cell>
          <cell r="U451">
            <v>61</v>
          </cell>
        </row>
        <row r="452">
          <cell r="D452">
            <v>77285</v>
          </cell>
          <cell r="E452">
            <v>1</v>
          </cell>
          <cell r="F452" t="str">
            <v>X</v>
          </cell>
          <cell r="G452">
            <v>0</v>
          </cell>
          <cell r="H452">
            <v>0</v>
          </cell>
          <cell r="I452" t="str">
            <v>X</v>
          </cell>
          <cell r="J452" t="str">
            <v>X</v>
          </cell>
          <cell r="K452" t="str">
            <v>X</v>
          </cell>
          <cell r="L452" t="str">
            <v>X</v>
          </cell>
          <cell r="M452" t="str">
            <v>X</v>
          </cell>
          <cell r="N452" t="str">
            <v>X</v>
          </cell>
          <cell r="O452">
            <v>1</v>
          </cell>
          <cell r="P452">
            <v>77285</v>
          </cell>
          <cell r="Q452">
            <v>0</v>
          </cell>
          <cell r="R452">
            <v>0</v>
          </cell>
          <cell r="S452">
            <v>0</v>
          </cell>
          <cell r="T452">
            <v>0</v>
          </cell>
          <cell r="U452">
            <v>0</v>
          </cell>
        </row>
        <row r="453">
          <cell r="D453">
            <v>77290</v>
          </cell>
          <cell r="E453">
            <v>62</v>
          </cell>
          <cell r="F453" t="str">
            <v>X</v>
          </cell>
          <cell r="G453">
            <v>61</v>
          </cell>
          <cell r="H453">
            <v>61</v>
          </cell>
          <cell r="I453" t="str">
            <v>X</v>
          </cell>
          <cell r="J453" t="str">
            <v>X</v>
          </cell>
          <cell r="K453" t="str">
            <v>X</v>
          </cell>
          <cell r="L453" t="str">
            <v>X</v>
          </cell>
          <cell r="M453" t="str">
            <v>X</v>
          </cell>
          <cell r="N453" t="str">
            <v>X</v>
          </cell>
          <cell r="O453">
            <v>0</v>
          </cell>
          <cell r="P453" t="str">
            <v>MI Transfer Number</v>
          </cell>
          <cell r="Q453">
            <v>15620</v>
          </cell>
          <cell r="R453">
            <v>19</v>
          </cell>
          <cell r="S453">
            <v>0</v>
          </cell>
          <cell r="T453">
            <v>0</v>
          </cell>
          <cell r="U453">
            <v>176</v>
          </cell>
        </row>
        <row r="454">
          <cell r="D454">
            <v>77292</v>
          </cell>
          <cell r="E454">
            <v>47</v>
          </cell>
          <cell r="F454" t="str">
            <v>X</v>
          </cell>
          <cell r="G454">
            <v>44</v>
          </cell>
          <cell r="H454">
            <v>44</v>
          </cell>
          <cell r="I454" t="str">
            <v>X</v>
          </cell>
          <cell r="J454" t="str">
            <v>X</v>
          </cell>
          <cell r="K454" t="str">
            <v>X</v>
          </cell>
          <cell r="L454" t="str">
            <v>X</v>
          </cell>
          <cell r="M454" t="str">
            <v>X</v>
          </cell>
          <cell r="N454" t="str">
            <v>X</v>
          </cell>
          <cell r="O454">
            <v>3</v>
          </cell>
          <cell r="P454" t="str">
            <v>Sky + Install T/fer</v>
          </cell>
          <cell r="Q454">
            <v>14021</v>
          </cell>
          <cell r="R454">
            <v>0</v>
          </cell>
          <cell r="S454">
            <v>0</v>
          </cell>
          <cell r="T454">
            <v>0</v>
          </cell>
          <cell r="U454">
            <v>140</v>
          </cell>
        </row>
        <row r="455">
          <cell r="D455">
            <v>77293</v>
          </cell>
          <cell r="E455">
            <v>118</v>
          </cell>
          <cell r="F455" t="str">
            <v>X</v>
          </cell>
          <cell r="G455">
            <v>115</v>
          </cell>
          <cell r="H455">
            <v>112</v>
          </cell>
          <cell r="I455" t="str">
            <v>X</v>
          </cell>
          <cell r="J455" t="str">
            <v>X</v>
          </cell>
          <cell r="K455" t="str">
            <v>X</v>
          </cell>
          <cell r="L455" t="str">
            <v>X</v>
          </cell>
          <cell r="M455" t="str">
            <v>X</v>
          </cell>
          <cell r="N455" t="str">
            <v>X</v>
          </cell>
          <cell r="O455">
            <v>2</v>
          </cell>
          <cell r="P455" t="str">
            <v>EDB x/fer</v>
          </cell>
          <cell r="Q455">
            <v>45764</v>
          </cell>
          <cell r="R455">
            <v>7</v>
          </cell>
          <cell r="S455">
            <v>0</v>
          </cell>
          <cell r="T455">
            <v>0</v>
          </cell>
          <cell r="U455">
            <v>307</v>
          </cell>
        </row>
        <row r="456">
          <cell r="D456">
            <v>77294</v>
          </cell>
          <cell r="E456">
            <v>1</v>
          </cell>
          <cell r="F456" t="str">
            <v>X</v>
          </cell>
          <cell r="G456">
            <v>1</v>
          </cell>
          <cell r="H456">
            <v>1</v>
          </cell>
          <cell r="I456" t="str">
            <v>X</v>
          </cell>
          <cell r="J456" t="str">
            <v>X</v>
          </cell>
          <cell r="K456" t="str">
            <v>X</v>
          </cell>
          <cell r="L456" t="str">
            <v>X</v>
          </cell>
          <cell r="M456" t="str">
            <v>X</v>
          </cell>
          <cell r="N456" t="str">
            <v>X</v>
          </cell>
          <cell r="O456">
            <v>0</v>
          </cell>
          <cell r="P456" t="str">
            <v>Independant</v>
          </cell>
          <cell r="Q456">
            <v>374</v>
          </cell>
          <cell r="R456">
            <v>0</v>
          </cell>
          <cell r="S456">
            <v>0</v>
          </cell>
          <cell r="T456">
            <v>0</v>
          </cell>
          <cell r="U456">
            <v>2</v>
          </cell>
        </row>
        <row r="457">
          <cell r="D457">
            <v>77295</v>
          </cell>
          <cell r="E457">
            <v>67</v>
          </cell>
          <cell r="F457" t="str">
            <v>X</v>
          </cell>
          <cell r="G457">
            <v>62</v>
          </cell>
          <cell r="H457">
            <v>58</v>
          </cell>
          <cell r="I457" t="str">
            <v>X</v>
          </cell>
          <cell r="J457" t="str">
            <v>X</v>
          </cell>
          <cell r="K457" t="str">
            <v>X</v>
          </cell>
          <cell r="L457" t="str">
            <v>X</v>
          </cell>
          <cell r="M457" t="str">
            <v>X</v>
          </cell>
          <cell r="N457" t="str">
            <v>X</v>
          </cell>
          <cell r="O457">
            <v>1</v>
          </cell>
          <cell r="P457" t="str">
            <v>ASA Transfer Number</v>
          </cell>
          <cell r="Q457">
            <v>5068</v>
          </cell>
          <cell r="R457">
            <v>41</v>
          </cell>
          <cell r="S457">
            <v>0</v>
          </cell>
          <cell r="T457">
            <v>0</v>
          </cell>
          <cell r="U457">
            <v>487</v>
          </cell>
        </row>
        <row r="458">
          <cell r="D458">
            <v>77297</v>
          </cell>
          <cell r="E458">
            <v>119</v>
          </cell>
          <cell r="F458" t="str">
            <v>X</v>
          </cell>
          <cell r="G458">
            <v>0</v>
          </cell>
          <cell r="H458">
            <v>0</v>
          </cell>
          <cell r="I458" t="str">
            <v>X</v>
          </cell>
          <cell r="J458" t="str">
            <v>X</v>
          </cell>
          <cell r="K458" t="str">
            <v>X</v>
          </cell>
          <cell r="L458" t="str">
            <v>X</v>
          </cell>
          <cell r="M458" t="str">
            <v>X</v>
          </cell>
          <cell r="N458" t="str">
            <v>X</v>
          </cell>
          <cell r="O458">
            <v>7</v>
          </cell>
          <cell r="P458" t="str">
            <v>DTH Collections</v>
          </cell>
          <cell r="Q458">
            <v>0</v>
          </cell>
          <cell r="R458">
            <v>543</v>
          </cell>
          <cell r="S458">
            <v>81</v>
          </cell>
          <cell r="T458">
            <v>0</v>
          </cell>
          <cell r="U458">
            <v>0</v>
          </cell>
        </row>
        <row r="459">
          <cell r="D459">
            <v>77298</v>
          </cell>
          <cell r="E459">
            <v>1</v>
          </cell>
          <cell r="F459" t="str">
            <v>X</v>
          </cell>
          <cell r="G459">
            <v>0</v>
          </cell>
          <cell r="H459">
            <v>0</v>
          </cell>
          <cell r="I459" t="str">
            <v>X</v>
          </cell>
          <cell r="J459" t="str">
            <v>X</v>
          </cell>
          <cell r="K459" t="str">
            <v>X</v>
          </cell>
          <cell r="L459" t="str">
            <v>X</v>
          </cell>
          <cell r="M459" t="str">
            <v>X</v>
          </cell>
          <cell r="N459" t="str">
            <v>X</v>
          </cell>
          <cell r="O459">
            <v>0</v>
          </cell>
          <cell r="P459">
            <v>77298</v>
          </cell>
          <cell r="Q459">
            <v>0</v>
          </cell>
          <cell r="R459">
            <v>0</v>
          </cell>
          <cell r="S459">
            <v>1</v>
          </cell>
          <cell r="T459">
            <v>1</v>
          </cell>
          <cell r="U459">
            <v>0</v>
          </cell>
        </row>
        <row r="460">
          <cell r="D460">
            <v>77299</v>
          </cell>
          <cell r="E460">
            <v>555</v>
          </cell>
          <cell r="F460" t="str">
            <v>X</v>
          </cell>
          <cell r="G460">
            <v>550</v>
          </cell>
          <cell r="H460">
            <v>516</v>
          </cell>
          <cell r="I460" t="str">
            <v>X</v>
          </cell>
          <cell r="J460" t="str">
            <v>X</v>
          </cell>
          <cell r="K460" t="str">
            <v>X</v>
          </cell>
          <cell r="L460" t="str">
            <v>X</v>
          </cell>
          <cell r="M460" t="str">
            <v>X</v>
          </cell>
          <cell r="N460" t="str">
            <v>X</v>
          </cell>
          <cell r="O460">
            <v>4</v>
          </cell>
          <cell r="P460" t="str">
            <v>Install T/fer Number</v>
          </cell>
          <cell r="Q460">
            <v>131454</v>
          </cell>
          <cell r="R460">
            <v>8</v>
          </cell>
          <cell r="S460">
            <v>0</v>
          </cell>
          <cell r="T460">
            <v>0</v>
          </cell>
          <cell r="U460">
            <v>2975</v>
          </cell>
        </row>
        <row r="461">
          <cell r="D461">
            <v>77300</v>
          </cell>
          <cell r="E461">
            <v>46</v>
          </cell>
          <cell r="F461" t="str">
            <v>X</v>
          </cell>
          <cell r="G461">
            <v>43</v>
          </cell>
          <cell r="H461">
            <v>37</v>
          </cell>
          <cell r="I461" t="str">
            <v>X</v>
          </cell>
          <cell r="J461" t="str">
            <v>X</v>
          </cell>
          <cell r="K461" t="str">
            <v>X</v>
          </cell>
          <cell r="L461" t="str">
            <v>X</v>
          </cell>
          <cell r="M461" t="str">
            <v>X</v>
          </cell>
          <cell r="N461" t="str">
            <v>X</v>
          </cell>
          <cell r="O461">
            <v>3</v>
          </cell>
          <cell r="P461" t="str">
            <v>Tivo 418486.</v>
          </cell>
          <cell r="Q461">
            <v>10085</v>
          </cell>
          <cell r="R461">
            <v>0</v>
          </cell>
          <cell r="S461">
            <v>0</v>
          </cell>
          <cell r="T461">
            <v>0</v>
          </cell>
          <cell r="U461">
            <v>584</v>
          </cell>
        </row>
        <row r="462">
          <cell r="D462">
            <v>77303</v>
          </cell>
          <cell r="E462">
            <v>18</v>
          </cell>
          <cell r="F462" t="str">
            <v>X</v>
          </cell>
          <cell r="G462">
            <v>18</v>
          </cell>
          <cell r="H462">
            <v>15</v>
          </cell>
          <cell r="I462" t="str">
            <v>X</v>
          </cell>
          <cell r="J462" t="str">
            <v>X</v>
          </cell>
          <cell r="K462" t="str">
            <v>X</v>
          </cell>
          <cell r="L462" t="str">
            <v>X</v>
          </cell>
          <cell r="M462" t="str">
            <v>X</v>
          </cell>
          <cell r="N462" t="str">
            <v>X</v>
          </cell>
          <cell r="O462">
            <v>0</v>
          </cell>
          <cell r="P462" t="str">
            <v>Tech Option 435000</v>
          </cell>
          <cell r="Q462">
            <v>2518</v>
          </cell>
          <cell r="R462">
            <v>0</v>
          </cell>
          <cell r="S462">
            <v>0</v>
          </cell>
          <cell r="T462">
            <v>0</v>
          </cell>
          <cell r="U462">
            <v>2168</v>
          </cell>
        </row>
        <row r="463">
          <cell r="D463">
            <v>77306</v>
          </cell>
          <cell r="E463">
            <v>38</v>
          </cell>
          <cell r="F463" t="str">
            <v>x</v>
          </cell>
          <cell r="G463">
            <v>26</v>
          </cell>
          <cell r="H463">
            <v>24</v>
          </cell>
          <cell r="I463" t="str">
            <v>x</v>
          </cell>
          <cell r="J463" t="str">
            <v>x</v>
          </cell>
          <cell r="K463" t="str">
            <v>x</v>
          </cell>
          <cell r="L463" t="str">
            <v>x</v>
          </cell>
          <cell r="M463" t="str">
            <v>x</v>
          </cell>
          <cell r="N463" t="str">
            <v>x</v>
          </cell>
          <cell r="O463">
            <v>0</v>
          </cell>
          <cell r="P463" t="str">
            <v>CLI MGT 435000</v>
          </cell>
          <cell r="Q463">
            <v>11051</v>
          </cell>
          <cell r="R463">
            <v>0</v>
          </cell>
          <cell r="S463">
            <v>12</v>
          </cell>
          <cell r="T463">
            <v>0</v>
          </cell>
          <cell r="U463">
            <v>300</v>
          </cell>
        </row>
        <row r="464">
          <cell r="D464">
            <v>77306</v>
          </cell>
          <cell r="E464">
            <v>1021</v>
          </cell>
          <cell r="F464" t="str">
            <v>X</v>
          </cell>
          <cell r="G464">
            <v>1019</v>
          </cell>
          <cell r="H464">
            <v>976</v>
          </cell>
          <cell r="I464" t="str">
            <v>X</v>
          </cell>
          <cell r="J464" t="str">
            <v>X</v>
          </cell>
          <cell r="K464" t="str">
            <v>X</v>
          </cell>
          <cell r="L464" t="str">
            <v>X</v>
          </cell>
          <cell r="M464" t="str">
            <v>X</v>
          </cell>
          <cell r="N464" t="str">
            <v>X</v>
          </cell>
          <cell r="O464">
            <v>2</v>
          </cell>
          <cell r="P464" t="str">
            <v>CLI Opt 435000</v>
          </cell>
          <cell r="Q464">
            <v>367505</v>
          </cell>
          <cell r="R464">
            <v>0</v>
          </cell>
          <cell r="S464">
            <v>0</v>
          </cell>
          <cell r="T464">
            <v>0</v>
          </cell>
          <cell r="U464">
            <v>5814</v>
          </cell>
        </row>
        <row r="465">
          <cell r="D465">
            <v>77307</v>
          </cell>
          <cell r="E465">
            <v>1093</v>
          </cell>
          <cell r="F465" t="str">
            <v>X</v>
          </cell>
          <cell r="G465">
            <v>1066</v>
          </cell>
          <cell r="H465">
            <v>758</v>
          </cell>
          <cell r="I465" t="str">
            <v>X</v>
          </cell>
          <cell r="J465" t="str">
            <v>X</v>
          </cell>
          <cell r="K465" t="str">
            <v>X</v>
          </cell>
          <cell r="L465" t="str">
            <v>X</v>
          </cell>
          <cell r="M465" t="str">
            <v>X</v>
          </cell>
          <cell r="N465" t="str">
            <v>X</v>
          </cell>
          <cell r="O465">
            <v>25</v>
          </cell>
          <cell r="P465" t="str">
            <v>Sky+ Technical</v>
          </cell>
          <cell r="Q465">
            <v>455071</v>
          </cell>
          <cell r="R465">
            <v>26</v>
          </cell>
          <cell r="S465">
            <v>0</v>
          </cell>
          <cell r="T465">
            <v>0</v>
          </cell>
          <cell r="U465">
            <v>57039</v>
          </cell>
        </row>
        <row r="466">
          <cell r="D466">
            <v>77311</v>
          </cell>
          <cell r="E466">
            <v>202</v>
          </cell>
          <cell r="F466" t="str">
            <v>x</v>
          </cell>
          <cell r="G466">
            <v>192</v>
          </cell>
          <cell r="H466">
            <v>163</v>
          </cell>
          <cell r="I466" t="str">
            <v>x</v>
          </cell>
          <cell r="J466" t="str">
            <v>x</v>
          </cell>
          <cell r="K466" t="str">
            <v>x</v>
          </cell>
          <cell r="L466" t="str">
            <v>x</v>
          </cell>
          <cell r="M466" t="str">
            <v>x</v>
          </cell>
          <cell r="N466" t="str">
            <v>x</v>
          </cell>
          <cell r="O466">
            <v>10</v>
          </cell>
          <cell r="P466" t="str">
            <v>WAP Technical Active</v>
          </cell>
          <cell r="Q466">
            <v>59424</v>
          </cell>
          <cell r="R466">
            <v>0</v>
          </cell>
          <cell r="S466">
            <v>0</v>
          </cell>
          <cell r="T466">
            <v>0</v>
          </cell>
          <cell r="U466">
            <v>3361</v>
          </cell>
        </row>
        <row r="467">
          <cell r="D467">
            <v>77315</v>
          </cell>
          <cell r="E467">
            <v>42</v>
          </cell>
          <cell r="F467" t="str">
            <v>X</v>
          </cell>
          <cell r="G467">
            <v>41</v>
          </cell>
          <cell r="H467">
            <v>35</v>
          </cell>
          <cell r="I467" t="str">
            <v>X</v>
          </cell>
          <cell r="J467" t="str">
            <v>X</v>
          </cell>
          <cell r="K467" t="str">
            <v>X</v>
          </cell>
          <cell r="L467" t="str">
            <v>X</v>
          </cell>
          <cell r="M467" t="str">
            <v>X</v>
          </cell>
          <cell r="N467" t="str">
            <v>X</v>
          </cell>
          <cell r="O467">
            <v>1</v>
          </cell>
          <cell r="P467" t="str">
            <v>Tech Option 434343</v>
          </cell>
          <cell r="Q467">
            <v>15941</v>
          </cell>
          <cell r="R467">
            <v>0</v>
          </cell>
          <cell r="S467">
            <v>0</v>
          </cell>
          <cell r="T467">
            <v>0</v>
          </cell>
          <cell r="U467">
            <v>1466</v>
          </cell>
        </row>
        <row r="468">
          <cell r="D468">
            <v>77320</v>
          </cell>
          <cell r="E468">
            <v>12</v>
          </cell>
          <cell r="F468" t="str">
            <v>X</v>
          </cell>
          <cell r="G468">
            <v>12</v>
          </cell>
          <cell r="H468">
            <v>9</v>
          </cell>
          <cell r="I468" t="str">
            <v>X</v>
          </cell>
          <cell r="J468" t="str">
            <v>X</v>
          </cell>
          <cell r="K468" t="str">
            <v>X</v>
          </cell>
          <cell r="L468" t="str">
            <v>X</v>
          </cell>
          <cell r="M468" t="str">
            <v>X</v>
          </cell>
          <cell r="N468" t="str">
            <v>X</v>
          </cell>
          <cell r="O468">
            <v>0</v>
          </cell>
          <cell r="P468" t="str">
            <v>Techncial cust profi</v>
          </cell>
          <cell r="Q468">
            <v>5166</v>
          </cell>
          <cell r="R468">
            <v>0</v>
          </cell>
          <cell r="S468">
            <v>0</v>
          </cell>
          <cell r="T468">
            <v>0</v>
          </cell>
          <cell r="U468">
            <v>184</v>
          </cell>
        </row>
        <row r="469">
          <cell r="D469">
            <v>77323</v>
          </cell>
          <cell r="E469">
            <v>1</v>
          </cell>
          <cell r="F469" t="str">
            <v>X</v>
          </cell>
          <cell r="G469">
            <v>1</v>
          </cell>
          <cell r="H469">
            <v>1</v>
          </cell>
          <cell r="I469" t="str">
            <v>X</v>
          </cell>
          <cell r="J469" t="str">
            <v>X</v>
          </cell>
          <cell r="K469" t="str">
            <v>X</v>
          </cell>
          <cell r="L469" t="str">
            <v>X</v>
          </cell>
          <cell r="M469" t="str">
            <v>X</v>
          </cell>
          <cell r="N469" t="str">
            <v>X</v>
          </cell>
          <cell r="O469">
            <v>0</v>
          </cell>
          <cell r="P469" t="str">
            <v>Prem Products 741147</v>
          </cell>
          <cell r="Q469">
            <v>91</v>
          </cell>
          <cell r="R469">
            <v>0</v>
          </cell>
          <cell r="S469">
            <v>0</v>
          </cell>
          <cell r="T469">
            <v>0</v>
          </cell>
          <cell r="U469">
            <v>2</v>
          </cell>
        </row>
        <row r="470">
          <cell r="D470">
            <v>77324</v>
          </cell>
          <cell r="E470">
            <v>688</v>
          </cell>
          <cell r="F470" t="str">
            <v>X</v>
          </cell>
          <cell r="G470">
            <v>664</v>
          </cell>
          <cell r="H470">
            <v>571</v>
          </cell>
          <cell r="I470" t="str">
            <v>X</v>
          </cell>
          <cell r="J470" t="str">
            <v>X</v>
          </cell>
          <cell r="K470" t="str">
            <v>X</v>
          </cell>
          <cell r="L470" t="str">
            <v>X</v>
          </cell>
          <cell r="M470" t="str">
            <v>X</v>
          </cell>
          <cell r="N470" t="str">
            <v>X</v>
          </cell>
          <cell r="O470">
            <v>22</v>
          </cell>
          <cell r="P470" t="str">
            <v>RHL Tech Trans</v>
          </cell>
          <cell r="Q470">
            <v>249176</v>
          </cell>
          <cell r="R470">
            <v>0</v>
          </cell>
          <cell r="S470">
            <v>2</v>
          </cell>
          <cell r="T470">
            <v>2</v>
          </cell>
          <cell r="U470">
            <v>7920</v>
          </cell>
        </row>
        <row r="471">
          <cell r="D471">
            <v>77327</v>
          </cell>
          <cell r="E471">
            <v>38</v>
          </cell>
          <cell r="F471" t="str">
            <v>X</v>
          </cell>
          <cell r="G471">
            <v>37</v>
          </cell>
          <cell r="H471">
            <v>33</v>
          </cell>
          <cell r="I471" t="str">
            <v>X</v>
          </cell>
          <cell r="J471" t="str">
            <v>X</v>
          </cell>
          <cell r="K471" t="str">
            <v>X</v>
          </cell>
          <cell r="L471" t="str">
            <v>X</v>
          </cell>
          <cell r="M471" t="str">
            <v>X</v>
          </cell>
          <cell r="N471" t="str">
            <v>X</v>
          </cell>
          <cell r="O471">
            <v>1</v>
          </cell>
          <cell r="P471" t="str">
            <v>Outscource Serv Call</v>
          </cell>
          <cell r="Q471">
            <v>11923</v>
          </cell>
          <cell r="R471">
            <v>0</v>
          </cell>
          <cell r="S471">
            <v>0</v>
          </cell>
          <cell r="T471">
            <v>0</v>
          </cell>
          <cell r="U471">
            <v>290</v>
          </cell>
        </row>
        <row r="472">
          <cell r="D472">
            <v>77328</v>
          </cell>
          <cell r="E472">
            <v>1</v>
          </cell>
          <cell r="F472" t="str">
            <v>X</v>
          </cell>
          <cell r="G472">
            <v>1</v>
          </cell>
          <cell r="H472">
            <v>0</v>
          </cell>
          <cell r="I472" t="str">
            <v>X</v>
          </cell>
          <cell r="J472" t="str">
            <v>X</v>
          </cell>
          <cell r="K472" t="str">
            <v>X</v>
          </cell>
          <cell r="L472" t="str">
            <v>X</v>
          </cell>
          <cell r="M472" t="str">
            <v>X</v>
          </cell>
          <cell r="N472" t="str">
            <v>X</v>
          </cell>
          <cell r="O472">
            <v>0</v>
          </cell>
          <cell r="P472" t="str">
            <v>Sky+FHT Tech 400881</v>
          </cell>
          <cell r="Q472">
            <v>359</v>
          </cell>
          <cell r="R472">
            <v>0</v>
          </cell>
          <cell r="S472">
            <v>0</v>
          </cell>
          <cell r="T472">
            <v>0</v>
          </cell>
          <cell r="U472">
            <v>166</v>
          </cell>
        </row>
        <row r="473">
          <cell r="D473">
            <v>77329</v>
          </cell>
          <cell r="E473">
            <v>5</v>
          </cell>
          <cell r="F473" t="str">
            <v>X</v>
          </cell>
          <cell r="G473">
            <v>3</v>
          </cell>
          <cell r="H473">
            <v>3</v>
          </cell>
          <cell r="I473" t="str">
            <v>X</v>
          </cell>
          <cell r="J473" t="str">
            <v>X</v>
          </cell>
          <cell r="K473" t="str">
            <v>X</v>
          </cell>
          <cell r="L473" t="str">
            <v>X</v>
          </cell>
          <cell r="M473" t="str">
            <v>X</v>
          </cell>
          <cell r="N473" t="str">
            <v>X</v>
          </cell>
          <cell r="O473">
            <v>2</v>
          </cell>
          <cell r="P473" t="str">
            <v>ROI Technical</v>
          </cell>
          <cell r="Q473">
            <v>990</v>
          </cell>
          <cell r="R473">
            <v>0</v>
          </cell>
          <cell r="S473">
            <v>0</v>
          </cell>
          <cell r="T473">
            <v>0</v>
          </cell>
          <cell r="U473">
            <v>7</v>
          </cell>
        </row>
        <row r="474">
          <cell r="D474">
            <v>77332</v>
          </cell>
          <cell r="E474">
            <v>788</v>
          </cell>
          <cell r="F474" t="str">
            <v>X</v>
          </cell>
          <cell r="G474">
            <v>676</v>
          </cell>
          <cell r="H474">
            <v>504</v>
          </cell>
          <cell r="I474" t="str">
            <v>X</v>
          </cell>
          <cell r="J474" t="str">
            <v>X</v>
          </cell>
          <cell r="K474" t="str">
            <v>X</v>
          </cell>
          <cell r="L474" t="str">
            <v>X</v>
          </cell>
          <cell r="M474" t="str">
            <v>X</v>
          </cell>
          <cell r="N474" t="str">
            <v>X</v>
          </cell>
          <cell r="O474">
            <v>110</v>
          </cell>
          <cell r="P474" t="str">
            <v>Tech Route Frm Dunf</v>
          </cell>
          <cell r="Q474">
            <v>237629</v>
          </cell>
          <cell r="R474">
            <v>0</v>
          </cell>
          <cell r="S474">
            <v>2</v>
          </cell>
          <cell r="T474">
            <v>2</v>
          </cell>
          <cell r="U474">
            <v>70361</v>
          </cell>
        </row>
        <row r="475">
          <cell r="D475">
            <v>77334</v>
          </cell>
          <cell r="E475">
            <v>633</v>
          </cell>
          <cell r="F475" t="str">
            <v>X</v>
          </cell>
          <cell r="G475">
            <v>565</v>
          </cell>
          <cell r="H475">
            <v>500</v>
          </cell>
          <cell r="I475" t="str">
            <v>X</v>
          </cell>
          <cell r="J475" t="str">
            <v>X</v>
          </cell>
          <cell r="K475" t="str">
            <v>X</v>
          </cell>
          <cell r="L475" t="str">
            <v>X</v>
          </cell>
          <cell r="M475" t="str">
            <v>X</v>
          </cell>
          <cell r="N475" t="str">
            <v>X</v>
          </cell>
          <cell r="O475">
            <v>49</v>
          </cell>
          <cell r="P475" t="str">
            <v>Tech 959595</v>
          </cell>
          <cell r="Q475">
            <v>174478</v>
          </cell>
          <cell r="R475">
            <v>0</v>
          </cell>
          <cell r="S475">
            <v>19</v>
          </cell>
          <cell r="T475">
            <v>19</v>
          </cell>
          <cell r="U475">
            <v>18150</v>
          </cell>
        </row>
        <row r="476">
          <cell r="D476">
            <v>77336</v>
          </cell>
          <cell r="E476">
            <v>264</v>
          </cell>
          <cell r="F476" t="str">
            <v>X</v>
          </cell>
          <cell r="G476">
            <v>167</v>
          </cell>
          <cell r="H476">
            <v>167</v>
          </cell>
          <cell r="I476" t="str">
            <v>X</v>
          </cell>
          <cell r="J476" t="str">
            <v>X</v>
          </cell>
          <cell r="K476" t="str">
            <v>X</v>
          </cell>
          <cell r="L476" t="str">
            <v>X</v>
          </cell>
          <cell r="M476" t="str">
            <v>X</v>
          </cell>
          <cell r="N476" t="str">
            <v>X</v>
          </cell>
          <cell r="O476">
            <v>1</v>
          </cell>
          <cell r="P476" t="str">
            <v>LAI IP Technical</v>
          </cell>
          <cell r="Q476">
            <v>44091</v>
          </cell>
          <cell r="R476">
            <v>0</v>
          </cell>
          <cell r="S476">
            <v>0</v>
          </cell>
          <cell r="T476">
            <v>0</v>
          </cell>
          <cell r="U476">
            <v>366</v>
          </cell>
        </row>
        <row r="477">
          <cell r="D477">
            <v>77337</v>
          </cell>
          <cell r="E477">
            <v>4</v>
          </cell>
          <cell r="F477" t="str">
            <v>X</v>
          </cell>
          <cell r="G477">
            <v>0</v>
          </cell>
          <cell r="H477">
            <v>0</v>
          </cell>
          <cell r="I477" t="str">
            <v>X</v>
          </cell>
          <cell r="J477" t="str">
            <v>X</v>
          </cell>
          <cell r="K477" t="str">
            <v>X</v>
          </cell>
          <cell r="L477" t="str">
            <v>X</v>
          </cell>
          <cell r="M477" t="str">
            <v>X</v>
          </cell>
          <cell r="N477" t="str">
            <v>X</v>
          </cell>
          <cell r="O477">
            <v>0</v>
          </cell>
          <cell r="P477" t="str">
            <v>Language XFER</v>
          </cell>
          <cell r="Q477">
            <v>0</v>
          </cell>
          <cell r="R477">
            <v>44</v>
          </cell>
          <cell r="S477">
            <v>0</v>
          </cell>
          <cell r="T477">
            <v>0</v>
          </cell>
          <cell r="U477">
            <v>0</v>
          </cell>
        </row>
        <row r="478">
          <cell r="D478">
            <v>77338</v>
          </cell>
          <cell r="E478">
            <v>813</v>
          </cell>
          <cell r="F478" t="str">
            <v>x</v>
          </cell>
          <cell r="G478">
            <v>634</v>
          </cell>
          <cell r="H478">
            <v>592</v>
          </cell>
          <cell r="I478" t="str">
            <v>x</v>
          </cell>
          <cell r="J478" t="str">
            <v>x</v>
          </cell>
          <cell r="K478" t="str">
            <v>x</v>
          </cell>
          <cell r="L478" t="str">
            <v>x</v>
          </cell>
          <cell r="M478" t="str">
            <v>x</v>
          </cell>
          <cell r="N478" t="str">
            <v>x</v>
          </cell>
          <cell r="O478">
            <v>4</v>
          </cell>
          <cell r="P478" t="str">
            <v>Technical NSS</v>
          </cell>
          <cell r="Q478">
            <v>318568</v>
          </cell>
          <cell r="R478">
            <v>0</v>
          </cell>
          <cell r="S478">
            <v>175</v>
          </cell>
          <cell r="T478">
            <v>0</v>
          </cell>
          <cell r="U478">
            <v>4236</v>
          </cell>
        </row>
        <row r="479">
          <cell r="D479">
            <v>77338</v>
          </cell>
          <cell r="E479">
            <v>3168</v>
          </cell>
          <cell r="F479" t="str">
            <v>X</v>
          </cell>
          <cell r="G479">
            <v>2749</v>
          </cell>
          <cell r="H479">
            <v>2209</v>
          </cell>
          <cell r="I479" t="str">
            <v>X</v>
          </cell>
          <cell r="J479" t="str">
            <v>X</v>
          </cell>
          <cell r="K479" t="str">
            <v>X</v>
          </cell>
          <cell r="L479" t="str">
            <v>X</v>
          </cell>
          <cell r="M479" t="str">
            <v>X</v>
          </cell>
          <cell r="N479" t="str">
            <v>X</v>
          </cell>
          <cell r="O479">
            <v>271</v>
          </cell>
          <cell r="P479" t="str">
            <v>No Sat Sig</v>
          </cell>
          <cell r="Q479">
            <v>1192912</v>
          </cell>
          <cell r="R479">
            <v>0</v>
          </cell>
          <cell r="S479">
            <v>148</v>
          </cell>
          <cell r="T479">
            <v>148</v>
          </cell>
          <cell r="U479">
            <v>196467</v>
          </cell>
        </row>
        <row r="480">
          <cell r="D480">
            <v>77339</v>
          </cell>
          <cell r="E480">
            <v>213</v>
          </cell>
          <cell r="F480" t="str">
            <v>x</v>
          </cell>
          <cell r="G480">
            <v>154</v>
          </cell>
          <cell r="H480">
            <v>142</v>
          </cell>
          <cell r="I480" t="str">
            <v>x</v>
          </cell>
          <cell r="J480" t="str">
            <v>x</v>
          </cell>
          <cell r="K480" t="str">
            <v>x</v>
          </cell>
          <cell r="L480" t="str">
            <v>x</v>
          </cell>
          <cell r="M480" t="str">
            <v>x</v>
          </cell>
          <cell r="N480" t="str">
            <v>x</v>
          </cell>
          <cell r="O480">
            <v>1</v>
          </cell>
          <cell r="P480" t="str">
            <v>Technical 77339</v>
          </cell>
          <cell r="Q480">
            <v>59644</v>
          </cell>
          <cell r="R480">
            <v>0</v>
          </cell>
          <cell r="S480">
            <v>58</v>
          </cell>
          <cell r="T480">
            <v>0</v>
          </cell>
          <cell r="U480">
            <v>1175</v>
          </cell>
        </row>
        <row r="481">
          <cell r="D481">
            <v>77339</v>
          </cell>
          <cell r="E481">
            <v>906</v>
          </cell>
          <cell r="F481" t="str">
            <v>X</v>
          </cell>
          <cell r="G481">
            <v>791</v>
          </cell>
          <cell r="H481">
            <v>663</v>
          </cell>
          <cell r="I481" t="str">
            <v>X</v>
          </cell>
          <cell r="J481" t="str">
            <v>X</v>
          </cell>
          <cell r="K481" t="str">
            <v>X</v>
          </cell>
          <cell r="L481" t="str">
            <v>X</v>
          </cell>
          <cell r="M481" t="str">
            <v>X</v>
          </cell>
          <cell r="N481" t="str">
            <v>X</v>
          </cell>
          <cell r="O481">
            <v>87</v>
          </cell>
          <cell r="P481" t="str">
            <v>Remote Probs</v>
          </cell>
          <cell r="Q481">
            <v>312487</v>
          </cell>
          <cell r="R481">
            <v>0</v>
          </cell>
          <cell r="S481">
            <v>28</v>
          </cell>
          <cell r="T481">
            <v>28</v>
          </cell>
          <cell r="U481">
            <v>50247</v>
          </cell>
        </row>
        <row r="482">
          <cell r="D482">
            <v>77340</v>
          </cell>
          <cell r="E482">
            <v>720</v>
          </cell>
          <cell r="F482" t="str">
            <v>x</v>
          </cell>
          <cell r="G482">
            <v>530</v>
          </cell>
          <cell r="H482">
            <v>498</v>
          </cell>
          <cell r="I482" t="str">
            <v>x</v>
          </cell>
          <cell r="J482" t="str">
            <v>x</v>
          </cell>
          <cell r="K482" t="str">
            <v>x</v>
          </cell>
          <cell r="L482" t="str">
            <v>x</v>
          </cell>
          <cell r="M482" t="str">
            <v>x</v>
          </cell>
          <cell r="N482" t="str">
            <v>x</v>
          </cell>
          <cell r="O482">
            <v>3</v>
          </cell>
          <cell r="P482" t="str">
            <v>Technical 77340</v>
          </cell>
          <cell r="Q482">
            <v>229729</v>
          </cell>
          <cell r="R482">
            <v>0</v>
          </cell>
          <cell r="S482">
            <v>187</v>
          </cell>
          <cell r="T482">
            <v>0</v>
          </cell>
          <cell r="U482">
            <v>4089</v>
          </cell>
        </row>
        <row r="483">
          <cell r="D483">
            <v>77340</v>
          </cell>
          <cell r="E483">
            <v>2785</v>
          </cell>
          <cell r="F483" t="str">
            <v>X</v>
          </cell>
          <cell r="G483">
            <v>2442</v>
          </cell>
          <cell r="H483">
            <v>1987</v>
          </cell>
          <cell r="I483" t="str">
            <v>X</v>
          </cell>
          <cell r="J483" t="str">
            <v>X</v>
          </cell>
          <cell r="K483" t="str">
            <v>X</v>
          </cell>
          <cell r="L483" t="str">
            <v>X</v>
          </cell>
          <cell r="M483" t="str">
            <v>X</v>
          </cell>
          <cell r="N483" t="str">
            <v>X</v>
          </cell>
          <cell r="O483">
            <v>244</v>
          </cell>
          <cell r="P483" t="str">
            <v>Tech aft Conn Check</v>
          </cell>
          <cell r="Q483">
            <v>950141</v>
          </cell>
          <cell r="R483">
            <v>0</v>
          </cell>
          <cell r="S483">
            <v>99</v>
          </cell>
          <cell r="T483">
            <v>99</v>
          </cell>
          <cell r="U483">
            <v>155427</v>
          </cell>
        </row>
        <row r="484">
          <cell r="D484">
            <v>77341</v>
          </cell>
          <cell r="E484">
            <v>149</v>
          </cell>
          <cell r="F484" t="str">
            <v>X</v>
          </cell>
          <cell r="G484">
            <v>134</v>
          </cell>
          <cell r="H484">
            <v>103</v>
          </cell>
          <cell r="I484" t="str">
            <v>X</v>
          </cell>
          <cell r="J484" t="str">
            <v>X</v>
          </cell>
          <cell r="K484" t="str">
            <v>X</v>
          </cell>
          <cell r="L484" t="str">
            <v>X</v>
          </cell>
          <cell r="M484" t="str">
            <v>X</v>
          </cell>
          <cell r="N484" t="str">
            <v>X</v>
          </cell>
          <cell r="O484">
            <v>13</v>
          </cell>
          <cell r="P484" t="str">
            <v>** T/O 435000</v>
          </cell>
          <cell r="Q484">
            <v>53067</v>
          </cell>
          <cell r="R484">
            <v>0</v>
          </cell>
          <cell r="S484">
            <v>2</v>
          </cell>
          <cell r="T484">
            <v>2</v>
          </cell>
          <cell r="U484">
            <v>9853</v>
          </cell>
        </row>
        <row r="485">
          <cell r="D485">
            <v>77350</v>
          </cell>
          <cell r="E485">
            <v>1</v>
          </cell>
          <cell r="F485" t="str">
            <v>X</v>
          </cell>
          <cell r="G485">
            <v>1</v>
          </cell>
          <cell r="H485">
            <v>1</v>
          </cell>
          <cell r="I485" t="str">
            <v>X</v>
          </cell>
          <cell r="J485" t="str">
            <v>X</v>
          </cell>
          <cell r="K485" t="str">
            <v>X</v>
          </cell>
          <cell r="L485" t="str">
            <v>X</v>
          </cell>
          <cell r="M485" t="str">
            <v>X</v>
          </cell>
          <cell r="N485" t="str">
            <v>X</v>
          </cell>
          <cell r="O485">
            <v>0</v>
          </cell>
          <cell r="P485" t="str">
            <v>Sales opt 400878</v>
          </cell>
          <cell r="Q485">
            <v>121</v>
          </cell>
          <cell r="R485">
            <v>0</v>
          </cell>
          <cell r="S485">
            <v>0</v>
          </cell>
          <cell r="T485">
            <v>0</v>
          </cell>
          <cell r="U485">
            <v>2</v>
          </cell>
        </row>
        <row r="486">
          <cell r="D486">
            <v>77377</v>
          </cell>
          <cell r="E486">
            <v>3</v>
          </cell>
          <cell r="F486" t="str">
            <v>x</v>
          </cell>
          <cell r="G486">
            <v>2</v>
          </cell>
          <cell r="H486">
            <v>2</v>
          </cell>
          <cell r="I486" t="str">
            <v>x</v>
          </cell>
          <cell r="J486" t="str">
            <v>x</v>
          </cell>
          <cell r="K486" t="str">
            <v>x</v>
          </cell>
          <cell r="L486" t="str">
            <v>x</v>
          </cell>
          <cell r="M486" t="str">
            <v>x</v>
          </cell>
          <cell r="N486" t="str">
            <v>x</v>
          </cell>
          <cell r="O486">
            <v>1</v>
          </cell>
          <cell r="P486">
            <v>77377</v>
          </cell>
          <cell r="Q486">
            <v>273</v>
          </cell>
          <cell r="R486">
            <v>0</v>
          </cell>
          <cell r="S486">
            <v>0</v>
          </cell>
          <cell r="T486">
            <v>0</v>
          </cell>
          <cell r="U486">
            <v>9</v>
          </cell>
        </row>
        <row r="487">
          <cell r="D487">
            <v>77377</v>
          </cell>
          <cell r="E487">
            <v>5</v>
          </cell>
          <cell r="F487" t="str">
            <v>X</v>
          </cell>
          <cell r="G487">
            <v>1</v>
          </cell>
          <cell r="H487">
            <v>1</v>
          </cell>
          <cell r="I487" t="str">
            <v>X</v>
          </cell>
          <cell r="J487" t="str">
            <v>X</v>
          </cell>
          <cell r="K487" t="str">
            <v>X</v>
          </cell>
          <cell r="L487" t="str">
            <v>X</v>
          </cell>
          <cell r="M487" t="str">
            <v>X</v>
          </cell>
          <cell r="N487" t="str">
            <v>X</v>
          </cell>
          <cell r="O487">
            <v>3</v>
          </cell>
          <cell r="P487" t="str">
            <v>IVR Box Fail</v>
          </cell>
          <cell r="Q487">
            <v>7</v>
          </cell>
          <cell r="R487">
            <v>0</v>
          </cell>
          <cell r="S487">
            <v>1</v>
          </cell>
          <cell r="T487">
            <v>1</v>
          </cell>
          <cell r="U487">
            <v>4</v>
          </cell>
        </row>
        <row r="488">
          <cell r="D488">
            <v>77386</v>
          </cell>
          <cell r="E488">
            <v>1</v>
          </cell>
          <cell r="F488" t="str">
            <v>X</v>
          </cell>
          <cell r="G488">
            <v>0</v>
          </cell>
          <cell r="H488">
            <v>0</v>
          </cell>
          <cell r="I488" t="str">
            <v>X</v>
          </cell>
          <cell r="J488" t="str">
            <v>X</v>
          </cell>
          <cell r="K488" t="str">
            <v>X</v>
          </cell>
          <cell r="L488" t="str">
            <v>X</v>
          </cell>
          <cell r="M488" t="str">
            <v>X</v>
          </cell>
          <cell r="N488" t="str">
            <v>X</v>
          </cell>
          <cell r="O488">
            <v>0</v>
          </cell>
          <cell r="P488" t="str">
            <v>IVR Disconnect</v>
          </cell>
          <cell r="Q488">
            <v>0</v>
          </cell>
          <cell r="R488">
            <v>0</v>
          </cell>
          <cell r="S488">
            <v>0</v>
          </cell>
          <cell r="T488">
            <v>0</v>
          </cell>
          <cell r="U488">
            <v>0</v>
          </cell>
        </row>
        <row r="489">
          <cell r="D489">
            <v>77390</v>
          </cell>
          <cell r="E489">
            <v>44</v>
          </cell>
          <cell r="F489" t="str">
            <v>x</v>
          </cell>
          <cell r="G489">
            <v>43</v>
          </cell>
          <cell r="H489">
            <v>43</v>
          </cell>
          <cell r="I489" t="str">
            <v>x</v>
          </cell>
          <cell r="J489" t="str">
            <v>x</v>
          </cell>
          <cell r="K489" t="str">
            <v>x</v>
          </cell>
          <cell r="L489" t="str">
            <v>x</v>
          </cell>
          <cell r="M489" t="str">
            <v>x</v>
          </cell>
          <cell r="N489" t="str">
            <v>x</v>
          </cell>
          <cell r="O489">
            <v>1</v>
          </cell>
          <cell r="P489">
            <v>77390</v>
          </cell>
          <cell r="Q489">
            <v>6381</v>
          </cell>
          <cell r="R489">
            <v>0</v>
          </cell>
          <cell r="S489">
            <v>0</v>
          </cell>
          <cell r="T489">
            <v>0</v>
          </cell>
          <cell r="U489">
            <v>190</v>
          </cell>
        </row>
        <row r="490">
          <cell r="D490">
            <v>77391</v>
          </cell>
          <cell r="E490">
            <v>210</v>
          </cell>
          <cell r="F490" t="str">
            <v>X</v>
          </cell>
          <cell r="G490">
            <v>207</v>
          </cell>
          <cell r="H490">
            <v>178</v>
          </cell>
          <cell r="I490" t="str">
            <v>X</v>
          </cell>
          <cell r="J490" t="str">
            <v>X</v>
          </cell>
          <cell r="K490" t="str">
            <v>X</v>
          </cell>
          <cell r="L490" t="str">
            <v>X</v>
          </cell>
          <cell r="M490" t="str">
            <v>X</v>
          </cell>
          <cell r="N490" t="str">
            <v>X</v>
          </cell>
          <cell r="O490">
            <v>1</v>
          </cell>
          <cell r="P490" t="str">
            <v>Tech Trans from Dun</v>
          </cell>
          <cell r="Q490">
            <v>75093</v>
          </cell>
          <cell r="R490">
            <v>0</v>
          </cell>
          <cell r="S490">
            <v>2</v>
          </cell>
          <cell r="T490">
            <v>2</v>
          </cell>
          <cell r="U490">
            <v>2387</v>
          </cell>
        </row>
        <row r="491">
          <cell r="D491">
            <v>77393</v>
          </cell>
          <cell r="E491">
            <v>606</v>
          </cell>
          <cell r="F491" t="str">
            <v>X</v>
          </cell>
          <cell r="G491">
            <v>561</v>
          </cell>
          <cell r="H491">
            <v>458</v>
          </cell>
          <cell r="I491" t="str">
            <v>X</v>
          </cell>
          <cell r="J491" t="str">
            <v>X</v>
          </cell>
          <cell r="K491" t="str">
            <v>X</v>
          </cell>
          <cell r="L491" t="str">
            <v>X</v>
          </cell>
          <cell r="M491" t="str">
            <v>X</v>
          </cell>
          <cell r="N491" t="str">
            <v>X</v>
          </cell>
          <cell r="O491">
            <v>42</v>
          </cell>
          <cell r="P491" t="str">
            <v>Sky + Tech Transfer</v>
          </cell>
          <cell r="Q491">
            <v>251894</v>
          </cell>
          <cell r="R491">
            <v>34</v>
          </cell>
          <cell r="S491">
            <v>0</v>
          </cell>
          <cell r="T491">
            <v>0</v>
          </cell>
          <cell r="U491">
            <v>18326</v>
          </cell>
        </row>
        <row r="492">
          <cell r="D492">
            <v>77395</v>
          </cell>
          <cell r="E492">
            <v>6</v>
          </cell>
          <cell r="F492" t="str">
            <v>X</v>
          </cell>
          <cell r="G492">
            <v>4</v>
          </cell>
          <cell r="H492">
            <v>4</v>
          </cell>
          <cell r="I492" t="str">
            <v>X</v>
          </cell>
          <cell r="J492" t="str">
            <v>X</v>
          </cell>
          <cell r="K492" t="str">
            <v>X</v>
          </cell>
          <cell r="L492" t="str">
            <v>X</v>
          </cell>
          <cell r="M492" t="str">
            <v>X</v>
          </cell>
          <cell r="N492" t="str">
            <v>X</v>
          </cell>
          <cell r="O492">
            <v>2</v>
          </cell>
          <cell r="P492" t="str">
            <v>P2 Tech Xfer</v>
          </cell>
          <cell r="Q492">
            <v>323</v>
          </cell>
          <cell r="R492">
            <v>0</v>
          </cell>
          <cell r="S492">
            <v>0</v>
          </cell>
          <cell r="T492">
            <v>0</v>
          </cell>
          <cell r="U492">
            <v>11</v>
          </cell>
        </row>
        <row r="493">
          <cell r="D493">
            <v>77396</v>
          </cell>
          <cell r="E493">
            <v>24</v>
          </cell>
          <cell r="F493" t="str">
            <v>X</v>
          </cell>
          <cell r="G493">
            <v>23</v>
          </cell>
          <cell r="H493">
            <v>18</v>
          </cell>
          <cell r="I493" t="str">
            <v>X</v>
          </cell>
          <cell r="J493" t="str">
            <v>X</v>
          </cell>
          <cell r="K493" t="str">
            <v>X</v>
          </cell>
          <cell r="L493" t="str">
            <v>X</v>
          </cell>
          <cell r="M493" t="str">
            <v>X</v>
          </cell>
          <cell r="N493" t="str">
            <v>X</v>
          </cell>
          <cell r="O493">
            <v>1</v>
          </cell>
          <cell r="P493" t="str">
            <v>Service Calls Transf</v>
          </cell>
          <cell r="Q493">
            <v>7232</v>
          </cell>
          <cell r="R493">
            <v>0</v>
          </cell>
          <cell r="S493">
            <v>0</v>
          </cell>
          <cell r="T493">
            <v>0</v>
          </cell>
          <cell r="U493">
            <v>257</v>
          </cell>
        </row>
        <row r="494">
          <cell r="D494">
            <v>77397</v>
          </cell>
          <cell r="E494">
            <v>2</v>
          </cell>
          <cell r="F494" t="str">
            <v>X</v>
          </cell>
          <cell r="G494">
            <v>0</v>
          </cell>
          <cell r="H494">
            <v>0</v>
          </cell>
          <cell r="I494" t="str">
            <v>X</v>
          </cell>
          <cell r="J494" t="str">
            <v>X</v>
          </cell>
          <cell r="K494" t="str">
            <v>X</v>
          </cell>
          <cell r="L494" t="str">
            <v>X</v>
          </cell>
          <cell r="M494" t="str">
            <v>X</v>
          </cell>
          <cell r="N494" t="str">
            <v>X</v>
          </cell>
          <cell r="O494">
            <v>2</v>
          </cell>
          <cell r="P494" t="str">
            <v>Tivo Transfer</v>
          </cell>
          <cell r="Q494">
            <v>0</v>
          </cell>
          <cell r="R494">
            <v>0</v>
          </cell>
          <cell r="S494">
            <v>0</v>
          </cell>
          <cell r="T494">
            <v>0</v>
          </cell>
          <cell r="U494">
            <v>0</v>
          </cell>
        </row>
        <row r="495">
          <cell r="D495">
            <v>77398</v>
          </cell>
          <cell r="E495">
            <v>776</v>
          </cell>
          <cell r="F495" t="str">
            <v>X</v>
          </cell>
          <cell r="G495">
            <v>765</v>
          </cell>
          <cell r="H495">
            <v>712</v>
          </cell>
          <cell r="I495" t="str">
            <v>X</v>
          </cell>
          <cell r="J495" t="str">
            <v>X</v>
          </cell>
          <cell r="K495" t="str">
            <v>X</v>
          </cell>
          <cell r="L495" t="str">
            <v>X</v>
          </cell>
          <cell r="M495" t="str">
            <v>X</v>
          </cell>
          <cell r="N495" t="str">
            <v>X</v>
          </cell>
          <cell r="O495">
            <v>11</v>
          </cell>
          <cell r="P495" t="str">
            <v>STSG Transfer Number</v>
          </cell>
          <cell r="Q495">
            <v>247624</v>
          </cell>
          <cell r="R495">
            <v>0</v>
          </cell>
          <cell r="S495">
            <v>0</v>
          </cell>
          <cell r="T495">
            <v>0</v>
          </cell>
          <cell r="U495">
            <v>4988</v>
          </cell>
        </row>
        <row r="496">
          <cell r="D496">
            <v>77399</v>
          </cell>
          <cell r="E496">
            <v>128</v>
          </cell>
          <cell r="F496" t="str">
            <v>X</v>
          </cell>
          <cell r="G496">
            <v>125</v>
          </cell>
          <cell r="H496">
            <v>101</v>
          </cell>
          <cell r="I496" t="str">
            <v>X</v>
          </cell>
          <cell r="J496" t="str">
            <v>X</v>
          </cell>
          <cell r="K496" t="str">
            <v>X</v>
          </cell>
          <cell r="L496" t="str">
            <v>X</v>
          </cell>
          <cell r="M496" t="str">
            <v>X</v>
          </cell>
          <cell r="N496" t="str">
            <v>X</v>
          </cell>
          <cell r="O496">
            <v>2</v>
          </cell>
          <cell r="P496" t="str">
            <v>Tech Transfer Number</v>
          </cell>
          <cell r="Q496">
            <v>39864</v>
          </cell>
          <cell r="R496">
            <v>0</v>
          </cell>
          <cell r="S496">
            <v>1</v>
          </cell>
          <cell r="T496">
            <v>1</v>
          </cell>
          <cell r="U496">
            <v>2067</v>
          </cell>
        </row>
        <row r="497">
          <cell r="D497">
            <v>77402</v>
          </cell>
          <cell r="E497">
            <v>15</v>
          </cell>
          <cell r="F497" t="str">
            <v>x</v>
          </cell>
          <cell r="G497">
            <v>15</v>
          </cell>
          <cell r="H497">
            <v>13</v>
          </cell>
          <cell r="I497" t="str">
            <v>x</v>
          </cell>
          <cell r="J497" t="str">
            <v>x</v>
          </cell>
          <cell r="K497" t="str">
            <v>x</v>
          </cell>
          <cell r="L497" t="str">
            <v>x</v>
          </cell>
          <cell r="M497" t="str">
            <v>x</v>
          </cell>
          <cell r="N497" t="str">
            <v>x</v>
          </cell>
          <cell r="O497">
            <v>0</v>
          </cell>
          <cell r="P497" t="str">
            <v>Discovery</v>
          </cell>
          <cell r="Q497">
            <v>3741</v>
          </cell>
          <cell r="R497">
            <v>0</v>
          </cell>
          <cell r="S497">
            <v>0</v>
          </cell>
          <cell r="T497">
            <v>0</v>
          </cell>
          <cell r="U497">
            <v>445</v>
          </cell>
        </row>
        <row r="498">
          <cell r="D498">
            <v>77405</v>
          </cell>
          <cell r="E498">
            <v>739</v>
          </cell>
          <cell r="F498" t="str">
            <v>x</v>
          </cell>
          <cell r="G498">
            <v>666</v>
          </cell>
          <cell r="H498">
            <v>583</v>
          </cell>
          <cell r="I498" t="str">
            <v>x</v>
          </cell>
          <cell r="J498" t="str">
            <v>x</v>
          </cell>
          <cell r="K498" t="str">
            <v>x</v>
          </cell>
          <cell r="L498" t="str">
            <v>x</v>
          </cell>
          <cell r="M498" t="str">
            <v>x</v>
          </cell>
          <cell r="N498" t="str">
            <v>x</v>
          </cell>
          <cell r="O498">
            <v>73</v>
          </cell>
          <cell r="P498" t="str">
            <v>VDN 77405 663363</v>
          </cell>
          <cell r="Q498">
            <v>159867</v>
          </cell>
          <cell r="R498">
            <v>0</v>
          </cell>
          <cell r="S498">
            <v>0</v>
          </cell>
          <cell r="T498">
            <v>0</v>
          </cell>
          <cell r="U498">
            <v>20121</v>
          </cell>
        </row>
        <row r="499">
          <cell r="D499">
            <v>77406</v>
          </cell>
          <cell r="E499">
            <v>19</v>
          </cell>
          <cell r="F499" t="str">
            <v>x</v>
          </cell>
          <cell r="G499">
            <v>0</v>
          </cell>
          <cell r="H499">
            <v>0</v>
          </cell>
          <cell r="I499" t="str">
            <v>x</v>
          </cell>
          <cell r="J499" t="str">
            <v>x</v>
          </cell>
          <cell r="K499" t="str">
            <v>x</v>
          </cell>
          <cell r="L499" t="str">
            <v>x</v>
          </cell>
          <cell r="M499" t="str">
            <v>x</v>
          </cell>
          <cell r="N499" t="str">
            <v>x</v>
          </cell>
          <cell r="O499">
            <v>0</v>
          </cell>
          <cell r="P499">
            <v>77406</v>
          </cell>
          <cell r="Q499">
            <v>0</v>
          </cell>
          <cell r="R499">
            <v>0</v>
          </cell>
          <cell r="S499">
            <v>19</v>
          </cell>
          <cell r="T499">
            <v>0</v>
          </cell>
          <cell r="U499">
            <v>0</v>
          </cell>
        </row>
        <row r="500">
          <cell r="D500">
            <v>77409</v>
          </cell>
          <cell r="E500">
            <v>1</v>
          </cell>
          <cell r="F500" t="str">
            <v>X</v>
          </cell>
          <cell r="G500">
            <v>0</v>
          </cell>
          <cell r="H500">
            <v>0</v>
          </cell>
          <cell r="I500" t="str">
            <v>X</v>
          </cell>
          <cell r="J500" t="str">
            <v>X</v>
          </cell>
          <cell r="K500" t="str">
            <v>X</v>
          </cell>
          <cell r="L500" t="str">
            <v>X</v>
          </cell>
          <cell r="M500" t="str">
            <v>X</v>
          </cell>
          <cell r="N500" t="str">
            <v>X</v>
          </cell>
          <cell r="O500">
            <v>0</v>
          </cell>
          <cell r="P500" t="str">
            <v>to script 11d.</v>
          </cell>
          <cell r="Q500">
            <v>0</v>
          </cell>
          <cell r="R500">
            <v>0</v>
          </cell>
          <cell r="S500">
            <v>1</v>
          </cell>
          <cell r="T500">
            <v>0</v>
          </cell>
          <cell r="U500">
            <v>0</v>
          </cell>
        </row>
        <row r="501">
          <cell r="D501">
            <v>77412</v>
          </cell>
          <cell r="E501">
            <v>78</v>
          </cell>
          <cell r="F501" t="str">
            <v>x</v>
          </cell>
          <cell r="G501">
            <v>67</v>
          </cell>
          <cell r="H501">
            <v>60</v>
          </cell>
          <cell r="I501" t="str">
            <v>x</v>
          </cell>
          <cell r="J501" t="str">
            <v>x</v>
          </cell>
          <cell r="K501" t="str">
            <v>x</v>
          </cell>
          <cell r="L501" t="str">
            <v>x</v>
          </cell>
          <cell r="M501" t="str">
            <v>x</v>
          </cell>
          <cell r="N501" t="str">
            <v>x</v>
          </cell>
          <cell r="O501">
            <v>11</v>
          </cell>
          <cell r="P501" t="str">
            <v>Opt 1 Dundee 77412</v>
          </cell>
          <cell r="Q501">
            <v>14967</v>
          </cell>
          <cell r="R501">
            <v>0</v>
          </cell>
          <cell r="S501">
            <v>0</v>
          </cell>
          <cell r="T501">
            <v>0</v>
          </cell>
          <cell r="U501">
            <v>2228</v>
          </cell>
        </row>
        <row r="502">
          <cell r="D502">
            <v>77414</v>
          </cell>
          <cell r="E502">
            <v>246</v>
          </cell>
          <cell r="F502" t="str">
            <v>x</v>
          </cell>
          <cell r="G502">
            <v>203</v>
          </cell>
          <cell r="H502">
            <v>157</v>
          </cell>
          <cell r="I502" t="str">
            <v>x</v>
          </cell>
          <cell r="J502" t="str">
            <v>x</v>
          </cell>
          <cell r="K502" t="str">
            <v>x</v>
          </cell>
          <cell r="L502" t="str">
            <v>x</v>
          </cell>
          <cell r="M502" t="str">
            <v>x</v>
          </cell>
          <cell r="N502" t="str">
            <v>x</v>
          </cell>
          <cell r="O502">
            <v>43</v>
          </cell>
          <cell r="P502" t="str">
            <v>Xfer from tech IVR</v>
          </cell>
          <cell r="Q502">
            <v>53014</v>
          </cell>
          <cell r="R502">
            <v>0</v>
          </cell>
          <cell r="S502">
            <v>0</v>
          </cell>
          <cell r="T502">
            <v>0</v>
          </cell>
          <cell r="U502">
            <v>13224</v>
          </cell>
        </row>
        <row r="503">
          <cell r="D503">
            <v>77414</v>
          </cell>
          <cell r="E503">
            <v>672</v>
          </cell>
          <cell r="F503" t="str">
            <v>X</v>
          </cell>
          <cell r="G503">
            <v>431</v>
          </cell>
          <cell r="H503">
            <v>393</v>
          </cell>
          <cell r="I503" t="str">
            <v>X</v>
          </cell>
          <cell r="J503" t="str">
            <v>X</v>
          </cell>
          <cell r="K503" t="str">
            <v>X</v>
          </cell>
          <cell r="L503" t="str">
            <v>X</v>
          </cell>
          <cell r="M503" t="str">
            <v>X</v>
          </cell>
          <cell r="N503" t="str">
            <v>X</v>
          </cell>
          <cell r="O503">
            <v>3</v>
          </cell>
          <cell r="P503" t="str">
            <v>Cust opt 435000</v>
          </cell>
          <cell r="Q503">
            <v>121151</v>
          </cell>
          <cell r="R503">
            <v>0</v>
          </cell>
          <cell r="S503">
            <v>238</v>
          </cell>
          <cell r="T503">
            <v>238</v>
          </cell>
          <cell r="U503">
            <v>3973</v>
          </cell>
        </row>
        <row r="504">
          <cell r="D504">
            <v>77415</v>
          </cell>
          <cell r="E504">
            <v>663</v>
          </cell>
          <cell r="F504" t="str">
            <v>x</v>
          </cell>
          <cell r="G504">
            <v>322</v>
          </cell>
          <cell r="H504">
            <v>306</v>
          </cell>
          <cell r="I504" t="str">
            <v>x</v>
          </cell>
          <cell r="J504" t="str">
            <v>x</v>
          </cell>
          <cell r="K504" t="str">
            <v>x</v>
          </cell>
          <cell r="L504" t="str">
            <v>x</v>
          </cell>
          <cell r="M504" t="str">
            <v>x</v>
          </cell>
          <cell r="N504" t="str">
            <v>x</v>
          </cell>
          <cell r="O504">
            <v>0</v>
          </cell>
          <cell r="P504" t="str">
            <v>Opt 2 Tech 77415</v>
          </cell>
          <cell r="Q504">
            <v>106738</v>
          </cell>
          <cell r="R504">
            <v>0</v>
          </cell>
          <cell r="S504">
            <v>341</v>
          </cell>
          <cell r="T504">
            <v>0</v>
          </cell>
          <cell r="U504">
            <v>1947</v>
          </cell>
        </row>
        <row r="505">
          <cell r="D505">
            <v>77415</v>
          </cell>
          <cell r="E505">
            <v>440</v>
          </cell>
          <cell r="F505" t="str">
            <v>X</v>
          </cell>
          <cell r="G505">
            <v>344</v>
          </cell>
          <cell r="H505">
            <v>279</v>
          </cell>
          <cell r="I505" t="str">
            <v>X</v>
          </cell>
          <cell r="J505" t="str">
            <v>X</v>
          </cell>
          <cell r="K505" t="str">
            <v>X</v>
          </cell>
          <cell r="L505" t="str">
            <v>X</v>
          </cell>
          <cell r="M505" t="str">
            <v>X</v>
          </cell>
          <cell r="N505" t="str">
            <v>X</v>
          </cell>
          <cell r="O505">
            <v>33</v>
          </cell>
          <cell r="P505" t="str">
            <v>Tech Opt 404040 Liv</v>
          </cell>
          <cell r="Q505">
            <v>109746</v>
          </cell>
          <cell r="R505">
            <v>0</v>
          </cell>
          <cell r="S505">
            <v>63</v>
          </cell>
          <cell r="T505">
            <v>63</v>
          </cell>
          <cell r="U505">
            <v>19144</v>
          </cell>
        </row>
        <row r="506">
          <cell r="D506">
            <v>77417</v>
          </cell>
          <cell r="E506">
            <v>5</v>
          </cell>
          <cell r="F506" t="str">
            <v>x</v>
          </cell>
          <cell r="G506">
            <v>5</v>
          </cell>
          <cell r="H506">
            <v>4</v>
          </cell>
          <cell r="I506" t="str">
            <v>x</v>
          </cell>
          <cell r="J506" t="str">
            <v>x</v>
          </cell>
          <cell r="K506" t="str">
            <v>x</v>
          </cell>
          <cell r="L506" t="str">
            <v>x</v>
          </cell>
          <cell r="M506" t="str">
            <v>x</v>
          </cell>
          <cell r="N506" t="str">
            <v>x</v>
          </cell>
          <cell r="O506">
            <v>0</v>
          </cell>
          <cell r="P506" t="str">
            <v>Chelsea TV 77417</v>
          </cell>
          <cell r="Q506">
            <v>545</v>
          </cell>
          <cell r="R506">
            <v>0</v>
          </cell>
          <cell r="S506">
            <v>0</v>
          </cell>
          <cell r="T506">
            <v>0</v>
          </cell>
          <cell r="U506">
            <v>52</v>
          </cell>
        </row>
        <row r="507">
          <cell r="D507">
            <v>77424</v>
          </cell>
          <cell r="E507">
            <v>8</v>
          </cell>
          <cell r="F507" t="str">
            <v>x</v>
          </cell>
          <cell r="G507">
            <v>6</v>
          </cell>
          <cell r="H507">
            <v>5</v>
          </cell>
          <cell r="I507" t="str">
            <v>x</v>
          </cell>
          <cell r="J507" t="str">
            <v>x</v>
          </cell>
          <cell r="K507" t="str">
            <v>x</v>
          </cell>
          <cell r="L507" t="str">
            <v>x</v>
          </cell>
          <cell r="M507" t="str">
            <v>x</v>
          </cell>
          <cell r="N507" t="str">
            <v>x</v>
          </cell>
          <cell r="O507">
            <v>2</v>
          </cell>
          <cell r="P507" t="str">
            <v>V/Cards Route to Num</v>
          </cell>
          <cell r="Q507">
            <v>1087</v>
          </cell>
          <cell r="R507">
            <v>0</v>
          </cell>
          <cell r="S507">
            <v>0</v>
          </cell>
          <cell r="T507">
            <v>0</v>
          </cell>
          <cell r="U507">
            <v>36</v>
          </cell>
        </row>
        <row r="508">
          <cell r="D508">
            <v>77425</v>
          </cell>
          <cell r="E508">
            <v>6387</v>
          </cell>
          <cell r="F508" t="str">
            <v>x</v>
          </cell>
          <cell r="G508">
            <v>6367</v>
          </cell>
          <cell r="H508">
            <v>5729</v>
          </cell>
          <cell r="I508" t="str">
            <v>x</v>
          </cell>
          <cell r="J508" t="str">
            <v>x</v>
          </cell>
          <cell r="K508" t="str">
            <v>x</v>
          </cell>
          <cell r="L508" t="str">
            <v>x</v>
          </cell>
          <cell r="M508" t="str">
            <v>x</v>
          </cell>
          <cell r="N508" t="str">
            <v>x</v>
          </cell>
          <cell r="O508">
            <v>20</v>
          </cell>
          <cell r="P508" t="str">
            <v>PAT Option 404040</v>
          </cell>
          <cell r="Q508">
            <v>1770218</v>
          </cell>
          <cell r="R508">
            <v>0</v>
          </cell>
          <cell r="S508">
            <v>0</v>
          </cell>
          <cell r="T508">
            <v>0</v>
          </cell>
          <cell r="U508">
            <v>61842</v>
          </cell>
        </row>
        <row r="509">
          <cell r="D509">
            <v>77425</v>
          </cell>
          <cell r="E509">
            <v>178</v>
          </cell>
          <cell r="F509" t="str">
            <v>X</v>
          </cell>
          <cell r="G509">
            <v>0</v>
          </cell>
          <cell r="H509">
            <v>0</v>
          </cell>
          <cell r="I509" t="str">
            <v>X</v>
          </cell>
          <cell r="J509" t="str">
            <v>X</v>
          </cell>
          <cell r="K509" t="str">
            <v>X</v>
          </cell>
          <cell r="L509" t="str">
            <v>X</v>
          </cell>
          <cell r="M509" t="str">
            <v>X</v>
          </cell>
          <cell r="N509" t="str">
            <v>X</v>
          </cell>
          <cell r="O509">
            <v>0</v>
          </cell>
          <cell r="P509" t="str">
            <v>Pat Transfer</v>
          </cell>
          <cell r="Q509">
            <v>0</v>
          </cell>
          <cell r="R509">
            <v>0</v>
          </cell>
          <cell r="S509">
            <v>178</v>
          </cell>
          <cell r="T509">
            <v>178</v>
          </cell>
          <cell r="U509">
            <v>0</v>
          </cell>
        </row>
        <row r="510">
          <cell r="D510">
            <v>77429</v>
          </cell>
          <cell r="E510">
            <v>137</v>
          </cell>
          <cell r="F510" t="str">
            <v>x</v>
          </cell>
          <cell r="G510">
            <v>136</v>
          </cell>
          <cell r="H510">
            <v>122</v>
          </cell>
          <cell r="I510" t="str">
            <v>x</v>
          </cell>
          <cell r="J510" t="str">
            <v>x</v>
          </cell>
          <cell r="K510" t="str">
            <v>x</v>
          </cell>
          <cell r="L510" t="str">
            <v>x</v>
          </cell>
          <cell r="M510" t="str">
            <v>x</v>
          </cell>
          <cell r="N510" t="str">
            <v>x</v>
          </cell>
          <cell r="O510">
            <v>1</v>
          </cell>
          <cell r="P510">
            <v>77429</v>
          </cell>
          <cell r="Q510">
            <v>31335</v>
          </cell>
          <cell r="R510">
            <v>0</v>
          </cell>
          <cell r="S510">
            <v>0</v>
          </cell>
          <cell r="T510">
            <v>0</v>
          </cell>
          <cell r="U510">
            <v>1638</v>
          </cell>
        </row>
        <row r="511">
          <cell r="D511">
            <v>77430</v>
          </cell>
          <cell r="E511">
            <v>1</v>
          </cell>
          <cell r="F511" t="str">
            <v>x</v>
          </cell>
          <cell r="G511">
            <v>0</v>
          </cell>
          <cell r="H511">
            <v>0</v>
          </cell>
          <cell r="I511" t="str">
            <v>x</v>
          </cell>
          <cell r="J511" t="str">
            <v>x</v>
          </cell>
          <cell r="K511" t="str">
            <v>x</v>
          </cell>
          <cell r="L511" t="str">
            <v>x</v>
          </cell>
          <cell r="M511" t="str">
            <v>x</v>
          </cell>
          <cell r="N511" t="str">
            <v>x</v>
          </cell>
          <cell r="O511">
            <v>0</v>
          </cell>
          <cell r="P511" t="str">
            <v>Banking Egg 1</v>
          </cell>
          <cell r="Q511">
            <v>0</v>
          </cell>
          <cell r="R511">
            <v>1</v>
          </cell>
          <cell r="S511">
            <v>0</v>
          </cell>
          <cell r="T511">
            <v>0</v>
          </cell>
          <cell r="U511">
            <v>0</v>
          </cell>
        </row>
        <row r="512">
          <cell r="D512">
            <v>77431</v>
          </cell>
          <cell r="E512">
            <v>2</v>
          </cell>
          <cell r="F512" t="str">
            <v>X</v>
          </cell>
          <cell r="G512">
            <v>1</v>
          </cell>
          <cell r="H512">
            <v>1</v>
          </cell>
          <cell r="I512" t="str">
            <v>X</v>
          </cell>
          <cell r="J512" t="str">
            <v>X</v>
          </cell>
          <cell r="K512" t="str">
            <v>X</v>
          </cell>
          <cell r="L512" t="str">
            <v>X</v>
          </cell>
          <cell r="M512" t="str">
            <v>X</v>
          </cell>
          <cell r="N512" t="str">
            <v>X</v>
          </cell>
          <cell r="O512">
            <v>0</v>
          </cell>
          <cell r="P512">
            <v>77431</v>
          </cell>
          <cell r="Q512">
            <v>210</v>
          </cell>
          <cell r="R512">
            <v>0</v>
          </cell>
          <cell r="S512">
            <v>1</v>
          </cell>
          <cell r="T512">
            <v>1</v>
          </cell>
          <cell r="U512">
            <v>4</v>
          </cell>
        </row>
        <row r="513">
          <cell r="D513">
            <v>77434</v>
          </cell>
          <cell r="E513">
            <v>687</v>
          </cell>
          <cell r="F513" t="str">
            <v>X</v>
          </cell>
          <cell r="G513">
            <v>413</v>
          </cell>
          <cell r="H513">
            <v>389</v>
          </cell>
          <cell r="I513" t="str">
            <v>X</v>
          </cell>
          <cell r="J513" t="str">
            <v>X</v>
          </cell>
          <cell r="K513" t="str">
            <v>X</v>
          </cell>
          <cell r="L513" t="str">
            <v>X</v>
          </cell>
          <cell r="M513" t="str">
            <v>X</v>
          </cell>
          <cell r="N513" t="str">
            <v>X</v>
          </cell>
          <cell r="O513">
            <v>2</v>
          </cell>
          <cell r="P513" t="str">
            <v>Customer 959595</v>
          </cell>
          <cell r="Q513">
            <v>97155</v>
          </cell>
          <cell r="R513">
            <v>0</v>
          </cell>
          <cell r="S513">
            <v>272</v>
          </cell>
          <cell r="T513">
            <v>272</v>
          </cell>
          <cell r="U513">
            <v>3148</v>
          </cell>
        </row>
        <row r="514">
          <cell r="D514">
            <v>77436</v>
          </cell>
          <cell r="E514">
            <v>271</v>
          </cell>
          <cell r="F514" t="str">
            <v>x</v>
          </cell>
          <cell r="G514">
            <v>259</v>
          </cell>
          <cell r="H514">
            <v>232</v>
          </cell>
          <cell r="I514" t="str">
            <v>x</v>
          </cell>
          <cell r="J514" t="str">
            <v>x</v>
          </cell>
          <cell r="K514" t="str">
            <v>x</v>
          </cell>
          <cell r="L514" t="str">
            <v>x</v>
          </cell>
          <cell r="M514" t="str">
            <v>x</v>
          </cell>
          <cell r="N514" t="str">
            <v>x</v>
          </cell>
          <cell r="O514">
            <v>12</v>
          </cell>
          <cell r="P514" t="str">
            <v>OPT IN 08005875707.</v>
          </cell>
          <cell r="Q514">
            <v>56490</v>
          </cell>
          <cell r="R514">
            <v>0</v>
          </cell>
          <cell r="S514">
            <v>0</v>
          </cell>
          <cell r="T514">
            <v>0</v>
          </cell>
          <cell r="U514">
            <v>7906</v>
          </cell>
        </row>
        <row r="515">
          <cell r="D515">
            <v>77437</v>
          </cell>
          <cell r="E515">
            <v>2</v>
          </cell>
          <cell r="F515" t="str">
            <v>x</v>
          </cell>
          <cell r="G515">
            <v>2</v>
          </cell>
          <cell r="H515">
            <v>2</v>
          </cell>
          <cell r="I515" t="str">
            <v>x</v>
          </cell>
          <cell r="J515" t="str">
            <v>x</v>
          </cell>
          <cell r="K515" t="str">
            <v>x</v>
          </cell>
          <cell r="L515" t="str">
            <v>x</v>
          </cell>
          <cell r="M515" t="str">
            <v>x</v>
          </cell>
          <cell r="N515" t="str">
            <v>x</v>
          </cell>
          <cell r="O515">
            <v>0</v>
          </cell>
          <cell r="P515" t="str">
            <v>Moving Home BSR poll</v>
          </cell>
          <cell r="Q515">
            <v>45</v>
          </cell>
          <cell r="R515">
            <v>0</v>
          </cell>
          <cell r="S515">
            <v>0</v>
          </cell>
          <cell r="T515">
            <v>0</v>
          </cell>
          <cell r="U515">
            <v>5</v>
          </cell>
        </row>
        <row r="516">
          <cell r="D516">
            <v>77447</v>
          </cell>
          <cell r="E516">
            <v>1</v>
          </cell>
          <cell r="F516" t="str">
            <v>x</v>
          </cell>
          <cell r="G516">
            <v>0</v>
          </cell>
          <cell r="H516">
            <v>0</v>
          </cell>
          <cell r="I516" t="str">
            <v>x</v>
          </cell>
          <cell r="J516" t="str">
            <v>x</v>
          </cell>
          <cell r="K516" t="str">
            <v>x</v>
          </cell>
          <cell r="L516" t="str">
            <v>x</v>
          </cell>
          <cell r="M516" t="str">
            <v>x</v>
          </cell>
          <cell r="N516" t="str">
            <v>x</v>
          </cell>
          <cell r="O516">
            <v>1</v>
          </cell>
          <cell r="P516">
            <v>77447</v>
          </cell>
          <cell r="Q516">
            <v>0</v>
          </cell>
          <cell r="R516">
            <v>0</v>
          </cell>
          <cell r="S516">
            <v>0</v>
          </cell>
          <cell r="T516">
            <v>0</v>
          </cell>
          <cell r="U516">
            <v>0</v>
          </cell>
        </row>
        <row r="517">
          <cell r="D517">
            <v>77451</v>
          </cell>
          <cell r="E517">
            <v>661</v>
          </cell>
          <cell r="F517" t="str">
            <v>x</v>
          </cell>
          <cell r="G517">
            <v>660</v>
          </cell>
          <cell r="H517">
            <v>660</v>
          </cell>
          <cell r="I517" t="str">
            <v>x</v>
          </cell>
          <cell r="J517" t="str">
            <v>x</v>
          </cell>
          <cell r="K517" t="str">
            <v>x</v>
          </cell>
          <cell r="L517" t="str">
            <v>x</v>
          </cell>
          <cell r="M517" t="str">
            <v>x</v>
          </cell>
          <cell r="N517" t="str">
            <v>x</v>
          </cell>
          <cell r="O517">
            <v>1</v>
          </cell>
          <cell r="P517" t="str">
            <v>Setanta Cust 77451</v>
          </cell>
          <cell r="Q517">
            <v>109922</v>
          </cell>
          <cell r="R517">
            <v>0</v>
          </cell>
          <cell r="S517">
            <v>0</v>
          </cell>
          <cell r="T517">
            <v>0</v>
          </cell>
          <cell r="U517">
            <v>1705</v>
          </cell>
        </row>
        <row r="518">
          <cell r="D518">
            <v>77451</v>
          </cell>
          <cell r="E518">
            <v>1252</v>
          </cell>
          <cell r="F518" t="str">
            <v>X</v>
          </cell>
          <cell r="G518">
            <v>1220</v>
          </cell>
          <cell r="H518">
            <v>1017</v>
          </cell>
          <cell r="I518" t="str">
            <v>X</v>
          </cell>
          <cell r="J518" t="str">
            <v>X</v>
          </cell>
          <cell r="K518" t="str">
            <v>X</v>
          </cell>
          <cell r="L518" t="str">
            <v>X</v>
          </cell>
          <cell r="M518" t="str">
            <v>X</v>
          </cell>
          <cell r="N518" t="str">
            <v>X</v>
          </cell>
          <cell r="O518">
            <v>32</v>
          </cell>
          <cell r="P518">
            <v>77451</v>
          </cell>
          <cell r="Q518">
            <v>247121</v>
          </cell>
          <cell r="R518">
            <v>0</v>
          </cell>
          <cell r="S518">
            <v>0</v>
          </cell>
          <cell r="T518">
            <v>0</v>
          </cell>
          <cell r="U518">
            <v>22821</v>
          </cell>
        </row>
        <row r="519">
          <cell r="D519">
            <v>77452</v>
          </cell>
          <cell r="E519">
            <v>923</v>
          </cell>
          <cell r="F519" t="str">
            <v>x</v>
          </cell>
          <cell r="G519">
            <v>902</v>
          </cell>
          <cell r="H519">
            <v>902</v>
          </cell>
          <cell r="I519" t="str">
            <v>x</v>
          </cell>
          <cell r="J519" t="str">
            <v>x</v>
          </cell>
          <cell r="K519" t="str">
            <v>x</v>
          </cell>
          <cell r="L519" t="str">
            <v>x</v>
          </cell>
          <cell r="M519" t="str">
            <v>x</v>
          </cell>
          <cell r="N519" t="str">
            <v>x</v>
          </cell>
          <cell r="O519">
            <v>21</v>
          </cell>
          <cell r="P519" t="str">
            <v>Bookings 77452</v>
          </cell>
          <cell r="Q519">
            <v>153979</v>
          </cell>
          <cell r="R519">
            <v>0</v>
          </cell>
          <cell r="S519">
            <v>0</v>
          </cell>
          <cell r="T519">
            <v>0</v>
          </cell>
          <cell r="U519">
            <v>2344</v>
          </cell>
        </row>
        <row r="520">
          <cell r="D520">
            <v>77452</v>
          </cell>
          <cell r="E520">
            <v>1399</v>
          </cell>
          <cell r="F520" t="str">
            <v>X</v>
          </cell>
          <cell r="G520">
            <v>1337</v>
          </cell>
          <cell r="H520">
            <v>1098</v>
          </cell>
          <cell r="I520" t="str">
            <v>X</v>
          </cell>
          <cell r="J520" t="str">
            <v>X</v>
          </cell>
          <cell r="K520" t="str">
            <v>X</v>
          </cell>
          <cell r="L520" t="str">
            <v>X</v>
          </cell>
          <cell r="M520" t="str">
            <v>X</v>
          </cell>
          <cell r="N520" t="str">
            <v>X</v>
          </cell>
          <cell r="O520">
            <v>61</v>
          </cell>
          <cell r="P520">
            <v>77452</v>
          </cell>
          <cell r="Q520">
            <v>266316</v>
          </cell>
          <cell r="R520">
            <v>0</v>
          </cell>
          <cell r="S520">
            <v>1</v>
          </cell>
          <cell r="T520">
            <v>1</v>
          </cell>
          <cell r="U520">
            <v>25653</v>
          </cell>
        </row>
        <row r="521">
          <cell r="D521">
            <v>77453</v>
          </cell>
          <cell r="E521">
            <v>96</v>
          </cell>
          <cell r="F521" t="str">
            <v>x</v>
          </cell>
          <cell r="G521">
            <v>89</v>
          </cell>
          <cell r="H521">
            <v>88</v>
          </cell>
          <cell r="I521" t="str">
            <v>x</v>
          </cell>
          <cell r="J521" t="str">
            <v>x</v>
          </cell>
          <cell r="K521" t="str">
            <v>x</v>
          </cell>
          <cell r="L521" t="str">
            <v>x</v>
          </cell>
          <cell r="M521" t="str">
            <v>x</v>
          </cell>
          <cell r="N521" t="str">
            <v>x</v>
          </cell>
          <cell r="O521">
            <v>7</v>
          </cell>
          <cell r="P521" t="str">
            <v>Failsafe 77453</v>
          </cell>
          <cell r="Q521">
            <v>17271</v>
          </cell>
          <cell r="R521">
            <v>0</v>
          </cell>
          <cell r="S521">
            <v>0</v>
          </cell>
          <cell r="T521">
            <v>0</v>
          </cell>
          <cell r="U521">
            <v>244</v>
          </cell>
        </row>
        <row r="522">
          <cell r="D522">
            <v>77453</v>
          </cell>
          <cell r="E522">
            <v>179</v>
          </cell>
          <cell r="F522" t="str">
            <v>X</v>
          </cell>
          <cell r="G522">
            <v>160</v>
          </cell>
          <cell r="H522">
            <v>134</v>
          </cell>
          <cell r="I522" t="str">
            <v>X</v>
          </cell>
          <cell r="J522" t="str">
            <v>X</v>
          </cell>
          <cell r="K522" t="str">
            <v>X</v>
          </cell>
          <cell r="L522" t="str">
            <v>X</v>
          </cell>
          <cell r="M522" t="str">
            <v>X</v>
          </cell>
          <cell r="N522" t="str">
            <v>X</v>
          </cell>
          <cell r="O522">
            <v>19</v>
          </cell>
          <cell r="P522" t="str">
            <v>Failsafe Setanta IVR</v>
          </cell>
          <cell r="Q522">
            <v>27629</v>
          </cell>
          <cell r="R522">
            <v>0</v>
          </cell>
          <cell r="S522">
            <v>0</v>
          </cell>
          <cell r="T522">
            <v>0</v>
          </cell>
          <cell r="U522">
            <v>2506</v>
          </cell>
        </row>
        <row r="523">
          <cell r="D523">
            <v>77454</v>
          </cell>
          <cell r="E523">
            <v>94</v>
          </cell>
          <cell r="F523" t="str">
            <v>x</v>
          </cell>
          <cell r="G523">
            <v>90</v>
          </cell>
          <cell r="H523">
            <v>83</v>
          </cell>
          <cell r="I523" t="str">
            <v>x</v>
          </cell>
          <cell r="J523" t="str">
            <v>x</v>
          </cell>
          <cell r="K523" t="str">
            <v>x</v>
          </cell>
          <cell r="L523" t="str">
            <v>x</v>
          </cell>
          <cell r="M523" t="str">
            <v>x</v>
          </cell>
          <cell r="N523" t="str">
            <v>x</v>
          </cell>
          <cell r="O523">
            <v>4</v>
          </cell>
          <cell r="P523" t="str">
            <v>CS cust profile</v>
          </cell>
          <cell r="Q523">
            <v>19556</v>
          </cell>
          <cell r="R523">
            <v>0</v>
          </cell>
          <cell r="S523">
            <v>0</v>
          </cell>
          <cell r="T523">
            <v>87</v>
          </cell>
          <cell r="U523">
            <v>1029</v>
          </cell>
        </row>
        <row r="524">
          <cell r="D524">
            <v>77455</v>
          </cell>
          <cell r="E524">
            <v>70</v>
          </cell>
          <cell r="F524" t="str">
            <v>x</v>
          </cell>
          <cell r="G524">
            <v>66</v>
          </cell>
          <cell r="H524">
            <v>66</v>
          </cell>
          <cell r="I524" t="str">
            <v>x</v>
          </cell>
          <cell r="J524" t="str">
            <v>x</v>
          </cell>
          <cell r="K524" t="str">
            <v>x</v>
          </cell>
          <cell r="L524" t="str">
            <v>x</v>
          </cell>
          <cell r="M524" t="str">
            <v>x</v>
          </cell>
          <cell r="N524" t="str">
            <v>x</v>
          </cell>
          <cell r="O524">
            <v>4</v>
          </cell>
          <cell r="P524" t="str">
            <v>SBO cust profile</v>
          </cell>
          <cell r="Q524">
            <v>12365</v>
          </cell>
          <cell r="R524">
            <v>0</v>
          </cell>
          <cell r="S524">
            <v>0</v>
          </cell>
          <cell r="T524">
            <v>0</v>
          </cell>
          <cell r="U524">
            <v>345</v>
          </cell>
        </row>
        <row r="525">
          <cell r="D525">
            <v>77456</v>
          </cell>
          <cell r="E525">
            <v>5</v>
          </cell>
          <cell r="F525" t="str">
            <v>x</v>
          </cell>
          <cell r="G525">
            <v>2</v>
          </cell>
          <cell r="H525">
            <v>1</v>
          </cell>
          <cell r="I525" t="str">
            <v>x</v>
          </cell>
          <cell r="J525" t="str">
            <v>x</v>
          </cell>
          <cell r="K525" t="str">
            <v>x</v>
          </cell>
          <cell r="L525" t="str">
            <v>x</v>
          </cell>
          <cell r="M525" t="str">
            <v>x</v>
          </cell>
          <cell r="N525" t="str">
            <v>x</v>
          </cell>
          <cell r="O525">
            <v>1</v>
          </cell>
          <cell r="P525" t="str">
            <v>Technical cust profi</v>
          </cell>
          <cell r="Q525">
            <v>552</v>
          </cell>
          <cell r="R525">
            <v>0</v>
          </cell>
          <cell r="S525">
            <v>2</v>
          </cell>
          <cell r="T525">
            <v>0</v>
          </cell>
          <cell r="U525">
            <v>151</v>
          </cell>
        </row>
        <row r="526">
          <cell r="D526">
            <v>77458</v>
          </cell>
          <cell r="E526">
            <v>120</v>
          </cell>
          <cell r="F526" t="str">
            <v>x</v>
          </cell>
          <cell r="G526">
            <v>117</v>
          </cell>
          <cell r="H526">
            <v>110</v>
          </cell>
          <cell r="I526" t="str">
            <v>x</v>
          </cell>
          <cell r="J526" t="str">
            <v>x</v>
          </cell>
          <cell r="K526" t="str">
            <v>x</v>
          </cell>
          <cell r="L526" t="str">
            <v>x</v>
          </cell>
          <cell r="M526" t="str">
            <v>x</v>
          </cell>
          <cell r="N526" t="str">
            <v>x</v>
          </cell>
          <cell r="O526">
            <v>3</v>
          </cell>
          <cell r="P526" t="str">
            <v>Sales care cust prof</v>
          </cell>
          <cell r="Q526">
            <v>31045</v>
          </cell>
          <cell r="R526">
            <v>0</v>
          </cell>
          <cell r="S526">
            <v>0</v>
          </cell>
          <cell r="T526">
            <v>0</v>
          </cell>
          <cell r="U526">
            <v>2126</v>
          </cell>
        </row>
        <row r="527">
          <cell r="D527">
            <v>77459</v>
          </cell>
          <cell r="E527">
            <v>1</v>
          </cell>
          <cell r="F527" t="str">
            <v>x</v>
          </cell>
          <cell r="G527">
            <v>0</v>
          </cell>
          <cell r="H527">
            <v>0</v>
          </cell>
          <cell r="I527" t="str">
            <v>x</v>
          </cell>
          <cell r="J527" t="str">
            <v>x</v>
          </cell>
          <cell r="K527" t="str">
            <v>x</v>
          </cell>
          <cell r="L527" t="str">
            <v>x</v>
          </cell>
          <cell r="M527" t="str">
            <v>x</v>
          </cell>
          <cell r="N527" t="str">
            <v>x</v>
          </cell>
          <cell r="O527">
            <v>1</v>
          </cell>
          <cell r="P527" t="str">
            <v>New Bus cust profile</v>
          </cell>
          <cell r="Q527">
            <v>0</v>
          </cell>
          <cell r="R527">
            <v>0</v>
          </cell>
          <cell r="S527">
            <v>0</v>
          </cell>
          <cell r="T527">
            <v>0</v>
          </cell>
          <cell r="U527">
            <v>0</v>
          </cell>
        </row>
        <row r="528">
          <cell r="D528">
            <v>77463</v>
          </cell>
          <cell r="E528">
            <v>82</v>
          </cell>
          <cell r="F528" t="str">
            <v>x</v>
          </cell>
          <cell r="G528">
            <v>59</v>
          </cell>
          <cell r="H528">
            <v>59</v>
          </cell>
          <cell r="I528" t="str">
            <v>x</v>
          </cell>
          <cell r="J528" t="str">
            <v>x</v>
          </cell>
          <cell r="K528" t="str">
            <v>x</v>
          </cell>
          <cell r="L528" t="str">
            <v>x</v>
          </cell>
          <cell r="M528" t="str">
            <v>x</v>
          </cell>
          <cell r="N528" t="str">
            <v>x</v>
          </cell>
          <cell r="O528">
            <v>2</v>
          </cell>
          <cell r="P528" t="str">
            <v>Disability Help Prof</v>
          </cell>
          <cell r="Q528">
            <v>22938</v>
          </cell>
          <cell r="R528">
            <v>21</v>
          </cell>
          <cell r="S528">
            <v>0</v>
          </cell>
          <cell r="T528">
            <v>0</v>
          </cell>
          <cell r="U528">
            <v>124</v>
          </cell>
        </row>
        <row r="529">
          <cell r="D529">
            <v>77466</v>
          </cell>
          <cell r="E529">
            <v>1</v>
          </cell>
          <cell r="F529" t="str">
            <v>x</v>
          </cell>
          <cell r="G529">
            <v>1</v>
          </cell>
          <cell r="H529">
            <v>1</v>
          </cell>
          <cell r="I529" t="str">
            <v>x</v>
          </cell>
          <cell r="J529" t="str">
            <v>x</v>
          </cell>
          <cell r="K529" t="str">
            <v>x</v>
          </cell>
          <cell r="L529" t="str">
            <v>x</v>
          </cell>
          <cell r="M529" t="str">
            <v>x</v>
          </cell>
          <cell r="N529" t="str">
            <v>x</v>
          </cell>
          <cell r="O529">
            <v>0</v>
          </cell>
          <cell r="P529">
            <v>77466</v>
          </cell>
          <cell r="Q529">
            <v>1</v>
          </cell>
          <cell r="R529">
            <v>0</v>
          </cell>
          <cell r="S529">
            <v>0</v>
          </cell>
          <cell r="T529">
            <v>0</v>
          </cell>
          <cell r="U529">
            <v>2</v>
          </cell>
        </row>
        <row r="530">
          <cell r="D530">
            <v>77482</v>
          </cell>
          <cell r="E530">
            <v>526</v>
          </cell>
          <cell r="F530" t="str">
            <v>X</v>
          </cell>
          <cell r="G530">
            <v>521</v>
          </cell>
          <cell r="H530">
            <v>485</v>
          </cell>
          <cell r="I530" t="str">
            <v>X</v>
          </cell>
          <cell r="J530" t="str">
            <v>X</v>
          </cell>
          <cell r="K530" t="str">
            <v>X</v>
          </cell>
          <cell r="L530" t="str">
            <v>X</v>
          </cell>
          <cell r="M530" t="str">
            <v>X</v>
          </cell>
          <cell r="N530" t="str">
            <v>X</v>
          </cell>
          <cell r="O530">
            <v>2</v>
          </cell>
          <cell r="P530" t="str">
            <v>Moving Home Accept</v>
          </cell>
          <cell r="Q530">
            <v>250814</v>
          </cell>
          <cell r="R530">
            <v>30</v>
          </cell>
          <cell r="S530">
            <v>0</v>
          </cell>
          <cell r="T530">
            <v>0</v>
          </cell>
          <cell r="U530">
            <v>2731</v>
          </cell>
        </row>
        <row r="531">
          <cell r="D531">
            <v>77484</v>
          </cell>
          <cell r="E531">
            <v>361</v>
          </cell>
          <cell r="F531" t="str">
            <v>x</v>
          </cell>
          <cell r="G531">
            <v>326</v>
          </cell>
          <cell r="H531">
            <v>268</v>
          </cell>
          <cell r="I531" t="str">
            <v>x</v>
          </cell>
          <cell r="J531" t="str">
            <v>x</v>
          </cell>
          <cell r="K531" t="str">
            <v>x</v>
          </cell>
          <cell r="L531" t="str">
            <v>x</v>
          </cell>
          <cell r="M531" t="str">
            <v>x</v>
          </cell>
          <cell r="N531" t="str">
            <v>x</v>
          </cell>
          <cell r="O531">
            <v>1</v>
          </cell>
          <cell r="P531" t="str">
            <v>Technical BSR Intra</v>
          </cell>
          <cell r="Q531">
            <v>138572</v>
          </cell>
          <cell r="R531">
            <v>0</v>
          </cell>
          <cell r="S531">
            <v>34</v>
          </cell>
          <cell r="T531">
            <v>0</v>
          </cell>
          <cell r="U531">
            <v>5923</v>
          </cell>
        </row>
        <row r="532">
          <cell r="D532">
            <v>77485</v>
          </cell>
          <cell r="E532">
            <v>1</v>
          </cell>
          <cell r="F532" t="str">
            <v>X</v>
          </cell>
          <cell r="G532">
            <v>0</v>
          </cell>
          <cell r="H532">
            <v>0</v>
          </cell>
          <cell r="I532" t="str">
            <v>X</v>
          </cell>
          <cell r="J532" t="str">
            <v>X</v>
          </cell>
          <cell r="K532" t="str">
            <v>X</v>
          </cell>
          <cell r="L532" t="str">
            <v>X</v>
          </cell>
          <cell r="M532" t="str">
            <v>X</v>
          </cell>
          <cell r="N532" t="str">
            <v>X</v>
          </cell>
          <cell r="O532">
            <v>1</v>
          </cell>
          <cell r="P532">
            <v>77485</v>
          </cell>
          <cell r="Q532">
            <v>0</v>
          </cell>
          <cell r="R532">
            <v>0</v>
          </cell>
          <cell r="S532">
            <v>0</v>
          </cell>
          <cell r="T532">
            <v>0</v>
          </cell>
          <cell r="U532">
            <v>0</v>
          </cell>
        </row>
        <row r="533">
          <cell r="D533">
            <v>77486</v>
          </cell>
          <cell r="E533">
            <v>398</v>
          </cell>
          <cell r="F533" t="str">
            <v>x</v>
          </cell>
          <cell r="G533">
            <v>253</v>
          </cell>
          <cell r="H533">
            <v>199</v>
          </cell>
          <cell r="I533" t="str">
            <v>x</v>
          </cell>
          <cell r="J533" t="str">
            <v>x</v>
          </cell>
          <cell r="K533" t="str">
            <v>x</v>
          </cell>
          <cell r="L533" t="str">
            <v>x</v>
          </cell>
          <cell r="M533" t="str">
            <v>x</v>
          </cell>
          <cell r="N533" t="str">
            <v>x</v>
          </cell>
          <cell r="O533">
            <v>10</v>
          </cell>
          <cell r="P533" t="str">
            <v>TvX, cust service</v>
          </cell>
          <cell r="Q533">
            <v>41691</v>
          </cell>
          <cell r="R533">
            <v>135</v>
          </cell>
          <cell r="S533">
            <v>0</v>
          </cell>
          <cell r="T533">
            <v>0</v>
          </cell>
          <cell r="U533">
            <v>3428</v>
          </cell>
        </row>
        <row r="534">
          <cell r="D534">
            <v>77487</v>
          </cell>
          <cell r="E534">
            <v>13</v>
          </cell>
          <cell r="F534" t="str">
            <v>x</v>
          </cell>
          <cell r="G534">
            <v>11</v>
          </cell>
          <cell r="H534">
            <v>11</v>
          </cell>
          <cell r="I534" t="str">
            <v>x</v>
          </cell>
          <cell r="J534" t="str">
            <v>x</v>
          </cell>
          <cell r="K534" t="str">
            <v>x</v>
          </cell>
          <cell r="L534" t="str">
            <v>x</v>
          </cell>
          <cell r="M534" t="str">
            <v>x</v>
          </cell>
          <cell r="N534" t="str">
            <v>x</v>
          </cell>
          <cell r="O534">
            <v>1</v>
          </cell>
          <cell r="P534" t="str">
            <v>Xfer to Disability</v>
          </cell>
          <cell r="Q534">
            <v>3962</v>
          </cell>
          <cell r="R534">
            <v>1</v>
          </cell>
          <cell r="S534">
            <v>0</v>
          </cell>
          <cell r="T534">
            <v>0</v>
          </cell>
          <cell r="U534">
            <v>23</v>
          </cell>
        </row>
        <row r="535">
          <cell r="D535">
            <v>77492</v>
          </cell>
          <cell r="E535">
            <v>1127</v>
          </cell>
          <cell r="F535" t="str">
            <v>x</v>
          </cell>
          <cell r="G535">
            <v>1120</v>
          </cell>
          <cell r="H535">
            <v>1021</v>
          </cell>
          <cell r="I535" t="str">
            <v>x</v>
          </cell>
          <cell r="J535" t="str">
            <v>x</v>
          </cell>
          <cell r="K535" t="str">
            <v>x</v>
          </cell>
          <cell r="L535" t="str">
            <v>x</v>
          </cell>
          <cell r="M535" t="str">
            <v>x</v>
          </cell>
          <cell r="N535" t="str">
            <v>x</v>
          </cell>
          <cell r="O535">
            <v>7</v>
          </cell>
          <cell r="P535" t="str">
            <v>PAT Transfer</v>
          </cell>
          <cell r="Q535">
            <v>315973</v>
          </cell>
          <cell r="R535">
            <v>0</v>
          </cell>
          <cell r="S535">
            <v>0</v>
          </cell>
          <cell r="T535">
            <v>0</v>
          </cell>
          <cell r="U535">
            <v>10619</v>
          </cell>
        </row>
        <row r="536">
          <cell r="D536">
            <v>77492</v>
          </cell>
          <cell r="E536">
            <v>69</v>
          </cell>
          <cell r="F536" t="str">
            <v>X</v>
          </cell>
          <cell r="G536">
            <v>0</v>
          </cell>
          <cell r="H536">
            <v>0</v>
          </cell>
          <cell r="I536" t="str">
            <v>X</v>
          </cell>
          <cell r="J536" t="str">
            <v>X</v>
          </cell>
          <cell r="K536" t="str">
            <v>X</v>
          </cell>
          <cell r="L536" t="str">
            <v>X</v>
          </cell>
          <cell r="M536" t="str">
            <v>X</v>
          </cell>
          <cell r="N536" t="str">
            <v>X</v>
          </cell>
          <cell r="O536">
            <v>0</v>
          </cell>
          <cell r="P536">
            <v>77492</v>
          </cell>
          <cell r="Q536">
            <v>0</v>
          </cell>
          <cell r="R536">
            <v>0</v>
          </cell>
          <cell r="S536">
            <v>69</v>
          </cell>
          <cell r="T536">
            <v>69</v>
          </cell>
          <cell r="U536">
            <v>0</v>
          </cell>
        </row>
        <row r="537">
          <cell r="D537">
            <v>77493</v>
          </cell>
          <cell r="E537">
            <v>1</v>
          </cell>
          <cell r="F537" t="str">
            <v>x</v>
          </cell>
          <cell r="G537">
            <v>0</v>
          </cell>
          <cell r="H537">
            <v>0</v>
          </cell>
          <cell r="I537" t="str">
            <v>x</v>
          </cell>
          <cell r="J537" t="str">
            <v>x</v>
          </cell>
          <cell r="K537" t="str">
            <v>x</v>
          </cell>
          <cell r="L537" t="str">
            <v>x</v>
          </cell>
          <cell r="M537" t="str">
            <v>x</v>
          </cell>
          <cell r="N537" t="str">
            <v>x</v>
          </cell>
          <cell r="O537">
            <v>1</v>
          </cell>
          <cell r="P537">
            <v>77493</v>
          </cell>
          <cell r="Q537">
            <v>0</v>
          </cell>
          <cell r="R537">
            <v>0</v>
          </cell>
          <cell r="S537">
            <v>0</v>
          </cell>
          <cell r="T537">
            <v>0</v>
          </cell>
          <cell r="U537">
            <v>0</v>
          </cell>
        </row>
        <row r="538">
          <cell r="D538">
            <v>77495</v>
          </cell>
          <cell r="E538">
            <v>2</v>
          </cell>
          <cell r="F538" t="str">
            <v>x</v>
          </cell>
          <cell r="G538">
            <v>1</v>
          </cell>
          <cell r="H538">
            <v>1</v>
          </cell>
          <cell r="I538" t="str">
            <v>x</v>
          </cell>
          <cell r="J538" t="str">
            <v>x</v>
          </cell>
          <cell r="K538" t="str">
            <v>x</v>
          </cell>
          <cell r="L538" t="str">
            <v>x</v>
          </cell>
          <cell r="M538" t="str">
            <v>x</v>
          </cell>
          <cell r="N538" t="str">
            <v>x</v>
          </cell>
          <cell r="O538">
            <v>1</v>
          </cell>
          <cell r="P538">
            <v>77495</v>
          </cell>
          <cell r="Q538">
            <v>21</v>
          </cell>
          <cell r="R538">
            <v>0</v>
          </cell>
          <cell r="S538">
            <v>0</v>
          </cell>
          <cell r="T538">
            <v>0</v>
          </cell>
          <cell r="U538">
            <v>2</v>
          </cell>
        </row>
        <row r="539">
          <cell r="D539">
            <v>77496</v>
          </cell>
          <cell r="E539">
            <v>1</v>
          </cell>
          <cell r="F539" t="str">
            <v>x</v>
          </cell>
          <cell r="G539">
            <v>0</v>
          </cell>
          <cell r="H539">
            <v>0</v>
          </cell>
          <cell r="I539" t="str">
            <v>x</v>
          </cell>
          <cell r="J539" t="str">
            <v>x</v>
          </cell>
          <cell r="K539" t="str">
            <v>x</v>
          </cell>
          <cell r="L539" t="str">
            <v>x</v>
          </cell>
          <cell r="M539" t="str">
            <v>x</v>
          </cell>
          <cell r="N539" t="str">
            <v>x</v>
          </cell>
          <cell r="O539">
            <v>1</v>
          </cell>
          <cell r="P539">
            <v>77496</v>
          </cell>
          <cell r="Q539">
            <v>0</v>
          </cell>
          <cell r="R539">
            <v>0</v>
          </cell>
          <cell r="S539">
            <v>0</v>
          </cell>
          <cell r="T539">
            <v>0</v>
          </cell>
          <cell r="U539">
            <v>0</v>
          </cell>
        </row>
        <row r="540">
          <cell r="D540">
            <v>77497</v>
          </cell>
          <cell r="E540">
            <v>304</v>
          </cell>
          <cell r="F540" t="str">
            <v>x</v>
          </cell>
          <cell r="G540">
            <v>298</v>
          </cell>
          <cell r="H540">
            <v>283</v>
          </cell>
          <cell r="I540" t="str">
            <v>x</v>
          </cell>
          <cell r="J540" t="str">
            <v>x</v>
          </cell>
          <cell r="K540" t="str">
            <v>x</v>
          </cell>
          <cell r="L540" t="str">
            <v>x</v>
          </cell>
          <cell r="M540" t="str">
            <v>x</v>
          </cell>
          <cell r="N540" t="str">
            <v>x</v>
          </cell>
          <cell r="O540">
            <v>6</v>
          </cell>
          <cell r="P540" t="str">
            <v>TvX sales call</v>
          </cell>
          <cell r="Q540">
            <v>38204</v>
          </cell>
          <cell r="R540">
            <v>0</v>
          </cell>
          <cell r="S540">
            <v>0</v>
          </cell>
          <cell r="T540">
            <v>0</v>
          </cell>
          <cell r="U540">
            <v>1406</v>
          </cell>
        </row>
        <row r="541">
          <cell r="D541">
            <v>77498</v>
          </cell>
          <cell r="E541">
            <v>19</v>
          </cell>
          <cell r="F541" t="str">
            <v>x</v>
          </cell>
          <cell r="G541">
            <v>17</v>
          </cell>
          <cell r="H541">
            <v>13</v>
          </cell>
          <cell r="I541" t="str">
            <v>x</v>
          </cell>
          <cell r="J541" t="str">
            <v>x</v>
          </cell>
          <cell r="K541" t="str">
            <v>x</v>
          </cell>
          <cell r="L541" t="str">
            <v>x</v>
          </cell>
          <cell r="M541" t="str">
            <v>x</v>
          </cell>
          <cell r="N541" t="str">
            <v>x</v>
          </cell>
          <cell r="O541">
            <v>2</v>
          </cell>
          <cell r="P541" t="str">
            <v>Tran/f to Sky Activ</v>
          </cell>
          <cell r="Q541">
            <v>4935</v>
          </cell>
          <cell r="R541">
            <v>0</v>
          </cell>
          <cell r="S541">
            <v>0</v>
          </cell>
          <cell r="T541">
            <v>0</v>
          </cell>
          <cell r="U541">
            <v>391</v>
          </cell>
        </row>
        <row r="542">
          <cell r="D542">
            <v>77499</v>
          </cell>
          <cell r="E542">
            <v>366</v>
          </cell>
          <cell r="F542" t="str">
            <v>x</v>
          </cell>
          <cell r="G542">
            <v>308</v>
          </cell>
          <cell r="H542">
            <v>265</v>
          </cell>
          <cell r="I542" t="str">
            <v>x</v>
          </cell>
          <cell r="J542" t="str">
            <v>x</v>
          </cell>
          <cell r="K542" t="str">
            <v>x</v>
          </cell>
          <cell r="L542" t="str">
            <v>x</v>
          </cell>
          <cell r="M542" t="str">
            <v>x</v>
          </cell>
          <cell r="N542" t="str">
            <v>x</v>
          </cell>
          <cell r="O542">
            <v>58</v>
          </cell>
          <cell r="P542" t="str">
            <v>Cust Service Xfer</v>
          </cell>
          <cell r="Q542">
            <v>93760</v>
          </cell>
          <cell r="R542">
            <v>0</v>
          </cell>
          <cell r="S542">
            <v>0</v>
          </cell>
          <cell r="T542">
            <v>0</v>
          </cell>
          <cell r="U542">
            <v>10362</v>
          </cell>
        </row>
        <row r="543">
          <cell r="D543">
            <v>77499</v>
          </cell>
          <cell r="E543">
            <v>150</v>
          </cell>
          <cell r="F543" t="str">
            <v>X</v>
          </cell>
          <cell r="G543">
            <v>79</v>
          </cell>
          <cell r="H543">
            <v>74</v>
          </cell>
          <cell r="I543" t="str">
            <v>X</v>
          </cell>
          <cell r="J543" t="str">
            <v>X</v>
          </cell>
          <cell r="K543" t="str">
            <v>X</v>
          </cell>
          <cell r="L543" t="str">
            <v>X</v>
          </cell>
          <cell r="M543" t="str">
            <v>X</v>
          </cell>
          <cell r="N543" t="str">
            <v>X</v>
          </cell>
          <cell r="O543">
            <v>4</v>
          </cell>
          <cell r="P543" t="str">
            <v>C/S Transfer</v>
          </cell>
          <cell r="Q543">
            <v>21398</v>
          </cell>
          <cell r="R543">
            <v>0</v>
          </cell>
          <cell r="S543">
            <v>67</v>
          </cell>
          <cell r="T543">
            <v>67</v>
          </cell>
          <cell r="U543">
            <v>441</v>
          </cell>
        </row>
        <row r="544">
          <cell r="D544">
            <v>77501</v>
          </cell>
          <cell r="E544">
            <v>1189</v>
          </cell>
          <cell r="F544" t="str">
            <v>x</v>
          </cell>
          <cell r="G544">
            <v>1181</v>
          </cell>
          <cell r="H544">
            <v>1129</v>
          </cell>
          <cell r="I544" t="str">
            <v>x</v>
          </cell>
          <cell r="J544" t="str">
            <v>x</v>
          </cell>
          <cell r="K544" t="str">
            <v>x</v>
          </cell>
          <cell r="L544" t="str">
            <v>x</v>
          </cell>
          <cell r="M544" t="str">
            <v>x</v>
          </cell>
          <cell r="N544" t="str">
            <v>x</v>
          </cell>
          <cell r="O544">
            <v>8</v>
          </cell>
          <cell r="P544" t="str">
            <v>Upgrade Opt 1</v>
          </cell>
          <cell r="Q544">
            <v>288594</v>
          </cell>
          <cell r="R544">
            <v>0</v>
          </cell>
          <cell r="S544">
            <v>0</v>
          </cell>
          <cell r="T544">
            <v>0</v>
          </cell>
          <cell r="U544">
            <v>6978</v>
          </cell>
        </row>
        <row r="545">
          <cell r="D545">
            <v>77502</v>
          </cell>
          <cell r="E545">
            <v>2076</v>
          </cell>
          <cell r="F545" t="str">
            <v>x</v>
          </cell>
          <cell r="G545">
            <v>2067</v>
          </cell>
          <cell r="H545">
            <v>2014</v>
          </cell>
          <cell r="I545" t="str">
            <v>x</v>
          </cell>
          <cell r="J545" t="str">
            <v>x</v>
          </cell>
          <cell r="K545" t="str">
            <v>x</v>
          </cell>
          <cell r="L545" t="str">
            <v>x</v>
          </cell>
          <cell r="M545" t="str">
            <v>x</v>
          </cell>
          <cell r="N545" t="str">
            <v>x</v>
          </cell>
          <cell r="O545">
            <v>9</v>
          </cell>
          <cell r="P545" t="str">
            <v>Opt 2 Upgrade</v>
          </cell>
          <cell r="Q545">
            <v>535171</v>
          </cell>
          <cell r="R545">
            <v>0</v>
          </cell>
          <cell r="S545">
            <v>0</v>
          </cell>
          <cell r="T545">
            <v>0</v>
          </cell>
          <cell r="U545">
            <v>9695</v>
          </cell>
        </row>
        <row r="546">
          <cell r="D546">
            <v>77506</v>
          </cell>
          <cell r="E546">
            <v>2146</v>
          </cell>
          <cell r="F546" t="str">
            <v>x</v>
          </cell>
          <cell r="G546">
            <v>2131</v>
          </cell>
          <cell r="H546">
            <v>2007</v>
          </cell>
          <cell r="I546" t="str">
            <v>x</v>
          </cell>
          <cell r="J546" t="str">
            <v>x</v>
          </cell>
          <cell r="K546" t="str">
            <v>x</v>
          </cell>
          <cell r="L546" t="str">
            <v>x</v>
          </cell>
          <cell r="M546" t="str">
            <v>x</v>
          </cell>
          <cell r="N546" t="str">
            <v>x</v>
          </cell>
          <cell r="O546">
            <v>15</v>
          </cell>
          <cell r="P546" t="str">
            <v>Opt 1 77506</v>
          </cell>
          <cell r="Q546">
            <v>485237</v>
          </cell>
          <cell r="R546">
            <v>0</v>
          </cell>
          <cell r="S546">
            <v>0</v>
          </cell>
          <cell r="T546">
            <v>0</v>
          </cell>
          <cell r="U546">
            <v>15878</v>
          </cell>
        </row>
        <row r="547">
          <cell r="D547">
            <v>77506</v>
          </cell>
          <cell r="E547">
            <v>80</v>
          </cell>
          <cell r="F547" t="str">
            <v>X</v>
          </cell>
          <cell r="G547">
            <v>67</v>
          </cell>
          <cell r="H547">
            <v>66</v>
          </cell>
          <cell r="I547" t="str">
            <v>X</v>
          </cell>
          <cell r="J547" t="str">
            <v>X</v>
          </cell>
          <cell r="K547" t="str">
            <v>X</v>
          </cell>
          <cell r="L547" t="str">
            <v>X</v>
          </cell>
          <cell r="M547" t="str">
            <v>X</v>
          </cell>
          <cell r="N547" t="str">
            <v>X</v>
          </cell>
          <cell r="O547">
            <v>0</v>
          </cell>
          <cell r="P547" t="str">
            <v>Opt 1 77506</v>
          </cell>
          <cell r="Q547">
            <v>16857</v>
          </cell>
          <cell r="R547">
            <v>0</v>
          </cell>
          <cell r="S547">
            <v>13</v>
          </cell>
          <cell r="T547">
            <v>13</v>
          </cell>
          <cell r="U547">
            <v>328</v>
          </cell>
        </row>
        <row r="548">
          <cell r="D548">
            <v>77507</v>
          </cell>
          <cell r="E548">
            <v>285</v>
          </cell>
          <cell r="F548" t="str">
            <v>x</v>
          </cell>
          <cell r="G548">
            <v>266</v>
          </cell>
          <cell r="H548">
            <v>232</v>
          </cell>
          <cell r="I548" t="str">
            <v>x</v>
          </cell>
          <cell r="J548" t="str">
            <v>x</v>
          </cell>
          <cell r="K548" t="str">
            <v>x</v>
          </cell>
          <cell r="L548" t="str">
            <v>x</v>
          </cell>
          <cell r="M548" t="str">
            <v>x</v>
          </cell>
          <cell r="N548" t="str">
            <v>x</v>
          </cell>
          <cell r="O548">
            <v>19</v>
          </cell>
          <cell r="P548" t="str">
            <v>Opt 2 77507</v>
          </cell>
          <cell r="Q548">
            <v>43462</v>
          </cell>
          <cell r="R548">
            <v>0</v>
          </cell>
          <cell r="S548">
            <v>0</v>
          </cell>
          <cell r="T548">
            <v>0</v>
          </cell>
          <cell r="U548">
            <v>7285</v>
          </cell>
        </row>
        <row r="549">
          <cell r="D549">
            <v>77516</v>
          </cell>
          <cell r="E549">
            <v>1</v>
          </cell>
          <cell r="F549" t="str">
            <v>x</v>
          </cell>
          <cell r="G549">
            <v>1</v>
          </cell>
          <cell r="H549">
            <v>1</v>
          </cell>
          <cell r="I549" t="str">
            <v>x</v>
          </cell>
          <cell r="J549" t="str">
            <v>x</v>
          </cell>
          <cell r="K549" t="str">
            <v>x</v>
          </cell>
          <cell r="L549" t="str">
            <v>x</v>
          </cell>
          <cell r="M549" t="str">
            <v>x</v>
          </cell>
          <cell r="N549" t="str">
            <v>x</v>
          </cell>
          <cell r="O549">
            <v>0</v>
          </cell>
          <cell r="P549">
            <v>77516</v>
          </cell>
          <cell r="Q549">
            <v>27</v>
          </cell>
          <cell r="R549">
            <v>0</v>
          </cell>
          <cell r="S549">
            <v>0</v>
          </cell>
          <cell r="T549">
            <v>0</v>
          </cell>
          <cell r="U549">
            <v>3</v>
          </cell>
        </row>
        <row r="550">
          <cell r="D550">
            <v>77519</v>
          </cell>
          <cell r="E550">
            <v>1677</v>
          </cell>
          <cell r="F550" t="str">
            <v>x</v>
          </cell>
          <cell r="G550">
            <v>1668</v>
          </cell>
          <cell r="H550">
            <v>1614</v>
          </cell>
          <cell r="I550" t="str">
            <v>x</v>
          </cell>
          <cell r="J550" t="str">
            <v>x</v>
          </cell>
          <cell r="K550" t="str">
            <v>x</v>
          </cell>
          <cell r="L550" t="str">
            <v>x</v>
          </cell>
          <cell r="M550" t="str">
            <v>x</v>
          </cell>
          <cell r="N550" t="str">
            <v>x</v>
          </cell>
          <cell r="O550">
            <v>9</v>
          </cell>
          <cell r="P550" t="str">
            <v>VDN 77519 557799</v>
          </cell>
          <cell r="Q550">
            <v>457801</v>
          </cell>
          <cell r="R550">
            <v>0</v>
          </cell>
          <cell r="S550">
            <v>0</v>
          </cell>
          <cell r="T550">
            <v>0</v>
          </cell>
          <cell r="U550">
            <v>9924</v>
          </cell>
        </row>
        <row r="551">
          <cell r="D551">
            <v>77519</v>
          </cell>
          <cell r="E551">
            <v>668</v>
          </cell>
          <cell r="F551" t="str">
            <v>X</v>
          </cell>
          <cell r="G551">
            <v>587</v>
          </cell>
          <cell r="H551">
            <v>545</v>
          </cell>
          <cell r="I551" t="str">
            <v>X</v>
          </cell>
          <cell r="J551" t="str">
            <v>X</v>
          </cell>
          <cell r="K551" t="str">
            <v>X</v>
          </cell>
          <cell r="L551" t="str">
            <v>X</v>
          </cell>
          <cell r="M551" t="str">
            <v>X</v>
          </cell>
          <cell r="N551" t="str">
            <v>X</v>
          </cell>
          <cell r="O551">
            <v>8</v>
          </cell>
          <cell r="P551" t="str">
            <v>Reinstate 800801</v>
          </cell>
          <cell r="Q551">
            <v>177994</v>
          </cell>
          <cell r="R551">
            <v>0</v>
          </cell>
          <cell r="S551">
            <v>73</v>
          </cell>
          <cell r="T551">
            <v>73</v>
          </cell>
          <cell r="U551">
            <v>4405</v>
          </cell>
        </row>
        <row r="552">
          <cell r="D552">
            <v>77520</v>
          </cell>
          <cell r="E552">
            <v>24</v>
          </cell>
          <cell r="F552" t="str">
            <v>x</v>
          </cell>
          <cell r="G552">
            <v>23</v>
          </cell>
          <cell r="H552">
            <v>20</v>
          </cell>
          <cell r="I552" t="str">
            <v>x</v>
          </cell>
          <cell r="J552" t="str">
            <v>x</v>
          </cell>
          <cell r="K552" t="str">
            <v>x</v>
          </cell>
          <cell r="L552" t="str">
            <v>x</v>
          </cell>
          <cell r="M552" t="str">
            <v>x</v>
          </cell>
          <cell r="N552" t="str">
            <v>x</v>
          </cell>
          <cell r="O552">
            <v>1</v>
          </cell>
          <cell r="P552" t="str">
            <v>VDN 77520 503030</v>
          </cell>
          <cell r="Q552">
            <v>5472</v>
          </cell>
          <cell r="R552">
            <v>0</v>
          </cell>
          <cell r="S552">
            <v>0</v>
          </cell>
          <cell r="T552">
            <v>0</v>
          </cell>
          <cell r="U552">
            <v>268</v>
          </cell>
        </row>
        <row r="553">
          <cell r="D553">
            <v>77521</v>
          </cell>
          <cell r="E553">
            <v>3921</v>
          </cell>
          <cell r="F553" t="str">
            <v>x</v>
          </cell>
          <cell r="G553">
            <v>3701</v>
          </cell>
          <cell r="H553">
            <v>3125</v>
          </cell>
          <cell r="I553" t="str">
            <v>x</v>
          </cell>
          <cell r="J553" t="str">
            <v>x</v>
          </cell>
          <cell r="K553" t="str">
            <v>x</v>
          </cell>
          <cell r="L553" t="str">
            <v>x</v>
          </cell>
          <cell r="M553" t="str">
            <v>x</v>
          </cell>
          <cell r="N553" t="str">
            <v>x</v>
          </cell>
          <cell r="O553">
            <v>220</v>
          </cell>
          <cell r="P553" t="str">
            <v>D Cus 77521 Billing</v>
          </cell>
          <cell r="Q553">
            <v>941260</v>
          </cell>
          <cell r="R553">
            <v>0</v>
          </cell>
          <cell r="S553">
            <v>0</v>
          </cell>
          <cell r="T553">
            <v>0</v>
          </cell>
          <cell r="U553">
            <v>155405</v>
          </cell>
        </row>
        <row r="554">
          <cell r="D554">
            <v>77521</v>
          </cell>
          <cell r="E554">
            <v>1858</v>
          </cell>
          <cell r="F554" t="str">
            <v>X</v>
          </cell>
          <cell r="G554">
            <v>1572</v>
          </cell>
          <cell r="H554">
            <v>1477</v>
          </cell>
          <cell r="I554" t="str">
            <v>X</v>
          </cell>
          <cell r="J554" t="str">
            <v>X</v>
          </cell>
          <cell r="K554" t="str">
            <v>X</v>
          </cell>
          <cell r="L554" t="str">
            <v>X</v>
          </cell>
          <cell r="M554" t="str">
            <v>X</v>
          </cell>
          <cell r="N554" t="str">
            <v>X</v>
          </cell>
          <cell r="O554">
            <v>10</v>
          </cell>
          <cell r="P554" t="str">
            <v>D Cus 77521 Billing</v>
          </cell>
          <cell r="Q554">
            <v>451158</v>
          </cell>
          <cell r="R554">
            <v>0</v>
          </cell>
          <cell r="S554">
            <v>276</v>
          </cell>
          <cell r="T554">
            <v>276</v>
          </cell>
          <cell r="U554">
            <v>11160</v>
          </cell>
        </row>
        <row r="555">
          <cell r="D555">
            <v>77522</v>
          </cell>
          <cell r="E555">
            <v>147</v>
          </cell>
          <cell r="F555" t="str">
            <v>X</v>
          </cell>
          <cell r="G555">
            <v>91</v>
          </cell>
          <cell r="H555">
            <v>91</v>
          </cell>
          <cell r="I555" t="str">
            <v>X</v>
          </cell>
          <cell r="J555" t="str">
            <v>X</v>
          </cell>
          <cell r="K555" t="str">
            <v>X</v>
          </cell>
          <cell r="L555" t="str">
            <v>X</v>
          </cell>
          <cell r="M555" t="str">
            <v>X</v>
          </cell>
          <cell r="N555" t="str">
            <v>X</v>
          </cell>
          <cell r="O555">
            <v>1</v>
          </cell>
          <cell r="P555" t="str">
            <v>IDO Customer UK</v>
          </cell>
          <cell r="Q555">
            <v>17552</v>
          </cell>
          <cell r="R555">
            <v>0</v>
          </cell>
          <cell r="S555">
            <v>55</v>
          </cell>
          <cell r="T555">
            <v>55</v>
          </cell>
          <cell r="U555">
            <v>389</v>
          </cell>
        </row>
        <row r="556">
          <cell r="D556">
            <v>77523</v>
          </cell>
          <cell r="E556">
            <v>254</v>
          </cell>
          <cell r="F556" t="str">
            <v>x</v>
          </cell>
          <cell r="G556">
            <v>247</v>
          </cell>
          <cell r="H556">
            <v>245</v>
          </cell>
          <cell r="I556" t="str">
            <v>x</v>
          </cell>
          <cell r="J556" t="str">
            <v>x</v>
          </cell>
          <cell r="K556" t="str">
            <v>x</v>
          </cell>
          <cell r="L556" t="str">
            <v>x</v>
          </cell>
          <cell r="M556" t="str">
            <v>x</v>
          </cell>
          <cell r="N556" t="str">
            <v>x</v>
          </cell>
          <cell r="O556">
            <v>7</v>
          </cell>
          <cell r="P556" t="str">
            <v>VDN 77523 SBO Bounce</v>
          </cell>
          <cell r="Q556">
            <v>46776</v>
          </cell>
          <cell r="R556">
            <v>0</v>
          </cell>
          <cell r="S556">
            <v>0</v>
          </cell>
          <cell r="T556">
            <v>0</v>
          </cell>
          <cell r="U556">
            <v>1305</v>
          </cell>
        </row>
        <row r="557">
          <cell r="D557">
            <v>77523</v>
          </cell>
          <cell r="E557">
            <v>236</v>
          </cell>
          <cell r="F557" t="str">
            <v>X</v>
          </cell>
          <cell r="G557">
            <v>192</v>
          </cell>
          <cell r="H557">
            <v>187</v>
          </cell>
          <cell r="I557" t="str">
            <v>X</v>
          </cell>
          <cell r="J557" t="str">
            <v>X</v>
          </cell>
          <cell r="K557" t="str">
            <v>X</v>
          </cell>
          <cell r="L557" t="str">
            <v>X</v>
          </cell>
          <cell r="M557" t="str">
            <v>X</v>
          </cell>
          <cell r="N557" t="str">
            <v>X</v>
          </cell>
          <cell r="O557">
            <v>5</v>
          </cell>
          <cell r="P557" t="str">
            <v>VDN 77523 800888</v>
          </cell>
          <cell r="Q557">
            <v>37814</v>
          </cell>
          <cell r="R557">
            <v>0</v>
          </cell>
          <cell r="S557">
            <v>39</v>
          </cell>
          <cell r="T557">
            <v>39</v>
          </cell>
          <cell r="U557">
            <v>1112</v>
          </cell>
        </row>
        <row r="558">
          <cell r="D558">
            <v>77525</v>
          </cell>
          <cell r="E558">
            <v>4171</v>
          </cell>
          <cell r="F558" t="str">
            <v>x</v>
          </cell>
          <cell r="G558">
            <v>3750</v>
          </cell>
          <cell r="H558">
            <v>3023</v>
          </cell>
          <cell r="I558" t="str">
            <v>x</v>
          </cell>
          <cell r="J558" t="str">
            <v>x</v>
          </cell>
          <cell r="K558" t="str">
            <v>x</v>
          </cell>
          <cell r="L558" t="str">
            <v>x</v>
          </cell>
          <cell r="M558" t="str">
            <v>x</v>
          </cell>
          <cell r="N558" t="str">
            <v>x</v>
          </cell>
          <cell r="O558">
            <v>421</v>
          </cell>
          <cell r="P558" t="str">
            <v>D Cus 77525 Opt 1</v>
          </cell>
          <cell r="Q558">
            <v>844333</v>
          </cell>
          <cell r="R558">
            <v>0</v>
          </cell>
          <cell r="S558">
            <v>0</v>
          </cell>
          <cell r="T558">
            <v>0</v>
          </cell>
          <cell r="U558">
            <v>201816</v>
          </cell>
        </row>
        <row r="559">
          <cell r="D559">
            <v>77525</v>
          </cell>
          <cell r="E559">
            <v>2122</v>
          </cell>
          <cell r="F559" t="str">
            <v>X</v>
          </cell>
          <cell r="G559">
            <v>1693</v>
          </cell>
          <cell r="H559">
            <v>1581</v>
          </cell>
          <cell r="I559" t="str">
            <v>X</v>
          </cell>
          <cell r="J559" t="str">
            <v>X</v>
          </cell>
          <cell r="K559" t="str">
            <v>X</v>
          </cell>
          <cell r="L559" t="str">
            <v>X</v>
          </cell>
          <cell r="M559" t="str">
            <v>X</v>
          </cell>
          <cell r="N559" t="str">
            <v>X</v>
          </cell>
          <cell r="O559">
            <v>6</v>
          </cell>
          <cell r="P559" t="str">
            <v>VDN 77525 404040</v>
          </cell>
          <cell r="Q559">
            <v>412661</v>
          </cell>
          <cell r="R559">
            <v>0</v>
          </cell>
          <cell r="S559">
            <v>423</v>
          </cell>
          <cell r="T559">
            <v>423</v>
          </cell>
          <cell r="U559">
            <v>12760</v>
          </cell>
        </row>
        <row r="560">
          <cell r="D560">
            <v>77529</v>
          </cell>
          <cell r="E560">
            <v>595</v>
          </cell>
          <cell r="F560" t="str">
            <v>x</v>
          </cell>
          <cell r="G560">
            <v>510</v>
          </cell>
          <cell r="H560">
            <v>415</v>
          </cell>
          <cell r="I560" t="str">
            <v>x</v>
          </cell>
          <cell r="J560" t="str">
            <v>x</v>
          </cell>
          <cell r="K560" t="str">
            <v>x</v>
          </cell>
          <cell r="L560" t="str">
            <v>x</v>
          </cell>
          <cell r="M560" t="str">
            <v>x</v>
          </cell>
          <cell r="N560" t="str">
            <v>x</v>
          </cell>
          <cell r="O560">
            <v>85</v>
          </cell>
          <cell r="P560" t="str">
            <v>Digi Cust 77529</v>
          </cell>
          <cell r="Q560">
            <v>125481</v>
          </cell>
          <cell r="R560">
            <v>0</v>
          </cell>
          <cell r="S560">
            <v>0</v>
          </cell>
          <cell r="T560">
            <v>0</v>
          </cell>
          <cell r="U560">
            <v>31435</v>
          </cell>
        </row>
        <row r="561">
          <cell r="D561">
            <v>77529</v>
          </cell>
          <cell r="E561">
            <v>416</v>
          </cell>
          <cell r="F561" t="str">
            <v>X</v>
          </cell>
          <cell r="G561">
            <v>353</v>
          </cell>
          <cell r="H561">
            <v>335</v>
          </cell>
          <cell r="I561" t="str">
            <v>X</v>
          </cell>
          <cell r="J561" t="str">
            <v>X</v>
          </cell>
          <cell r="K561" t="str">
            <v>X</v>
          </cell>
          <cell r="L561" t="str">
            <v>X</v>
          </cell>
          <cell r="M561" t="str">
            <v>X</v>
          </cell>
          <cell r="N561" t="str">
            <v>X</v>
          </cell>
          <cell r="O561">
            <v>6</v>
          </cell>
          <cell r="P561" t="str">
            <v>Time Out 404040</v>
          </cell>
          <cell r="Q561">
            <v>89186</v>
          </cell>
          <cell r="R561">
            <v>0</v>
          </cell>
          <cell r="S561">
            <v>57</v>
          </cell>
          <cell r="T561">
            <v>57</v>
          </cell>
          <cell r="U561">
            <v>2532</v>
          </cell>
        </row>
        <row r="562">
          <cell r="D562">
            <v>77532</v>
          </cell>
          <cell r="E562">
            <v>1</v>
          </cell>
          <cell r="F562" t="str">
            <v>x</v>
          </cell>
          <cell r="G562">
            <v>1</v>
          </cell>
          <cell r="H562">
            <v>1</v>
          </cell>
          <cell r="I562" t="str">
            <v>x</v>
          </cell>
          <cell r="J562" t="str">
            <v>x</v>
          </cell>
          <cell r="K562" t="str">
            <v>x</v>
          </cell>
          <cell r="L562" t="str">
            <v>x</v>
          </cell>
          <cell r="M562" t="str">
            <v>x</v>
          </cell>
          <cell r="N562" t="str">
            <v>x</v>
          </cell>
          <cell r="O562">
            <v>0</v>
          </cell>
          <cell r="P562" t="str">
            <v>T/O 77532</v>
          </cell>
          <cell r="Q562">
            <v>157</v>
          </cell>
          <cell r="R562">
            <v>0</v>
          </cell>
          <cell r="S562">
            <v>0</v>
          </cell>
          <cell r="T562">
            <v>0</v>
          </cell>
          <cell r="U562">
            <v>7</v>
          </cell>
        </row>
        <row r="563">
          <cell r="D563">
            <v>77539</v>
          </cell>
          <cell r="E563">
            <v>645</v>
          </cell>
          <cell r="F563" t="str">
            <v>x</v>
          </cell>
          <cell r="G563">
            <v>635</v>
          </cell>
          <cell r="H563">
            <v>635</v>
          </cell>
          <cell r="I563" t="str">
            <v>x</v>
          </cell>
          <cell r="J563" t="str">
            <v>x</v>
          </cell>
          <cell r="K563" t="str">
            <v>x</v>
          </cell>
          <cell r="L563" t="str">
            <v>x</v>
          </cell>
          <cell r="M563" t="str">
            <v>x</v>
          </cell>
          <cell r="N563" t="str">
            <v>x</v>
          </cell>
          <cell r="O563">
            <v>10</v>
          </cell>
          <cell r="P563" t="str">
            <v>SBO movies 436000</v>
          </cell>
          <cell r="Q563">
            <v>108646</v>
          </cell>
          <cell r="R563">
            <v>0</v>
          </cell>
          <cell r="S563">
            <v>0</v>
          </cell>
          <cell r="T563">
            <v>0</v>
          </cell>
          <cell r="U563">
            <v>2872</v>
          </cell>
        </row>
        <row r="564">
          <cell r="D564">
            <v>77539</v>
          </cell>
          <cell r="E564">
            <v>231</v>
          </cell>
          <cell r="F564" t="str">
            <v>X</v>
          </cell>
          <cell r="G564">
            <v>229</v>
          </cell>
          <cell r="H564">
            <v>217</v>
          </cell>
          <cell r="I564" t="str">
            <v>X</v>
          </cell>
          <cell r="J564" t="str">
            <v>X</v>
          </cell>
          <cell r="K564" t="str">
            <v>X</v>
          </cell>
          <cell r="L564" t="str">
            <v>X</v>
          </cell>
          <cell r="M564" t="str">
            <v>X</v>
          </cell>
          <cell r="N564" t="str">
            <v>X</v>
          </cell>
          <cell r="O564">
            <v>1</v>
          </cell>
          <cell r="P564" t="str">
            <v>SBO Movies</v>
          </cell>
          <cell r="Q564">
            <v>48174</v>
          </cell>
          <cell r="R564">
            <v>0</v>
          </cell>
          <cell r="S564">
            <v>1</v>
          </cell>
          <cell r="T564">
            <v>1</v>
          </cell>
          <cell r="U564">
            <v>1537</v>
          </cell>
        </row>
        <row r="565">
          <cell r="D565">
            <v>77545</v>
          </cell>
          <cell r="E565">
            <v>69</v>
          </cell>
          <cell r="F565" t="str">
            <v>x</v>
          </cell>
          <cell r="G565">
            <v>66</v>
          </cell>
          <cell r="H565">
            <v>65</v>
          </cell>
          <cell r="I565" t="str">
            <v>x</v>
          </cell>
          <cell r="J565" t="str">
            <v>x</v>
          </cell>
          <cell r="K565" t="str">
            <v>x</v>
          </cell>
          <cell r="L565" t="str">
            <v>x</v>
          </cell>
          <cell r="M565" t="str">
            <v>x</v>
          </cell>
          <cell r="N565" t="str">
            <v>x</v>
          </cell>
          <cell r="O565">
            <v>3</v>
          </cell>
          <cell r="P565" t="str">
            <v>Upgrade Timeout</v>
          </cell>
          <cell r="Q565">
            <v>18072</v>
          </cell>
          <cell r="R565">
            <v>0</v>
          </cell>
          <cell r="S565">
            <v>0</v>
          </cell>
          <cell r="T565">
            <v>0</v>
          </cell>
          <cell r="U565">
            <v>285</v>
          </cell>
        </row>
        <row r="566">
          <cell r="D566">
            <v>77546</v>
          </cell>
          <cell r="E566">
            <v>1</v>
          </cell>
          <cell r="F566" t="str">
            <v>X</v>
          </cell>
          <cell r="G566">
            <v>0</v>
          </cell>
          <cell r="H566">
            <v>0</v>
          </cell>
          <cell r="I566" t="str">
            <v>X</v>
          </cell>
          <cell r="J566" t="str">
            <v>X</v>
          </cell>
          <cell r="K566" t="str">
            <v>X</v>
          </cell>
          <cell r="L566" t="str">
            <v>X</v>
          </cell>
          <cell r="M566" t="str">
            <v>X</v>
          </cell>
          <cell r="N566" t="str">
            <v>X</v>
          </cell>
          <cell r="O566">
            <v>0</v>
          </cell>
          <cell r="P566" t="str">
            <v>Opt 2 77546</v>
          </cell>
          <cell r="Q566">
            <v>0</v>
          </cell>
          <cell r="R566">
            <v>0</v>
          </cell>
          <cell r="S566">
            <v>1</v>
          </cell>
          <cell r="T566">
            <v>1</v>
          </cell>
          <cell r="U566">
            <v>0</v>
          </cell>
        </row>
        <row r="567">
          <cell r="D567">
            <v>77549</v>
          </cell>
          <cell r="E567">
            <v>823</v>
          </cell>
          <cell r="F567" t="str">
            <v>x</v>
          </cell>
          <cell r="G567">
            <v>808</v>
          </cell>
          <cell r="H567">
            <v>728</v>
          </cell>
          <cell r="I567" t="str">
            <v>x</v>
          </cell>
          <cell r="J567" t="str">
            <v>x</v>
          </cell>
          <cell r="K567" t="str">
            <v>x</v>
          </cell>
          <cell r="L567" t="str">
            <v>x</v>
          </cell>
          <cell r="M567" t="str">
            <v>x</v>
          </cell>
          <cell r="N567" t="str">
            <v>x</v>
          </cell>
          <cell r="O567">
            <v>15</v>
          </cell>
          <cell r="P567" t="str">
            <v>PAT Trans</v>
          </cell>
          <cell r="Q567">
            <v>222705</v>
          </cell>
          <cell r="R567">
            <v>0</v>
          </cell>
          <cell r="S567">
            <v>0</v>
          </cell>
          <cell r="T567">
            <v>0</v>
          </cell>
          <cell r="U567">
            <v>7921</v>
          </cell>
        </row>
        <row r="568">
          <cell r="D568">
            <v>77549</v>
          </cell>
          <cell r="E568">
            <v>426</v>
          </cell>
          <cell r="F568" t="str">
            <v>X</v>
          </cell>
          <cell r="G568">
            <v>0</v>
          </cell>
          <cell r="H568">
            <v>0</v>
          </cell>
          <cell r="I568" t="str">
            <v>X</v>
          </cell>
          <cell r="J568" t="str">
            <v>X</v>
          </cell>
          <cell r="K568" t="str">
            <v>X</v>
          </cell>
          <cell r="L568" t="str">
            <v>X</v>
          </cell>
          <cell r="M568" t="str">
            <v>X</v>
          </cell>
          <cell r="N568" t="str">
            <v>X</v>
          </cell>
          <cell r="O568">
            <v>1</v>
          </cell>
          <cell r="P568">
            <v>77549</v>
          </cell>
          <cell r="Q568">
            <v>0</v>
          </cell>
          <cell r="R568">
            <v>0</v>
          </cell>
          <cell r="S568">
            <v>425</v>
          </cell>
          <cell r="T568">
            <v>425</v>
          </cell>
          <cell r="U568">
            <v>0</v>
          </cell>
        </row>
        <row r="569">
          <cell r="D569">
            <v>77550</v>
          </cell>
          <cell r="E569">
            <v>30</v>
          </cell>
          <cell r="F569" t="str">
            <v>x</v>
          </cell>
          <cell r="G569">
            <v>30</v>
          </cell>
          <cell r="H569">
            <v>27</v>
          </cell>
          <cell r="I569" t="str">
            <v>x</v>
          </cell>
          <cell r="J569" t="str">
            <v>x</v>
          </cell>
          <cell r="K569" t="str">
            <v>x</v>
          </cell>
          <cell r="L569" t="str">
            <v>x</v>
          </cell>
          <cell r="M569" t="str">
            <v>x</v>
          </cell>
          <cell r="N569" t="str">
            <v>x</v>
          </cell>
          <cell r="O569">
            <v>0</v>
          </cell>
          <cell r="P569" t="str">
            <v>NASN enquiries</v>
          </cell>
          <cell r="Q569">
            <v>5557</v>
          </cell>
          <cell r="R569">
            <v>0</v>
          </cell>
          <cell r="S569">
            <v>0</v>
          </cell>
          <cell r="T569">
            <v>0</v>
          </cell>
          <cell r="U569">
            <v>223</v>
          </cell>
        </row>
        <row r="570">
          <cell r="D570">
            <v>77551</v>
          </cell>
          <cell r="E570">
            <v>2</v>
          </cell>
          <cell r="F570" t="str">
            <v>X</v>
          </cell>
          <cell r="G570">
            <v>0</v>
          </cell>
          <cell r="H570">
            <v>0</v>
          </cell>
          <cell r="I570" t="str">
            <v>X</v>
          </cell>
          <cell r="J570" t="str">
            <v>X</v>
          </cell>
          <cell r="K570" t="str">
            <v>X</v>
          </cell>
          <cell r="L570" t="str">
            <v>X</v>
          </cell>
          <cell r="M570" t="str">
            <v>X</v>
          </cell>
          <cell r="N570" t="str">
            <v>X</v>
          </cell>
          <cell r="O570">
            <v>2</v>
          </cell>
          <cell r="P570">
            <v>77551</v>
          </cell>
          <cell r="Q570">
            <v>0</v>
          </cell>
          <cell r="R570">
            <v>0</v>
          </cell>
          <cell r="S570">
            <v>0</v>
          </cell>
          <cell r="T570">
            <v>0</v>
          </cell>
          <cell r="U570">
            <v>0</v>
          </cell>
        </row>
        <row r="571">
          <cell r="D571">
            <v>77552</v>
          </cell>
          <cell r="E571">
            <v>577</v>
          </cell>
          <cell r="F571" t="str">
            <v>x</v>
          </cell>
          <cell r="G571">
            <v>574</v>
          </cell>
          <cell r="H571">
            <v>552</v>
          </cell>
          <cell r="I571" t="str">
            <v>x</v>
          </cell>
          <cell r="J571" t="str">
            <v>x</v>
          </cell>
          <cell r="K571" t="str">
            <v>x</v>
          </cell>
          <cell r="L571" t="str">
            <v>x</v>
          </cell>
          <cell r="M571" t="str">
            <v>x</v>
          </cell>
          <cell r="N571" t="str">
            <v>x</v>
          </cell>
          <cell r="O571">
            <v>2</v>
          </cell>
          <cell r="P571" t="str">
            <v>Sky+ Customer</v>
          </cell>
          <cell r="Q571">
            <v>133512</v>
          </cell>
          <cell r="R571">
            <v>1</v>
          </cell>
          <cell r="S571">
            <v>0</v>
          </cell>
          <cell r="T571">
            <v>0</v>
          </cell>
          <cell r="U571">
            <v>3595</v>
          </cell>
        </row>
        <row r="572">
          <cell r="D572">
            <v>77552</v>
          </cell>
          <cell r="E572">
            <v>577</v>
          </cell>
          <cell r="F572" t="str">
            <v>X</v>
          </cell>
          <cell r="G572">
            <v>0</v>
          </cell>
          <cell r="H572">
            <v>0</v>
          </cell>
          <cell r="I572" t="str">
            <v>X</v>
          </cell>
          <cell r="J572" t="str">
            <v>X</v>
          </cell>
          <cell r="K572" t="str">
            <v>X</v>
          </cell>
          <cell r="L572" t="str">
            <v>X</v>
          </cell>
          <cell r="M572" t="str">
            <v>X</v>
          </cell>
          <cell r="N572" t="str">
            <v>X</v>
          </cell>
          <cell r="O572">
            <v>0</v>
          </cell>
          <cell r="P572" t="str">
            <v>Sky+ Customer</v>
          </cell>
          <cell r="Q572">
            <v>0</v>
          </cell>
          <cell r="R572">
            <v>0</v>
          </cell>
          <cell r="S572">
            <v>577</v>
          </cell>
          <cell r="T572">
            <v>577</v>
          </cell>
          <cell r="U572">
            <v>0</v>
          </cell>
        </row>
        <row r="573">
          <cell r="D573">
            <v>77553</v>
          </cell>
          <cell r="E573">
            <v>54</v>
          </cell>
          <cell r="F573" t="str">
            <v>x</v>
          </cell>
          <cell r="G573">
            <v>53</v>
          </cell>
          <cell r="H573">
            <v>52</v>
          </cell>
          <cell r="I573" t="str">
            <v>x</v>
          </cell>
          <cell r="J573" t="str">
            <v>x</v>
          </cell>
          <cell r="K573" t="str">
            <v>x</v>
          </cell>
          <cell r="L573" t="str">
            <v>x</v>
          </cell>
          <cell r="M573" t="str">
            <v>x</v>
          </cell>
          <cell r="N573" t="str">
            <v>x</v>
          </cell>
          <cell r="O573">
            <v>1</v>
          </cell>
          <cell r="P573" t="str">
            <v>Sky+ Cust TO</v>
          </cell>
          <cell r="Q573">
            <v>11450</v>
          </cell>
          <cell r="R573">
            <v>0</v>
          </cell>
          <cell r="S573">
            <v>0</v>
          </cell>
          <cell r="T573">
            <v>0</v>
          </cell>
          <cell r="U573">
            <v>253</v>
          </cell>
        </row>
        <row r="574">
          <cell r="D574">
            <v>77553</v>
          </cell>
          <cell r="E574">
            <v>54</v>
          </cell>
          <cell r="F574" t="str">
            <v>X</v>
          </cell>
          <cell r="G574">
            <v>0</v>
          </cell>
          <cell r="H574">
            <v>0</v>
          </cell>
          <cell r="I574" t="str">
            <v>X</v>
          </cell>
          <cell r="J574" t="str">
            <v>X</v>
          </cell>
          <cell r="K574" t="str">
            <v>X</v>
          </cell>
          <cell r="L574" t="str">
            <v>X</v>
          </cell>
          <cell r="M574" t="str">
            <v>X</v>
          </cell>
          <cell r="N574" t="str">
            <v>X</v>
          </cell>
          <cell r="O574">
            <v>0</v>
          </cell>
          <cell r="P574" t="str">
            <v>Sky+ Cust TO</v>
          </cell>
          <cell r="Q574">
            <v>0</v>
          </cell>
          <cell r="R574">
            <v>0</v>
          </cell>
          <cell r="S574">
            <v>54</v>
          </cell>
          <cell r="T574">
            <v>54</v>
          </cell>
          <cell r="U574">
            <v>0</v>
          </cell>
        </row>
        <row r="575">
          <cell r="D575">
            <v>77554</v>
          </cell>
          <cell r="E575">
            <v>1</v>
          </cell>
          <cell r="F575" t="str">
            <v>x</v>
          </cell>
          <cell r="G575">
            <v>0</v>
          </cell>
          <cell r="H575">
            <v>0</v>
          </cell>
          <cell r="I575" t="str">
            <v>x</v>
          </cell>
          <cell r="J575" t="str">
            <v>x</v>
          </cell>
          <cell r="K575" t="str">
            <v>x</v>
          </cell>
          <cell r="L575" t="str">
            <v>x</v>
          </cell>
          <cell r="M575" t="str">
            <v>x</v>
          </cell>
          <cell r="N575" t="str">
            <v>x</v>
          </cell>
          <cell r="O575">
            <v>1</v>
          </cell>
          <cell r="P575" t="str">
            <v>ROI Sky+ Customer</v>
          </cell>
          <cell r="Q575">
            <v>0</v>
          </cell>
          <cell r="R575">
            <v>0</v>
          </cell>
          <cell r="S575">
            <v>0</v>
          </cell>
          <cell r="T575">
            <v>0</v>
          </cell>
          <cell r="U575">
            <v>0</v>
          </cell>
        </row>
        <row r="576">
          <cell r="D576">
            <v>77557</v>
          </cell>
          <cell r="E576">
            <v>1</v>
          </cell>
          <cell r="F576" t="str">
            <v>x</v>
          </cell>
          <cell r="G576">
            <v>0</v>
          </cell>
          <cell r="H576">
            <v>0</v>
          </cell>
          <cell r="I576" t="str">
            <v>x</v>
          </cell>
          <cell r="J576" t="str">
            <v>x</v>
          </cell>
          <cell r="K576" t="str">
            <v>x</v>
          </cell>
          <cell r="L576" t="str">
            <v>x</v>
          </cell>
          <cell r="M576" t="str">
            <v>x</v>
          </cell>
          <cell r="N576" t="str">
            <v>x</v>
          </cell>
          <cell r="O576">
            <v>0</v>
          </cell>
          <cell r="P576">
            <v>77557</v>
          </cell>
          <cell r="Q576">
            <v>0</v>
          </cell>
          <cell r="R576">
            <v>1</v>
          </cell>
          <cell r="S576">
            <v>0</v>
          </cell>
          <cell r="T576">
            <v>0</v>
          </cell>
          <cell r="U576">
            <v>0</v>
          </cell>
        </row>
        <row r="577">
          <cell r="D577">
            <v>77559</v>
          </cell>
          <cell r="E577">
            <v>199</v>
          </cell>
          <cell r="F577" t="str">
            <v>X</v>
          </cell>
          <cell r="G577">
            <v>115</v>
          </cell>
          <cell r="H577">
            <v>110</v>
          </cell>
          <cell r="I577" t="str">
            <v>X</v>
          </cell>
          <cell r="J577" t="str">
            <v>X</v>
          </cell>
          <cell r="K577" t="str">
            <v>X</v>
          </cell>
          <cell r="L577" t="str">
            <v>X</v>
          </cell>
          <cell r="M577" t="str">
            <v>X</v>
          </cell>
          <cell r="N577" t="str">
            <v>X</v>
          </cell>
          <cell r="O577">
            <v>0</v>
          </cell>
          <cell r="P577" t="str">
            <v>Sales Cust Xfer</v>
          </cell>
          <cell r="Q577">
            <v>26264</v>
          </cell>
          <cell r="R577">
            <v>0</v>
          </cell>
          <cell r="S577">
            <v>84</v>
          </cell>
          <cell r="T577">
            <v>84</v>
          </cell>
          <cell r="U577">
            <v>896</v>
          </cell>
        </row>
        <row r="578">
          <cell r="D578">
            <v>77560</v>
          </cell>
          <cell r="E578">
            <v>1</v>
          </cell>
          <cell r="F578" t="str">
            <v>x</v>
          </cell>
          <cell r="G578">
            <v>1</v>
          </cell>
          <cell r="H578">
            <v>1</v>
          </cell>
          <cell r="I578" t="str">
            <v>x</v>
          </cell>
          <cell r="J578" t="str">
            <v>x</v>
          </cell>
          <cell r="K578" t="str">
            <v>x</v>
          </cell>
          <cell r="L578" t="str">
            <v>x</v>
          </cell>
          <cell r="M578" t="str">
            <v>x</v>
          </cell>
          <cell r="N578" t="str">
            <v>x</v>
          </cell>
          <cell r="O578">
            <v>0</v>
          </cell>
          <cell r="P578">
            <v>77560</v>
          </cell>
          <cell r="Q578">
            <v>513</v>
          </cell>
          <cell r="R578">
            <v>0</v>
          </cell>
          <cell r="S578">
            <v>0</v>
          </cell>
          <cell r="T578">
            <v>0</v>
          </cell>
          <cell r="U578">
            <v>2</v>
          </cell>
        </row>
        <row r="579">
          <cell r="D579">
            <v>77565</v>
          </cell>
          <cell r="E579">
            <v>8</v>
          </cell>
          <cell r="F579" t="str">
            <v>x</v>
          </cell>
          <cell r="G579">
            <v>3</v>
          </cell>
          <cell r="H579">
            <v>3</v>
          </cell>
          <cell r="I579" t="str">
            <v>x</v>
          </cell>
          <cell r="J579" t="str">
            <v>x</v>
          </cell>
          <cell r="K579" t="str">
            <v>x</v>
          </cell>
          <cell r="L579" t="str">
            <v>x</v>
          </cell>
          <cell r="M579" t="str">
            <v>x</v>
          </cell>
          <cell r="N579" t="str">
            <v>x</v>
          </cell>
          <cell r="O579">
            <v>0</v>
          </cell>
          <cell r="P579">
            <v>77565</v>
          </cell>
          <cell r="Q579">
            <v>367</v>
          </cell>
          <cell r="R579">
            <v>5</v>
          </cell>
          <cell r="S579">
            <v>0</v>
          </cell>
          <cell r="T579">
            <v>0</v>
          </cell>
          <cell r="U579">
            <v>6</v>
          </cell>
        </row>
        <row r="580">
          <cell r="D580">
            <v>77566</v>
          </cell>
          <cell r="E580">
            <v>33</v>
          </cell>
          <cell r="F580" t="str">
            <v>x</v>
          </cell>
          <cell r="G580">
            <v>29</v>
          </cell>
          <cell r="H580">
            <v>27</v>
          </cell>
          <cell r="I580" t="str">
            <v>x</v>
          </cell>
          <cell r="J580" t="str">
            <v>x</v>
          </cell>
          <cell r="K580" t="str">
            <v>x</v>
          </cell>
          <cell r="L580" t="str">
            <v>x</v>
          </cell>
          <cell r="M580" t="str">
            <v>x</v>
          </cell>
          <cell r="N580" t="str">
            <v>x</v>
          </cell>
          <cell r="O580">
            <v>4</v>
          </cell>
          <cell r="P580">
            <v>77566</v>
          </cell>
          <cell r="Q580">
            <v>6509</v>
          </cell>
          <cell r="R580">
            <v>0</v>
          </cell>
          <cell r="S580">
            <v>0</v>
          </cell>
          <cell r="T580">
            <v>0</v>
          </cell>
          <cell r="U580">
            <v>336</v>
          </cell>
        </row>
        <row r="581">
          <cell r="D581">
            <v>77568</v>
          </cell>
          <cell r="E581">
            <v>24</v>
          </cell>
          <cell r="F581" t="str">
            <v>x</v>
          </cell>
          <cell r="G581">
            <v>23</v>
          </cell>
          <cell r="H581">
            <v>23</v>
          </cell>
          <cell r="I581" t="str">
            <v>x</v>
          </cell>
          <cell r="J581" t="str">
            <v>x</v>
          </cell>
          <cell r="K581" t="str">
            <v>x</v>
          </cell>
          <cell r="L581" t="str">
            <v>x</v>
          </cell>
          <cell r="M581" t="str">
            <v>x</v>
          </cell>
          <cell r="N581" t="str">
            <v>x</v>
          </cell>
          <cell r="O581">
            <v>1</v>
          </cell>
          <cell r="P581" t="str">
            <v>Artsworld Sky Cust</v>
          </cell>
          <cell r="Q581">
            <v>2829</v>
          </cell>
          <cell r="R581">
            <v>0</v>
          </cell>
          <cell r="S581">
            <v>0</v>
          </cell>
          <cell r="T581">
            <v>0</v>
          </cell>
          <cell r="U581">
            <v>90</v>
          </cell>
        </row>
        <row r="582">
          <cell r="D582">
            <v>77569</v>
          </cell>
          <cell r="E582">
            <v>17</v>
          </cell>
          <cell r="F582" t="str">
            <v>x</v>
          </cell>
          <cell r="G582">
            <v>15</v>
          </cell>
          <cell r="H582">
            <v>14</v>
          </cell>
          <cell r="I582" t="str">
            <v>x</v>
          </cell>
          <cell r="J582" t="str">
            <v>x</v>
          </cell>
          <cell r="K582" t="str">
            <v>x</v>
          </cell>
          <cell r="L582" t="str">
            <v>x</v>
          </cell>
          <cell r="M582" t="str">
            <v>x</v>
          </cell>
          <cell r="N582" t="str">
            <v>x</v>
          </cell>
          <cell r="O582">
            <v>2</v>
          </cell>
          <cell r="P582" t="str">
            <v>Artsworld Non Sky</v>
          </cell>
          <cell r="Q582">
            <v>1178</v>
          </cell>
          <cell r="R582">
            <v>0</v>
          </cell>
          <cell r="S582">
            <v>0</v>
          </cell>
          <cell r="T582">
            <v>0</v>
          </cell>
          <cell r="U582">
            <v>56</v>
          </cell>
        </row>
        <row r="583">
          <cell r="D583">
            <v>77570</v>
          </cell>
          <cell r="E583">
            <v>524</v>
          </cell>
          <cell r="F583" t="str">
            <v>x</v>
          </cell>
          <cell r="G583">
            <v>489</v>
          </cell>
          <cell r="H583">
            <v>488</v>
          </cell>
          <cell r="I583" t="str">
            <v>x</v>
          </cell>
          <cell r="J583" t="str">
            <v>x</v>
          </cell>
          <cell r="K583" t="str">
            <v>x</v>
          </cell>
          <cell r="L583" t="str">
            <v>x</v>
          </cell>
          <cell r="M583" t="str">
            <v>x</v>
          </cell>
          <cell r="N583" t="str">
            <v>x</v>
          </cell>
          <cell r="O583">
            <v>6</v>
          </cell>
          <cell r="P583" t="str">
            <v>Opt 2 Sales 77570</v>
          </cell>
          <cell r="Q583">
            <v>108136</v>
          </cell>
          <cell r="R583">
            <v>29</v>
          </cell>
          <cell r="S583">
            <v>0</v>
          </cell>
          <cell r="T583">
            <v>0</v>
          </cell>
          <cell r="U583">
            <v>1378</v>
          </cell>
        </row>
        <row r="584">
          <cell r="D584">
            <v>77570</v>
          </cell>
          <cell r="E584">
            <v>414</v>
          </cell>
          <cell r="F584" t="str">
            <v>X</v>
          </cell>
          <cell r="G584">
            <v>360</v>
          </cell>
          <cell r="H584">
            <v>334</v>
          </cell>
          <cell r="I584" t="str">
            <v>X</v>
          </cell>
          <cell r="J584" t="str">
            <v>X</v>
          </cell>
          <cell r="K584" t="str">
            <v>X</v>
          </cell>
          <cell r="L584" t="str">
            <v>X</v>
          </cell>
          <cell r="M584" t="str">
            <v>X</v>
          </cell>
          <cell r="N584" t="str">
            <v>X</v>
          </cell>
          <cell r="O584">
            <v>5</v>
          </cell>
          <cell r="P584" t="str">
            <v>Sales Option 404040</v>
          </cell>
          <cell r="Q584">
            <v>76848</v>
          </cell>
          <cell r="R584">
            <v>0</v>
          </cell>
          <cell r="S584">
            <v>49</v>
          </cell>
          <cell r="T584">
            <v>49</v>
          </cell>
          <cell r="U584">
            <v>2428</v>
          </cell>
        </row>
        <row r="585">
          <cell r="D585">
            <v>77580</v>
          </cell>
          <cell r="E585">
            <v>2</v>
          </cell>
          <cell r="F585" t="str">
            <v>x</v>
          </cell>
          <cell r="G585">
            <v>1</v>
          </cell>
          <cell r="H585">
            <v>1</v>
          </cell>
          <cell r="I585" t="str">
            <v>x</v>
          </cell>
          <cell r="J585" t="str">
            <v>x</v>
          </cell>
          <cell r="K585" t="str">
            <v>x</v>
          </cell>
          <cell r="L585" t="str">
            <v>x</v>
          </cell>
          <cell r="M585" t="str">
            <v>x</v>
          </cell>
          <cell r="N585" t="str">
            <v>x</v>
          </cell>
          <cell r="O585">
            <v>1</v>
          </cell>
          <cell r="P585">
            <v>77580</v>
          </cell>
          <cell r="Q585">
            <v>209</v>
          </cell>
          <cell r="R585">
            <v>0</v>
          </cell>
          <cell r="S585">
            <v>0</v>
          </cell>
          <cell r="T585">
            <v>0</v>
          </cell>
          <cell r="U585">
            <v>2</v>
          </cell>
        </row>
        <row r="586">
          <cell r="D586">
            <v>77583</v>
          </cell>
          <cell r="E586">
            <v>2</v>
          </cell>
          <cell r="F586" t="str">
            <v>x</v>
          </cell>
          <cell r="G586">
            <v>2</v>
          </cell>
          <cell r="H586">
            <v>2</v>
          </cell>
          <cell r="I586" t="str">
            <v>x</v>
          </cell>
          <cell r="J586" t="str">
            <v>x</v>
          </cell>
          <cell r="K586" t="str">
            <v>x</v>
          </cell>
          <cell r="L586" t="str">
            <v>x</v>
          </cell>
          <cell r="M586" t="str">
            <v>x</v>
          </cell>
          <cell r="N586" t="str">
            <v>x</v>
          </cell>
          <cell r="O586">
            <v>0</v>
          </cell>
          <cell r="P586">
            <v>77583</v>
          </cell>
          <cell r="Q586">
            <v>400</v>
          </cell>
          <cell r="R586">
            <v>0</v>
          </cell>
          <cell r="S586">
            <v>0</v>
          </cell>
          <cell r="T586">
            <v>0</v>
          </cell>
          <cell r="U586">
            <v>5</v>
          </cell>
        </row>
        <row r="587">
          <cell r="D587">
            <v>77584</v>
          </cell>
          <cell r="E587">
            <v>17</v>
          </cell>
          <cell r="F587" t="str">
            <v>x</v>
          </cell>
          <cell r="G587">
            <v>17</v>
          </cell>
          <cell r="H587">
            <v>16</v>
          </cell>
          <cell r="I587" t="str">
            <v>x</v>
          </cell>
          <cell r="J587" t="str">
            <v>x</v>
          </cell>
          <cell r="K587" t="str">
            <v>x</v>
          </cell>
          <cell r="L587" t="str">
            <v>x</v>
          </cell>
          <cell r="M587" t="str">
            <v>x</v>
          </cell>
          <cell r="N587" t="str">
            <v>x</v>
          </cell>
          <cell r="O587">
            <v>0</v>
          </cell>
          <cell r="P587">
            <v>77584</v>
          </cell>
          <cell r="Q587">
            <v>3312</v>
          </cell>
          <cell r="R587">
            <v>0</v>
          </cell>
          <cell r="S587">
            <v>0</v>
          </cell>
          <cell r="T587">
            <v>0</v>
          </cell>
          <cell r="U587">
            <v>114</v>
          </cell>
        </row>
        <row r="588">
          <cell r="D588">
            <v>77585</v>
          </cell>
          <cell r="E588">
            <v>1</v>
          </cell>
          <cell r="F588" t="str">
            <v>x</v>
          </cell>
          <cell r="G588">
            <v>1</v>
          </cell>
          <cell r="H588">
            <v>1</v>
          </cell>
          <cell r="I588" t="str">
            <v>x</v>
          </cell>
          <cell r="J588" t="str">
            <v>x</v>
          </cell>
          <cell r="K588" t="str">
            <v>x</v>
          </cell>
          <cell r="L588" t="str">
            <v>x</v>
          </cell>
          <cell r="M588" t="str">
            <v>x</v>
          </cell>
          <cell r="N588" t="str">
            <v>x</v>
          </cell>
          <cell r="O588">
            <v>0</v>
          </cell>
          <cell r="P588">
            <v>77585</v>
          </cell>
          <cell r="Q588">
            <v>281</v>
          </cell>
          <cell r="R588">
            <v>0</v>
          </cell>
          <cell r="S588">
            <v>0</v>
          </cell>
          <cell r="T588">
            <v>0</v>
          </cell>
          <cell r="U588">
            <v>2</v>
          </cell>
        </row>
        <row r="589">
          <cell r="D589">
            <v>77587</v>
          </cell>
          <cell r="E589">
            <v>6</v>
          </cell>
          <cell r="F589" t="str">
            <v>X</v>
          </cell>
          <cell r="G589">
            <v>3</v>
          </cell>
          <cell r="H589">
            <v>3</v>
          </cell>
          <cell r="I589" t="str">
            <v>X</v>
          </cell>
          <cell r="J589" t="str">
            <v>X</v>
          </cell>
          <cell r="K589" t="str">
            <v>X</v>
          </cell>
          <cell r="L589" t="str">
            <v>X</v>
          </cell>
          <cell r="M589" t="str">
            <v>X</v>
          </cell>
          <cell r="N589" t="str">
            <v>X</v>
          </cell>
          <cell r="O589">
            <v>0</v>
          </cell>
          <cell r="P589" t="str">
            <v>ROI Inst/ICT C/S</v>
          </cell>
          <cell r="Q589">
            <v>972</v>
          </cell>
          <cell r="R589">
            <v>0</v>
          </cell>
          <cell r="S589">
            <v>3</v>
          </cell>
          <cell r="T589">
            <v>3</v>
          </cell>
          <cell r="U589">
            <v>10</v>
          </cell>
        </row>
        <row r="590">
          <cell r="D590">
            <v>77589</v>
          </cell>
          <cell r="E590">
            <v>2</v>
          </cell>
          <cell r="F590" t="str">
            <v>x</v>
          </cell>
          <cell r="G590">
            <v>1</v>
          </cell>
          <cell r="H590">
            <v>1</v>
          </cell>
          <cell r="I590" t="str">
            <v>x</v>
          </cell>
          <cell r="J590" t="str">
            <v>x</v>
          </cell>
          <cell r="K590" t="str">
            <v>x</v>
          </cell>
          <cell r="L590" t="str">
            <v>x</v>
          </cell>
          <cell r="M590" t="str">
            <v>x</v>
          </cell>
          <cell r="N590" t="str">
            <v>x</v>
          </cell>
          <cell r="O590">
            <v>1</v>
          </cell>
          <cell r="P590">
            <v>77589</v>
          </cell>
          <cell r="Q590">
            <v>135</v>
          </cell>
          <cell r="R590">
            <v>0</v>
          </cell>
          <cell r="S590">
            <v>0</v>
          </cell>
          <cell r="T590">
            <v>0</v>
          </cell>
          <cell r="U590">
            <v>3</v>
          </cell>
        </row>
        <row r="591">
          <cell r="D591">
            <v>77590</v>
          </cell>
          <cell r="E591">
            <v>117</v>
          </cell>
          <cell r="F591" t="str">
            <v>x</v>
          </cell>
          <cell r="G591">
            <v>0</v>
          </cell>
          <cell r="H591">
            <v>0</v>
          </cell>
          <cell r="I591" t="str">
            <v>x</v>
          </cell>
          <cell r="J591" t="str">
            <v>x</v>
          </cell>
          <cell r="K591" t="str">
            <v>x</v>
          </cell>
          <cell r="L591" t="str">
            <v>x</v>
          </cell>
          <cell r="M591" t="str">
            <v>x</v>
          </cell>
          <cell r="N591" t="str">
            <v>x</v>
          </cell>
          <cell r="O591">
            <v>5</v>
          </cell>
          <cell r="P591">
            <v>77590</v>
          </cell>
          <cell r="Q591">
            <v>0</v>
          </cell>
          <cell r="R591">
            <v>9</v>
          </cell>
          <cell r="S591">
            <v>103</v>
          </cell>
          <cell r="T591">
            <v>0</v>
          </cell>
          <cell r="U591">
            <v>0</v>
          </cell>
        </row>
        <row r="592">
          <cell r="D592">
            <v>77590</v>
          </cell>
          <cell r="E592">
            <v>175</v>
          </cell>
          <cell r="F592" t="str">
            <v>X</v>
          </cell>
          <cell r="G592">
            <v>0</v>
          </cell>
          <cell r="H592">
            <v>0</v>
          </cell>
          <cell r="I592" t="str">
            <v>X</v>
          </cell>
          <cell r="J592" t="str">
            <v>X</v>
          </cell>
          <cell r="K592" t="str">
            <v>X</v>
          </cell>
          <cell r="L592" t="str">
            <v>X</v>
          </cell>
          <cell r="M592" t="str">
            <v>X</v>
          </cell>
          <cell r="N592" t="str">
            <v>X</v>
          </cell>
          <cell r="O592">
            <v>10</v>
          </cell>
          <cell r="P592">
            <v>77590</v>
          </cell>
          <cell r="Q592">
            <v>0</v>
          </cell>
          <cell r="R592">
            <v>0</v>
          </cell>
          <cell r="S592">
            <v>165</v>
          </cell>
          <cell r="T592">
            <v>165</v>
          </cell>
          <cell r="U592">
            <v>0</v>
          </cell>
        </row>
        <row r="593">
          <cell r="D593">
            <v>77591</v>
          </cell>
          <cell r="E593">
            <v>270</v>
          </cell>
          <cell r="F593" t="str">
            <v>x</v>
          </cell>
          <cell r="G593">
            <v>125</v>
          </cell>
          <cell r="H593">
            <v>122</v>
          </cell>
          <cell r="I593" t="str">
            <v>x</v>
          </cell>
          <cell r="J593" t="str">
            <v>x</v>
          </cell>
          <cell r="K593" t="str">
            <v>x</v>
          </cell>
          <cell r="L593" t="str">
            <v>x</v>
          </cell>
          <cell r="M593" t="str">
            <v>x</v>
          </cell>
          <cell r="N593" t="str">
            <v>x</v>
          </cell>
          <cell r="O593">
            <v>2</v>
          </cell>
          <cell r="P593">
            <v>77591</v>
          </cell>
          <cell r="Q593">
            <v>46191</v>
          </cell>
          <cell r="R593">
            <v>0</v>
          </cell>
          <cell r="S593">
            <v>143</v>
          </cell>
          <cell r="T593">
            <v>0</v>
          </cell>
          <cell r="U593">
            <v>614</v>
          </cell>
        </row>
        <row r="594">
          <cell r="D594">
            <v>77592</v>
          </cell>
          <cell r="E594">
            <v>170</v>
          </cell>
          <cell r="F594" t="str">
            <v>x</v>
          </cell>
          <cell r="G594">
            <v>165</v>
          </cell>
          <cell r="H594">
            <v>165</v>
          </cell>
          <cell r="I594" t="str">
            <v>x</v>
          </cell>
          <cell r="J594" t="str">
            <v>x</v>
          </cell>
          <cell r="K594" t="str">
            <v>x</v>
          </cell>
          <cell r="L594" t="str">
            <v>x</v>
          </cell>
          <cell r="M594" t="str">
            <v>x</v>
          </cell>
          <cell r="N594" t="str">
            <v>x</v>
          </cell>
          <cell r="O594">
            <v>3</v>
          </cell>
          <cell r="P594">
            <v>77592</v>
          </cell>
          <cell r="Q594">
            <v>30462</v>
          </cell>
          <cell r="R594">
            <v>2</v>
          </cell>
          <cell r="S594">
            <v>0</v>
          </cell>
          <cell r="T594">
            <v>0</v>
          </cell>
          <cell r="U594">
            <v>427</v>
          </cell>
        </row>
        <row r="595">
          <cell r="D595">
            <v>77594</v>
          </cell>
          <cell r="E595">
            <v>49</v>
          </cell>
          <cell r="F595" t="str">
            <v>x</v>
          </cell>
          <cell r="G595">
            <v>42</v>
          </cell>
          <cell r="H595">
            <v>38</v>
          </cell>
          <cell r="I595" t="str">
            <v>x</v>
          </cell>
          <cell r="J595" t="str">
            <v>x</v>
          </cell>
          <cell r="K595" t="str">
            <v>x</v>
          </cell>
          <cell r="L595" t="str">
            <v>x</v>
          </cell>
          <cell r="M595" t="str">
            <v>x</v>
          </cell>
          <cell r="N595" t="str">
            <v>x</v>
          </cell>
          <cell r="O595">
            <v>7</v>
          </cell>
          <cell r="P595">
            <v>77594</v>
          </cell>
          <cell r="Q595">
            <v>7924</v>
          </cell>
          <cell r="R595">
            <v>0</v>
          </cell>
          <cell r="S595">
            <v>0</v>
          </cell>
          <cell r="T595">
            <v>0</v>
          </cell>
          <cell r="U595">
            <v>852</v>
          </cell>
        </row>
        <row r="596">
          <cell r="D596">
            <v>77594</v>
          </cell>
          <cell r="E596">
            <v>2</v>
          </cell>
          <cell r="F596" t="str">
            <v>X</v>
          </cell>
          <cell r="G596">
            <v>0</v>
          </cell>
          <cell r="H596">
            <v>0</v>
          </cell>
          <cell r="I596" t="str">
            <v>X</v>
          </cell>
          <cell r="J596" t="str">
            <v>X</v>
          </cell>
          <cell r="K596" t="str">
            <v>X</v>
          </cell>
          <cell r="L596" t="str">
            <v>X</v>
          </cell>
          <cell r="M596" t="str">
            <v>X</v>
          </cell>
          <cell r="N596" t="str">
            <v>X</v>
          </cell>
          <cell r="O596">
            <v>1</v>
          </cell>
          <cell r="P596">
            <v>77594</v>
          </cell>
          <cell r="Q596">
            <v>0</v>
          </cell>
          <cell r="R596">
            <v>0</v>
          </cell>
          <cell r="S596">
            <v>1</v>
          </cell>
          <cell r="T596">
            <v>1</v>
          </cell>
          <cell r="U596">
            <v>0</v>
          </cell>
        </row>
        <row r="597">
          <cell r="D597">
            <v>77596</v>
          </cell>
          <cell r="E597">
            <v>244</v>
          </cell>
          <cell r="F597" t="str">
            <v>x</v>
          </cell>
          <cell r="G597">
            <v>115</v>
          </cell>
          <cell r="H597">
            <v>112</v>
          </cell>
          <cell r="I597" t="str">
            <v>x</v>
          </cell>
          <cell r="J597" t="str">
            <v>x</v>
          </cell>
          <cell r="K597" t="str">
            <v>x</v>
          </cell>
          <cell r="L597" t="str">
            <v>x</v>
          </cell>
          <cell r="M597" t="str">
            <v>x</v>
          </cell>
          <cell r="N597" t="str">
            <v>x</v>
          </cell>
          <cell r="O597">
            <v>7</v>
          </cell>
          <cell r="P597" t="str">
            <v>Dunf Cust Staf Tech</v>
          </cell>
          <cell r="Q597">
            <v>41552</v>
          </cell>
          <cell r="R597">
            <v>2</v>
          </cell>
          <cell r="S597">
            <v>120</v>
          </cell>
          <cell r="T597">
            <v>0</v>
          </cell>
          <cell r="U597">
            <v>865</v>
          </cell>
        </row>
        <row r="598">
          <cell r="D598">
            <v>77597</v>
          </cell>
          <cell r="E598">
            <v>2</v>
          </cell>
          <cell r="F598" t="str">
            <v>x</v>
          </cell>
          <cell r="G598">
            <v>2</v>
          </cell>
          <cell r="H598">
            <v>2</v>
          </cell>
          <cell r="I598" t="str">
            <v>x</v>
          </cell>
          <cell r="J598" t="str">
            <v>x</v>
          </cell>
          <cell r="K598" t="str">
            <v>x</v>
          </cell>
          <cell r="L598" t="str">
            <v>x</v>
          </cell>
          <cell r="M598" t="str">
            <v>x</v>
          </cell>
          <cell r="N598" t="str">
            <v>x</v>
          </cell>
          <cell r="O598">
            <v>0</v>
          </cell>
          <cell r="P598" t="str">
            <v>Sky +  77597</v>
          </cell>
          <cell r="Q598">
            <v>65</v>
          </cell>
          <cell r="R598">
            <v>0</v>
          </cell>
          <cell r="S598">
            <v>0</v>
          </cell>
          <cell r="T598">
            <v>0</v>
          </cell>
          <cell r="U598">
            <v>5</v>
          </cell>
        </row>
        <row r="599">
          <cell r="D599">
            <v>77598</v>
          </cell>
          <cell r="E599">
            <v>49</v>
          </cell>
          <cell r="F599" t="str">
            <v>X</v>
          </cell>
          <cell r="G599">
            <v>48</v>
          </cell>
          <cell r="H599">
            <v>40</v>
          </cell>
          <cell r="I599" t="str">
            <v>X</v>
          </cell>
          <cell r="J599" t="str">
            <v>X</v>
          </cell>
          <cell r="K599" t="str">
            <v>X</v>
          </cell>
          <cell r="L599" t="str">
            <v>X</v>
          </cell>
          <cell r="M599" t="str">
            <v>X</v>
          </cell>
          <cell r="N599" t="str">
            <v>X</v>
          </cell>
          <cell r="O599">
            <v>1</v>
          </cell>
          <cell r="P599" t="str">
            <v>Sky Bus BII</v>
          </cell>
          <cell r="Q599">
            <v>4811</v>
          </cell>
          <cell r="R599">
            <v>0</v>
          </cell>
          <cell r="S599">
            <v>0</v>
          </cell>
          <cell r="T599">
            <v>0</v>
          </cell>
          <cell r="U599">
            <v>798</v>
          </cell>
        </row>
        <row r="600">
          <cell r="D600">
            <v>77599</v>
          </cell>
          <cell r="E600">
            <v>91</v>
          </cell>
          <cell r="F600" t="str">
            <v>x</v>
          </cell>
          <cell r="G600">
            <v>0</v>
          </cell>
          <cell r="H600">
            <v>0</v>
          </cell>
          <cell r="I600" t="str">
            <v>x</v>
          </cell>
          <cell r="J600" t="str">
            <v>x</v>
          </cell>
          <cell r="K600" t="str">
            <v>x</v>
          </cell>
          <cell r="L600" t="str">
            <v>x</v>
          </cell>
          <cell r="M600" t="str">
            <v>x</v>
          </cell>
          <cell r="N600" t="str">
            <v>x</v>
          </cell>
          <cell r="O600">
            <v>1</v>
          </cell>
          <cell r="P600" t="str">
            <v>Dunf Tech Staf Tech</v>
          </cell>
          <cell r="Q600">
            <v>0</v>
          </cell>
          <cell r="R600">
            <v>0</v>
          </cell>
          <cell r="S600">
            <v>90</v>
          </cell>
          <cell r="T600">
            <v>0</v>
          </cell>
          <cell r="U600">
            <v>0</v>
          </cell>
        </row>
        <row r="601">
          <cell r="D601">
            <v>77600</v>
          </cell>
          <cell r="E601">
            <v>95</v>
          </cell>
          <cell r="F601" t="str">
            <v>X</v>
          </cell>
          <cell r="G601">
            <v>95</v>
          </cell>
          <cell r="H601">
            <v>84</v>
          </cell>
          <cell r="I601" t="str">
            <v>X</v>
          </cell>
          <cell r="J601" t="str">
            <v>X</v>
          </cell>
          <cell r="K601" t="str">
            <v>X</v>
          </cell>
          <cell r="L601" t="str">
            <v>X</v>
          </cell>
          <cell r="M601" t="str">
            <v>X</v>
          </cell>
          <cell r="N601" t="str">
            <v>X</v>
          </cell>
          <cell r="O601">
            <v>0</v>
          </cell>
          <cell r="P601" t="str">
            <v>TA Direct Dial</v>
          </cell>
          <cell r="Q601">
            <v>35238</v>
          </cell>
          <cell r="R601">
            <v>0</v>
          </cell>
          <cell r="S601">
            <v>0</v>
          </cell>
          <cell r="T601">
            <v>0</v>
          </cell>
          <cell r="U601">
            <v>971</v>
          </cell>
        </row>
        <row r="602">
          <cell r="D602">
            <v>77601</v>
          </cell>
          <cell r="E602">
            <v>8</v>
          </cell>
          <cell r="F602" t="str">
            <v>x</v>
          </cell>
          <cell r="G602">
            <v>8</v>
          </cell>
          <cell r="H602">
            <v>8</v>
          </cell>
          <cell r="I602" t="str">
            <v>x</v>
          </cell>
          <cell r="J602" t="str">
            <v>x</v>
          </cell>
          <cell r="K602" t="str">
            <v>x</v>
          </cell>
          <cell r="L602" t="str">
            <v>x</v>
          </cell>
          <cell r="M602" t="str">
            <v>x</v>
          </cell>
          <cell r="N602" t="str">
            <v>x</v>
          </cell>
          <cell r="O602">
            <v>0</v>
          </cell>
          <cell r="P602" t="str">
            <v>On Air 402000</v>
          </cell>
          <cell r="Q602">
            <v>4110</v>
          </cell>
          <cell r="R602">
            <v>0</v>
          </cell>
          <cell r="S602">
            <v>0</v>
          </cell>
          <cell r="T602">
            <v>0</v>
          </cell>
          <cell r="U602">
            <v>18</v>
          </cell>
        </row>
        <row r="603">
          <cell r="D603">
            <v>77601</v>
          </cell>
          <cell r="E603">
            <v>13</v>
          </cell>
          <cell r="F603" t="str">
            <v>X</v>
          </cell>
          <cell r="G603">
            <v>12</v>
          </cell>
          <cell r="H603">
            <v>12</v>
          </cell>
          <cell r="I603" t="str">
            <v>X</v>
          </cell>
          <cell r="J603" t="str">
            <v>X</v>
          </cell>
          <cell r="K603" t="str">
            <v>X</v>
          </cell>
          <cell r="L603" t="str">
            <v>X</v>
          </cell>
          <cell r="M603" t="str">
            <v>X</v>
          </cell>
          <cell r="N603" t="str">
            <v>X</v>
          </cell>
          <cell r="O603">
            <v>1</v>
          </cell>
          <cell r="P603" t="str">
            <v>On Air 402000</v>
          </cell>
          <cell r="Q603">
            <v>3930</v>
          </cell>
          <cell r="R603">
            <v>0</v>
          </cell>
          <cell r="S603">
            <v>0</v>
          </cell>
          <cell r="T603">
            <v>0</v>
          </cell>
          <cell r="U603">
            <v>26</v>
          </cell>
        </row>
        <row r="604">
          <cell r="D604">
            <v>77602</v>
          </cell>
          <cell r="E604">
            <v>241</v>
          </cell>
          <cell r="F604" t="str">
            <v>x</v>
          </cell>
          <cell r="G604">
            <v>232</v>
          </cell>
          <cell r="H604">
            <v>228</v>
          </cell>
          <cell r="I604" t="str">
            <v>x</v>
          </cell>
          <cell r="J604" t="str">
            <v>x</v>
          </cell>
          <cell r="K604" t="str">
            <v>x</v>
          </cell>
          <cell r="L604" t="str">
            <v>x</v>
          </cell>
          <cell r="M604" t="str">
            <v>x</v>
          </cell>
          <cell r="N604" t="str">
            <v>x</v>
          </cell>
          <cell r="O604">
            <v>6</v>
          </cell>
          <cell r="P604" t="str">
            <v>UK August SCM 404004</v>
          </cell>
          <cell r="Q604">
            <v>131989</v>
          </cell>
          <cell r="R604">
            <v>3</v>
          </cell>
          <cell r="S604">
            <v>0</v>
          </cell>
          <cell r="T604">
            <v>0</v>
          </cell>
          <cell r="U604">
            <v>939</v>
          </cell>
        </row>
        <row r="605">
          <cell r="D605">
            <v>77602</v>
          </cell>
          <cell r="E605">
            <v>285</v>
          </cell>
          <cell r="F605" t="str">
            <v>X</v>
          </cell>
          <cell r="G605">
            <v>278</v>
          </cell>
          <cell r="H605">
            <v>254</v>
          </cell>
          <cell r="I605" t="str">
            <v>X</v>
          </cell>
          <cell r="J605" t="str">
            <v>X</v>
          </cell>
          <cell r="K605" t="str">
            <v>X</v>
          </cell>
          <cell r="L605" t="str">
            <v>X</v>
          </cell>
          <cell r="M605" t="str">
            <v>X</v>
          </cell>
          <cell r="N605" t="str">
            <v>X</v>
          </cell>
          <cell r="O605">
            <v>7</v>
          </cell>
          <cell r="P605" t="str">
            <v>UK August SCM 404004</v>
          </cell>
          <cell r="Q605">
            <v>144325</v>
          </cell>
          <cell r="R605">
            <v>0</v>
          </cell>
          <cell r="S605">
            <v>0</v>
          </cell>
          <cell r="T605">
            <v>0</v>
          </cell>
          <cell r="U605">
            <v>2126</v>
          </cell>
        </row>
        <row r="606">
          <cell r="D606">
            <v>77603</v>
          </cell>
          <cell r="E606">
            <v>1</v>
          </cell>
          <cell r="F606" t="str">
            <v>X</v>
          </cell>
          <cell r="G606">
            <v>1</v>
          </cell>
          <cell r="H606">
            <v>1</v>
          </cell>
          <cell r="I606" t="str">
            <v>X</v>
          </cell>
          <cell r="J606" t="str">
            <v>X</v>
          </cell>
          <cell r="K606" t="str">
            <v>X</v>
          </cell>
          <cell r="L606" t="str">
            <v>X</v>
          </cell>
          <cell r="M606" t="str">
            <v>X</v>
          </cell>
          <cell r="N606" t="str">
            <v>X</v>
          </cell>
          <cell r="O606">
            <v>0</v>
          </cell>
          <cell r="P606" t="str">
            <v>SkY+ CS Press</v>
          </cell>
          <cell r="Q606">
            <v>211</v>
          </cell>
          <cell r="R606">
            <v>0</v>
          </cell>
          <cell r="S606">
            <v>0</v>
          </cell>
          <cell r="T606">
            <v>0</v>
          </cell>
          <cell r="U606">
            <v>3</v>
          </cell>
        </row>
        <row r="607">
          <cell r="D607">
            <v>77605</v>
          </cell>
          <cell r="E607">
            <v>4</v>
          </cell>
          <cell r="F607" t="str">
            <v>x</v>
          </cell>
          <cell r="G607">
            <v>4</v>
          </cell>
          <cell r="H607">
            <v>4</v>
          </cell>
          <cell r="I607" t="str">
            <v>x</v>
          </cell>
          <cell r="J607" t="str">
            <v>x</v>
          </cell>
          <cell r="K607" t="str">
            <v>x</v>
          </cell>
          <cell r="L607" t="str">
            <v>x</v>
          </cell>
          <cell r="M607" t="str">
            <v>x</v>
          </cell>
          <cell r="N607" t="str">
            <v>x</v>
          </cell>
          <cell r="O607">
            <v>0</v>
          </cell>
          <cell r="P607" t="str">
            <v>Golf Media</v>
          </cell>
          <cell r="Q607">
            <v>1877</v>
          </cell>
          <cell r="R607">
            <v>0</v>
          </cell>
          <cell r="S607">
            <v>0</v>
          </cell>
          <cell r="T607">
            <v>0</v>
          </cell>
          <cell r="U607">
            <v>8</v>
          </cell>
        </row>
        <row r="608">
          <cell r="D608">
            <v>77605</v>
          </cell>
          <cell r="E608">
            <v>4</v>
          </cell>
          <cell r="F608" t="str">
            <v>X</v>
          </cell>
          <cell r="G608">
            <v>4</v>
          </cell>
          <cell r="H608">
            <v>4</v>
          </cell>
          <cell r="I608" t="str">
            <v>X</v>
          </cell>
          <cell r="J608" t="str">
            <v>X</v>
          </cell>
          <cell r="K608" t="str">
            <v>X</v>
          </cell>
          <cell r="L608" t="str">
            <v>X</v>
          </cell>
          <cell r="M608" t="str">
            <v>X</v>
          </cell>
          <cell r="N608" t="str">
            <v>X</v>
          </cell>
          <cell r="O608">
            <v>0</v>
          </cell>
          <cell r="P608" t="str">
            <v>Golf Media</v>
          </cell>
          <cell r="Q608">
            <v>1548</v>
          </cell>
          <cell r="R608">
            <v>0</v>
          </cell>
          <cell r="S608">
            <v>0</v>
          </cell>
          <cell r="T608">
            <v>0</v>
          </cell>
          <cell r="U608">
            <v>8</v>
          </cell>
        </row>
        <row r="609">
          <cell r="D609">
            <v>77607</v>
          </cell>
          <cell r="E609">
            <v>30</v>
          </cell>
          <cell r="F609" t="str">
            <v>X</v>
          </cell>
          <cell r="G609">
            <v>28</v>
          </cell>
          <cell r="H609">
            <v>28</v>
          </cell>
          <cell r="I609" t="str">
            <v>X</v>
          </cell>
          <cell r="J609" t="str">
            <v>X</v>
          </cell>
          <cell r="K609" t="str">
            <v>X</v>
          </cell>
          <cell r="L609" t="str">
            <v>X</v>
          </cell>
          <cell r="M609" t="str">
            <v>X</v>
          </cell>
          <cell r="N609" t="str">
            <v>X</v>
          </cell>
          <cell r="O609">
            <v>2</v>
          </cell>
          <cell r="P609" t="str">
            <v>Sky+ Direct 404070</v>
          </cell>
          <cell r="Q609">
            <v>15329</v>
          </cell>
          <cell r="R609">
            <v>0</v>
          </cell>
          <cell r="S609">
            <v>0</v>
          </cell>
          <cell r="T609">
            <v>0</v>
          </cell>
          <cell r="U609">
            <v>71</v>
          </cell>
        </row>
        <row r="610">
          <cell r="D610">
            <v>77608</v>
          </cell>
          <cell r="E610">
            <v>16</v>
          </cell>
          <cell r="F610" t="str">
            <v>X</v>
          </cell>
          <cell r="G610">
            <v>16</v>
          </cell>
          <cell r="H610">
            <v>16</v>
          </cell>
          <cell r="I610" t="str">
            <v>X</v>
          </cell>
          <cell r="J610" t="str">
            <v>X</v>
          </cell>
          <cell r="K610" t="str">
            <v>X</v>
          </cell>
          <cell r="L610" t="str">
            <v>X</v>
          </cell>
          <cell r="M610" t="str">
            <v>X</v>
          </cell>
          <cell r="N610" t="str">
            <v>X</v>
          </cell>
          <cell r="O610">
            <v>0</v>
          </cell>
          <cell r="P610" t="str">
            <v>Sky+ Xfer New Cust</v>
          </cell>
          <cell r="Q610">
            <v>10886</v>
          </cell>
          <cell r="R610">
            <v>0</v>
          </cell>
          <cell r="S610">
            <v>0</v>
          </cell>
          <cell r="T610">
            <v>0</v>
          </cell>
          <cell r="U610">
            <v>37</v>
          </cell>
        </row>
        <row r="611">
          <cell r="D611">
            <v>77611</v>
          </cell>
          <cell r="E611">
            <v>5</v>
          </cell>
          <cell r="F611" t="str">
            <v>x</v>
          </cell>
          <cell r="G611">
            <v>5</v>
          </cell>
          <cell r="H611">
            <v>5</v>
          </cell>
          <cell r="I611" t="str">
            <v>x</v>
          </cell>
          <cell r="J611" t="str">
            <v>x</v>
          </cell>
          <cell r="K611" t="str">
            <v>x</v>
          </cell>
          <cell r="L611" t="str">
            <v>x</v>
          </cell>
          <cell r="M611" t="str">
            <v>x</v>
          </cell>
          <cell r="N611" t="str">
            <v>x</v>
          </cell>
          <cell r="O611">
            <v>0</v>
          </cell>
          <cell r="P611" t="str">
            <v>Mat Fam Aff 800777</v>
          </cell>
          <cell r="Q611">
            <v>1969</v>
          </cell>
          <cell r="R611">
            <v>0</v>
          </cell>
          <cell r="S611">
            <v>0</v>
          </cell>
          <cell r="T611">
            <v>0</v>
          </cell>
          <cell r="U611">
            <v>10</v>
          </cell>
        </row>
        <row r="612">
          <cell r="D612">
            <v>77611</v>
          </cell>
          <cell r="E612">
            <v>15</v>
          </cell>
          <cell r="F612" t="str">
            <v>X</v>
          </cell>
          <cell r="G612">
            <v>14</v>
          </cell>
          <cell r="H612">
            <v>14</v>
          </cell>
          <cell r="I612" t="str">
            <v>X</v>
          </cell>
          <cell r="J612" t="str">
            <v>X</v>
          </cell>
          <cell r="K612" t="str">
            <v>X</v>
          </cell>
          <cell r="L612" t="str">
            <v>X</v>
          </cell>
          <cell r="M612" t="str">
            <v>X</v>
          </cell>
          <cell r="N612" t="str">
            <v>X</v>
          </cell>
          <cell r="O612">
            <v>1</v>
          </cell>
          <cell r="P612" t="str">
            <v>OfferLedPress 800777</v>
          </cell>
          <cell r="Q612">
            <v>9219</v>
          </cell>
          <cell r="R612">
            <v>0</v>
          </cell>
          <cell r="S612">
            <v>0</v>
          </cell>
          <cell r="T612">
            <v>0</v>
          </cell>
          <cell r="U612">
            <v>41</v>
          </cell>
        </row>
        <row r="613">
          <cell r="D613">
            <v>77613</v>
          </cell>
          <cell r="E613">
            <v>97</v>
          </cell>
          <cell r="F613" t="str">
            <v>x</v>
          </cell>
          <cell r="G613">
            <v>94</v>
          </cell>
          <cell r="H613">
            <v>92</v>
          </cell>
          <cell r="I613" t="str">
            <v>x</v>
          </cell>
          <cell r="J613" t="str">
            <v>x</v>
          </cell>
          <cell r="K613" t="str">
            <v>x</v>
          </cell>
          <cell r="L613" t="str">
            <v>x</v>
          </cell>
          <cell r="M613" t="str">
            <v>x</v>
          </cell>
          <cell r="N613" t="str">
            <v>x</v>
          </cell>
          <cell r="O613">
            <v>3</v>
          </cell>
          <cell r="P613" t="str">
            <v>Markt Gen 8702424242</v>
          </cell>
          <cell r="Q613">
            <v>39666</v>
          </cell>
          <cell r="R613">
            <v>0</v>
          </cell>
          <cell r="S613">
            <v>0</v>
          </cell>
          <cell r="T613">
            <v>0</v>
          </cell>
          <cell r="U613">
            <v>271</v>
          </cell>
        </row>
        <row r="614">
          <cell r="D614">
            <v>77613</v>
          </cell>
          <cell r="E614">
            <v>182</v>
          </cell>
          <cell r="F614" t="str">
            <v>X</v>
          </cell>
          <cell r="G614">
            <v>177</v>
          </cell>
          <cell r="H614">
            <v>163</v>
          </cell>
          <cell r="I614" t="str">
            <v>X</v>
          </cell>
          <cell r="J614" t="str">
            <v>X</v>
          </cell>
          <cell r="K614" t="str">
            <v>X</v>
          </cell>
          <cell r="L614" t="str">
            <v>X</v>
          </cell>
          <cell r="M614" t="str">
            <v>X</v>
          </cell>
          <cell r="N614" t="str">
            <v>X</v>
          </cell>
          <cell r="O614">
            <v>5</v>
          </cell>
          <cell r="P614" t="str">
            <v>Markt Gen 424242</v>
          </cell>
          <cell r="Q614">
            <v>75465</v>
          </cell>
          <cell r="R614">
            <v>0</v>
          </cell>
          <cell r="S614">
            <v>0</v>
          </cell>
          <cell r="T614">
            <v>0</v>
          </cell>
          <cell r="U614">
            <v>1476</v>
          </cell>
        </row>
        <row r="615">
          <cell r="D615">
            <v>77614</v>
          </cell>
          <cell r="E615">
            <v>11</v>
          </cell>
          <cell r="F615" t="str">
            <v>x</v>
          </cell>
          <cell r="G615">
            <v>11</v>
          </cell>
          <cell r="H615">
            <v>11</v>
          </cell>
          <cell r="I615" t="str">
            <v>x</v>
          </cell>
          <cell r="J615" t="str">
            <v>x</v>
          </cell>
          <cell r="K615" t="str">
            <v>x</v>
          </cell>
          <cell r="L615" t="str">
            <v>x</v>
          </cell>
          <cell r="M615" t="str">
            <v>x</v>
          </cell>
          <cell r="N615" t="str">
            <v>x</v>
          </cell>
          <cell r="O615">
            <v>0</v>
          </cell>
          <cell r="P615" t="str">
            <v>Reg F/Ball 400208</v>
          </cell>
          <cell r="Q615">
            <v>3976</v>
          </cell>
          <cell r="R615">
            <v>0</v>
          </cell>
          <cell r="S615">
            <v>0</v>
          </cell>
          <cell r="T615">
            <v>0</v>
          </cell>
          <cell r="U615">
            <v>24</v>
          </cell>
        </row>
        <row r="616">
          <cell r="D616">
            <v>77614</v>
          </cell>
          <cell r="E616">
            <v>16</v>
          </cell>
          <cell r="F616" t="str">
            <v>X</v>
          </cell>
          <cell r="G616">
            <v>16</v>
          </cell>
          <cell r="H616">
            <v>16</v>
          </cell>
          <cell r="I616" t="str">
            <v>X</v>
          </cell>
          <cell r="J616" t="str">
            <v>X</v>
          </cell>
          <cell r="K616" t="str">
            <v>X</v>
          </cell>
          <cell r="L616" t="str">
            <v>X</v>
          </cell>
          <cell r="M616" t="str">
            <v>X</v>
          </cell>
          <cell r="N616" t="str">
            <v>X</v>
          </cell>
          <cell r="O616">
            <v>0</v>
          </cell>
          <cell r="P616" t="str">
            <v>Reg F/Ball 400208</v>
          </cell>
          <cell r="Q616">
            <v>6403</v>
          </cell>
          <cell r="R616">
            <v>0</v>
          </cell>
          <cell r="S616">
            <v>0</v>
          </cell>
          <cell r="T616">
            <v>0</v>
          </cell>
          <cell r="U616">
            <v>35</v>
          </cell>
        </row>
        <row r="617">
          <cell r="D617">
            <v>77615</v>
          </cell>
          <cell r="E617">
            <v>3</v>
          </cell>
          <cell r="F617" t="str">
            <v>X</v>
          </cell>
          <cell r="G617">
            <v>3</v>
          </cell>
          <cell r="H617">
            <v>3</v>
          </cell>
          <cell r="I617" t="str">
            <v>X</v>
          </cell>
          <cell r="J617" t="str">
            <v>X</v>
          </cell>
          <cell r="K617" t="str">
            <v>X</v>
          </cell>
          <cell r="L617" t="str">
            <v>X</v>
          </cell>
          <cell r="M617" t="str">
            <v>X</v>
          </cell>
          <cell r="N617" t="str">
            <v>X</v>
          </cell>
          <cell r="O617">
            <v>0</v>
          </cell>
          <cell r="P617" t="str">
            <v>MH Mailer 430785</v>
          </cell>
          <cell r="Q617">
            <v>1300</v>
          </cell>
          <cell r="R617">
            <v>0</v>
          </cell>
          <cell r="S617">
            <v>0</v>
          </cell>
          <cell r="T617">
            <v>0</v>
          </cell>
          <cell r="U617">
            <v>7</v>
          </cell>
        </row>
        <row r="618">
          <cell r="D618">
            <v>77616</v>
          </cell>
          <cell r="E618">
            <v>1</v>
          </cell>
          <cell r="F618" t="str">
            <v>X</v>
          </cell>
          <cell r="G618">
            <v>1</v>
          </cell>
          <cell r="H618">
            <v>1</v>
          </cell>
          <cell r="I618" t="str">
            <v>X</v>
          </cell>
          <cell r="J618" t="str">
            <v>X</v>
          </cell>
          <cell r="K618" t="str">
            <v>X</v>
          </cell>
          <cell r="L618" t="str">
            <v>X</v>
          </cell>
          <cell r="M618" t="str">
            <v>X</v>
          </cell>
          <cell r="N618" t="str">
            <v>X</v>
          </cell>
          <cell r="O618">
            <v>0</v>
          </cell>
          <cell r="P618" t="str">
            <v>Prosp DB 800877</v>
          </cell>
          <cell r="Q618">
            <v>318</v>
          </cell>
          <cell r="R618">
            <v>0</v>
          </cell>
          <cell r="S618">
            <v>0</v>
          </cell>
          <cell r="T618">
            <v>0</v>
          </cell>
          <cell r="U618">
            <v>2</v>
          </cell>
        </row>
        <row r="619">
          <cell r="D619">
            <v>77620</v>
          </cell>
          <cell r="E619">
            <v>162</v>
          </cell>
          <cell r="F619" t="str">
            <v>X</v>
          </cell>
          <cell r="G619">
            <v>162</v>
          </cell>
          <cell r="H619">
            <v>161</v>
          </cell>
          <cell r="I619" t="str">
            <v>X</v>
          </cell>
          <cell r="J619" t="str">
            <v>X</v>
          </cell>
          <cell r="K619" t="str">
            <v>X</v>
          </cell>
          <cell r="L619" t="str">
            <v>X</v>
          </cell>
          <cell r="M619" t="str">
            <v>X</v>
          </cell>
          <cell r="N619" t="str">
            <v>X</v>
          </cell>
          <cell r="O619">
            <v>0</v>
          </cell>
          <cell r="P619" t="str">
            <v>EDB</v>
          </cell>
          <cell r="Q619">
            <v>55030</v>
          </cell>
          <cell r="R619">
            <v>0</v>
          </cell>
          <cell r="S619">
            <v>0</v>
          </cell>
          <cell r="T619">
            <v>0</v>
          </cell>
          <cell r="U619">
            <v>387</v>
          </cell>
        </row>
        <row r="620">
          <cell r="D620">
            <v>77621</v>
          </cell>
          <cell r="E620">
            <v>2</v>
          </cell>
          <cell r="F620" t="str">
            <v>x</v>
          </cell>
          <cell r="G620">
            <v>2</v>
          </cell>
          <cell r="H620">
            <v>1</v>
          </cell>
          <cell r="I620" t="str">
            <v>x</v>
          </cell>
          <cell r="J620" t="str">
            <v>x</v>
          </cell>
          <cell r="K620" t="str">
            <v>x</v>
          </cell>
          <cell r="L620" t="str">
            <v>x</v>
          </cell>
          <cell r="M620" t="str">
            <v>x</v>
          </cell>
          <cell r="N620" t="str">
            <v>x</v>
          </cell>
          <cell r="O620">
            <v>0</v>
          </cell>
          <cell r="P620" t="str">
            <v>Brand FAPL 414414</v>
          </cell>
          <cell r="Q620">
            <v>290</v>
          </cell>
          <cell r="R620">
            <v>0</v>
          </cell>
          <cell r="S620">
            <v>0</v>
          </cell>
          <cell r="T620">
            <v>0</v>
          </cell>
          <cell r="U620">
            <v>90</v>
          </cell>
        </row>
        <row r="621">
          <cell r="D621">
            <v>77621</v>
          </cell>
          <cell r="E621">
            <v>1</v>
          </cell>
          <cell r="F621" t="str">
            <v>X</v>
          </cell>
          <cell r="G621">
            <v>1</v>
          </cell>
          <cell r="H621">
            <v>1</v>
          </cell>
          <cell r="I621" t="str">
            <v>X</v>
          </cell>
          <cell r="J621" t="str">
            <v>X</v>
          </cell>
          <cell r="K621" t="str">
            <v>X</v>
          </cell>
          <cell r="L621" t="str">
            <v>X</v>
          </cell>
          <cell r="M621" t="str">
            <v>X</v>
          </cell>
          <cell r="N621" t="str">
            <v>X</v>
          </cell>
          <cell r="O621">
            <v>0</v>
          </cell>
          <cell r="P621" t="str">
            <v>Brand FAPL 414414</v>
          </cell>
          <cell r="Q621">
            <v>97</v>
          </cell>
          <cell r="R621">
            <v>0</v>
          </cell>
          <cell r="S621">
            <v>0</v>
          </cell>
          <cell r="T621">
            <v>0</v>
          </cell>
          <cell r="U621">
            <v>2</v>
          </cell>
        </row>
        <row r="622">
          <cell r="D622">
            <v>77624</v>
          </cell>
          <cell r="E622">
            <v>46</v>
          </cell>
          <cell r="F622" t="str">
            <v>X</v>
          </cell>
          <cell r="G622">
            <v>46</v>
          </cell>
          <cell r="H622">
            <v>44</v>
          </cell>
          <cell r="I622" t="str">
            <v>X</v>
          </cell>
          <cell r="J622" t="str">
            <v>X</v>
          </cell>
          <cell r="K622" t="str">
            <v>X</v>
          </cell>
          <cell r="L622" t="str">
            <v>X</v>
          </cell>
          <cell r="M622" t="str">
            <v>X</v>
          </cell>
          <cell r="N622" t="str">
            <v>X</v>
          </cell>
          <cell r="O622">
            <v>0</v>
          </cell>
          <cell r="P622" t="str">
            <v>MH Mailer 406941</v>
          </cell>
          <cell r="Q622">
            <v>19809</v>
          </cell>
          <cell r="R622">
            <v>0</v>
          </cell>
          <cell r="S622">
            <v>0</v>
          </cell>
          <cell r="T622">
            <v>0</v>
          </cell>
          <cell r="U622">
            <v>297</v>
          </cell>
        </row>
        <row r="623">
          <cell r="D623">
            <v>77625</v>
          </cell>
          <cell r="E623">
            <v>24</v>
          </cell>
          <cell r="F623" t="str">
            <v>x</v>
          </cell>
          <cell r="G623">
            <v>24</v>
          </cell>
          <cell r="H623">
            <v>24</v>
          </cell>
          <cell r="I623" t="str">
            <v>x</v>
          </cell>
          <cell r="J623" t="str">
            <v>x</v>
          </cell>
          <cell r="K623" t="str">
            <v>x</v>
          </cell>
          <cell r="L623" t="str">
            <v>x</v>
          </cell>
          <cell r="M623" t="str">
            <v>x</v>
          </cell>
          <cell r="N623" t="str">
            <v>x</v>
          </cell>
          <cell r="O623">
            <v>0</v>
          </cell>
          <cell r="P623" t="str">
            <v>MediaInsertsAB 63360</v>
          </cell>
          <cell r="Q623">
            <v>11059</v>
          </cell>
          <cell r="R623">
            <v>0</v>
          </cell>
          <cell r="S623">
            <v>0</v>
          </cell>
          <cell r="T623">
            <v>0</v>
          </cell>
          <cell r="U623">
            <v>49</v>
          </cell>
        </row>
        <row r="624">
          <cell r="D624">
            <v>77625</v>
          </cell>
          <cell r="E624">
            <v>54</v>
          </cell>
          <cell r="F624" t="str">
            <v>X</v>
          </cell>
          <cell r="G624">
            <v>53</v>
          </cell>
          <cell r="H624">
            <v>50</v>
          </cell>
          <cell r="I624" t="str">
            <v>X</v>
          </cell>
          <cell r="J624" t="str">
            <v>X</v>
          </cell>
          <cell r="K624" t="str">
            <v>X</v>
          </cell>
          <cell r="L624" t="str">
            <v>X</v>
          </cell>
          <cell r="M624" t="str">
            <v>X</v>
          </cell>
          <cell r="N624" t="str">
            <v>X</v>
          </cell>
          <cell r="O624">
            <v>1</v>
          </cell>
          <cell r="P624" t="str">
            <v>MediaInsertsAB 63360</v>
          </cell>
          <cell r="Q624">
            <v>28019</v>
          </cell>
          <cell r="R624">
            <v>0</v>
          </cell>
          <cell r="S624">
            <v>0</v>
          </cell>
          <cell r="T624">
            <v>0</v>
          </cell>
          <cell r="U624">
            <v>284</v>
          </cell>
        </row>
        <row r="625">
          <cell r="D625">
            <v>77627</v>
          </cell>
          <cell r="E625">
            <v>183</v>
          </cell>
          <cell r="F625" t="str">
            <v>X</v>
          </cell>
          <cell r="G625">
            <v>180</v>
          </cell>
          <cell r="H625">
            <v>171</v>
          </cell>
          <cell r="I625" t="str">
            <v>X</v>
          </cell>
          <cell r="J625" t="str">
            <v>X</v>
          </cell>
          <cell r="K625" t="str">
            <v>X</v>
          </cell>
          <cell r="L625" t="str">
            <v>X</v>
          </cell>
          <cell r="M625" t="str">
            <v>X</v>
          </cell>
          <cell r="N625" t="str">
            <v>X</v>
          </cell>
          <cell r="O625">
            <v>3</v>
          </cell>
          <cell r="P625" t="str">
            <v>IDO NB Sky+ 800874</v>
          </cell>
          <cell r="Q625">
            <v>85236</v>
          </cell>
          <cell r="R625">
            <v>0</v>
          </cell>
          <cell r="S625">
            <v>0</v>
          </cell>
          <cell r="T625">
            <v>0</v>
          </cell>
          <cell r="U625">
            <v>991</v>
          </cell>
        </row>
        <row r="626">
          <cell r="D626">
            <v>77628</v>
          </cell>
          <cell r="E626">
            <v>489</v>
          </cell>
          <cell r="F626" t="str">
            <v>X</v>
          </cell>
          <cell r="G626">
            <v>0</v>
          </cell>
          <cell r="H626">
            <v>0</v>
          </cell>
          <cell r="I626" t="str">
            <v>X</v>
          </cell>
          <cell r="J626" t="str">
            <v>X</v>
          </cell>
          <cell r="K626" t="str">
            <v>X</v>
          </cell>
          <cell r="L626" t="str">
            <v>X</v>
          </cell>
          <cell r="M626" t="str">
            <v>X</v>
          </cell>
          <cell r="N626" t="str">
            <v>X</v>
          </cell>
          <cell r="O626">
            <v>4</v>
          </cell>
          <cell r="P626" t="str">
            <v>Moving Home Main</v>
          </cell>
          <cell r="Q626">
            <v>0</v>
          </cell>
          <cell r="R626">
            <v>0</v>
          </cell>
          <cell r="S626">
            <v>485</v>
          </cell>
          <cell r="T626">
            <v>0</v>
          </cell>
          <cell r="U626">
            <v>0</v>
          </cell>
        </row>
        <row r="627">
          <cell r="D627">
            <v>77629</v>
          </cell>
          <cell r="E627">
            <v>7</v>
          </cell>
          <cell r="F627" t="str">
            <v>X</v>
          </cell>
          <cell r="G627">
            <v>7</v>
          </cell>
          <cell r="H627">
            <v>7</v>
          </cell>
          <cell r="I627" t="str">
            <v>X</v>
          </cell>
          <cell r="J627" t="str">
            <v>X</v>
          </cell>
          <cell r="K627" t="str">
            <v>X</v>
          </cell>
          <cell r="L627" t="str">
            <v>X</v>
          </cell>
          <cell r="M627" t="str">
            <v>X</v>
          </cell>
          <cell r="N627" t="str">
            <v>X</v>
          </cell>
          <cell r="O627">
            <v>0</v>
          </cell>
          <cell r="P627" t="str">
            <v>Viewer relation cust</v>
          </cell>
          <cell r="Q627">
            <v>550</v>
          </cell>
          <cell r="R627">
            <v>0</v>
          </cell>
          <cell r="S627">
            <v>0</v>
          </cell>
          <cell r="T627">
            <v>0</v>
          </cell>
          <cell r="U627">
            <v>16</v>
          </cell>
        </row>
        <row r="628">
          <cell r="D628">
            <v>77631</v>
          </cell>
          <cell r="E628">
            <v>4</v>
          </cell>
          <cell r="F628" t="str">
            <v>x</v>
          </cell>
          <cell r="G628">
            <v>4</v>
          </cell>
          <cell r="H628">
            <v>4</v>
          </cell>
          <cell r="I628" t="str">
            <v>x</v>
          </cell>
          <cell r="J628" t="str">
            <v>x</v>
          </cell>
          <cell r="K628" t="str">
            <v>x</v>
          </cell>
          <cell r="L628" t="str">
            <v>x</v>
          </cell>
          <cell r="M628" t="str">
            <v>x</v>
          </cell>
          <cell r="N628" t="str">
            <v>x</v>
          </cell>
          <cell r="O628">
            <v>0</v>
          </cell>
          <cell r="P628" t="str">
            <v>Press Choice</v>
          </cell>
          <cell r="Q628">
            <v>1642</v>
          </cell>
          <cell r="R628">
            <v>0</v>
          </cell>
          <cell r="S628">
            <v>0</v>
          </cell>
          <cell r="T628">
            <v>0</v>
          </cell>
          <cell r="U628">
            <v>8</v>
          </cell>
        </row>
        <row r="629">
          <cell r="D629">
            <v>77631</v>
          </cell>
          <cell r="E629">
            <v>7</v>
          </cell>
          <cell r="F629" t="str">
            <v>X</v>
          </cell>
          <cell r="G629">
            <v>7</v>
          </cell>
          <cell r="H629">
            <v>7</v>
          </cell>
          <cell r="I629" t="str">
            <v>X</v>
          </cell>
          <cell r="J629" t="str">
            <v>X</v>
          </cell>
          <cell r="K629" t="str">
            <v>X</v>
          </cell>
          <cell r="L629" t="str">
            <v>X</v>
          </cell>
          <cell r="M629" t="str">
            <v>X</v>
          </cell>
          <cell r="N629" t="str">
            <v>X</v>
          </cell>
          <cell r="O629">
            <v>0</v>
          </cell>
          <cell r="P629" t="str">
            <v>Press Choice</v>
          </cell>
          <cell r="Q629">
            <v>3923</v>
          </cell>
          <cell r="R629">
            <v>0</v>
          </cell>
          <cell r="S629">
            <v>0</v>
          </cell>
          <cell r="T629">
            <v>0</v>
          </cell>
          <cell r="U629">
            <v>14</v>
          </cell>
        </row>
        <row r="630">
          <cell r="D630">
            <v>77632</v>
          </cell>
          <cell r="E630">
            <v>1</v>
          </cell>
          <cell r="F630" t="str">
            <v>x</v>
          </cell>
          <cell r="G630">
            <v>1</v>
          </cell>
          <cell r="H630">
            <v>1</v>
          </cell>
          <cell r="I630" t="str">
            <v>x</v>
          </cell>
          <cell r="J630" t="str">
            <v>x</v>
          </cell>
          <cell r="K630" t="str">
            <v>x</v>
          </cell>
          <cell r="L630" t="str">
            <v>x</v>
          </cell>
          <cell r="M630" t="str">
            <v>x</v>
          </cell>
          <cell r="N630" t="str">
            <v>x</v>
          </cell>
          <cell r="O630">
            <v>0</v>
          </cell>
          <cell r="P630" t="str">
            <v>MediaInsertsCD 24200</v>
          </cell>
          <cell r="Q630">
            <v>713</v>
          </cell>
          <cell r="R630">
            <v>0</v>
          </cell>
          <cell r="S630">
            <v>0</v>
          </cell>
          <cell r="T630">
            <v>0</v>
          </cell>
          <cell r="U630">
            <v>2</v>
          </cell>
        </row>
        <row r="631">
          <cell r="D631">
            <v>77632</v>
          </cell>
          <cell r="E631">
            <v>6</v>
          </cell>
          <cell r="F631" t="str">
            <v>X</v>
          </cell>
          <cell r="G631">
            <v>5</v>
          </cell>
          <cell r="H631">
            <v>4</v>
          </cell>
          <cell r="I631" t="str">
            <v>X</v>
          </cell>
          <cell r="J631" t="str">
            <v>X</v>
          </cell>
          <cell r="K631" t="str">
            <v>X</v>
          </cell>
          <cell r="L631" t="str">
            <v>X</v>
          </cell>
          <cell r="M631" t="str">
            <v>X</v>
          </cell>
          <cell r="N631" t="str">
            <v>X</v>
          </cell>
          <cell r="O631">
            <v>1</v>
          </cell>
          <cell r="P631" t="str">
            <v>MediaInsertsCD 24200</v>
          </cell>
          <cell r="Q631">
            <v>1311</v>
          </cell>
          <cell r="R631">
            <v>0</v>
          </cell>
          <cell r="S631">
            <v>0</v>
          </cell>
          <cell r="T631">
            <v>0</v>
          </cell>
          <cell r="U631">
            <v>140</v>
          </cell>
        </row>
        <row r="632">
          <cell r="D632">
            <v>77633</v>
          </cell>
          <cell r="E632">
            <v>11</v>
          </cell>
          <cell r="F632" t="str">
            <v>X</v>
          </cell>
          <cell r="G632">
            <v>11</v>
          </cell>
          <cell r="H632">
            <v>10</v>
          </cell>
          <cell r="I632" t="str">
            <v>X</v>
          </cell>
          <cell r="J632" t="str">
            <v>X</v>
          </cell>
          <cell r="K632" t="str">
            <v>X</v>
          </cell>
          <cell r="L632" t="str">
            <v>X</v>
          </cell>
          <cell r="M632" t="str">
            <v>X</v>
          </cell>
          <cell r="N632" t="str">
            <v>X</v>
          </cell>
          <cell r="O632">
            <v>0</v>
          </cell>
          <cell r="P632" t="str">
            <v>Lifestyle Databas DM</v>
          </cell>
          <cell r="Q632">
            <v>4137</v>
          </cell>
          <cell r="R632">
            <v>0</v>
          </cell>
          <cell r="S632">
            <v>0</v>
          </cell>
          <cell r="T632">
            <v>0</v>
          </cell>
          <cell r="U632">
            <v>103</v>
          </cell>
        </row>
        <row r="633">
          <cell r="D633">
            <v>77638</v>
          </cell>
          <cell r="E633">
            <v>2</v>
          </cell>
          <cell r="F633" t="str">
            <v>x</v>
          </cell>
          <cell r="G633">
            <v>1</v>
          </cell>
          <cell r="H633">
            <v>1</v>
          </cell>
          <cell r="I633" t="str">
            <v>x</v>
          </cell>
          <cell r="J633" t="str">
            <v>x</v>
          </cell>
          <cell r="K633" t="str">
            <v>x</v>
          </cell>
          <cell r="L633" t="str">
            <v>x</v>
          </cell>
          <cell r="M633" t="str">
            <v>x</v>
          </cell>
          <cell r="N633" t="str">
            <v>x</v>
          </cell>
          <cell r="O633">
            <v>1</v>
          </cell>
          <cell r="P633" t="str">
            <v>Clawback</v>
          </cell>
          <cell r="Q633">
            <v>6</v>
          </cell>
          <cell r="R633">
            <v>0</v>
          </cell>
          <cell r="S633">
            <v>0</v>
          </cell>
          <cell r="T633">
            <v>0</v>
          </cell>
          <cell r="U633">
            <v>3</v>
          </cell>
        </row>
        <row r="634">
          <cell r="D634">
            <v>77639</v>
          </cell>
          <cell r="E634">
            <v>150</v>
          </cell>
          <cell r="F634" t="str">
            <v>X</v>
          </cell>
          <cell r="G634">
            <v>148</v>
          </cell>
          <cell r="H634">
            <v>138</v>
          </cell>
          <cell r="I634" t="str">
            <v>X</v>
          </cell>
          <cell r="J634" t="str">
            <v>X</v>
          </cell>
          <cell r="K634" t="str">
            <v>X</v>
          </cell>
          <cell r="L634" t="str">
            <v>X</v>
          </cell>
          <cell r="M634" t="str">
            <v>X</v>
          </cell>
          <cell r="N634" t="str">
            <v>X</v>
          </cell>
          <cell r="O634">
            <v>2</v>
          </cell>
          <cell r="P634" t="str">
            <v>New Business 420520</v>
          </cell>
          <cell r="Q634">
            <v>70082</v>
          </cell>
          <cell r="R634">
            <v>0</v>
          </cell>
          <cell r="S634">
            <v>0</v>
          </cell>
          <cell r="T634">
            <v>0</v>
          </cell>
          <cell r="U634">
            <v>1054</v>
          </cell>
        </row>
        <row r="635">
          <cell r="D635">
            <v>77642</v>
          </cell>
          <cell r="E635">
            <v>43</v>
          </cell>
          <cell r="F635" t="str">
            <v>X</v>
          </cell>
          <cell r="G635">
            <v>43</v>
          </cell>
          <cell r="H635">
            <v>42</v>
          </cell>
          <cell r="I635" t="str">
            <v>X</v>
          </cell>
          <cell r="J635" t="str">
            <v>X</v>
          </cell>
          <cell r="K635" t="str">
            <v>X</v>
          </cell>
          <cell r="L635" t="str">
            <v>X</v>
          </cell>
          <cell r="M635" t="str">
            <v>X</v>
          </cell>
          <cell r="N635" t="str">
            <v>X</v>
          </cell>
          <cell r="O635">
            <v>0</v>
          </cell>
          <cell r="P635" t="str">
            <v>IDO NP Sky+ 800874</v>
          </cell>
          <cell r="Q635">
            <v>13846</v>
          </cell>
          <cell r="R635">
            <v>0</v>
          </cell>
          <cell r="S635">
            <v>0</v>
          </cell>
          <cell r="T635">
            <v>0</v>
          </cell>
          <cell r="U635">
            <v>118</v>
          </cell>
        </row>
        <row r="636">
          <cell r="D636">
            <v>77643</v>
          </cell>
          <cell r="E636">
            <v>22</v>
          </cell>
          <cell r="F636" t="str">
            <v>X</v>
          </cell>
          <cell r="G636">
            <v>22</v>
          </cell>
          <cell r="H636">
            <v>22</v>
          </cell>
          <cell r="I636" t="str">
            <v>X</v>
          </cell>
          <cell r="J636" t="str">
            <v>X</v>
          </cell>
          <cell r="K636" t="str">
            <v>X</v>
          </cell>
          <cell r="L636" t="str">
            <v>X</v>
          </cell>
          <cell r="M636" t="str">
            <v>X</v>
          </cell>
          <cell r="N636" t="str">
            <v>X</v>
          </cell>
          <cell r="O636">
            <v>0</v>
          </cell>
          <cell r="P636" t="str">
            <v>IDO NP SSTB 800874</v>
          </cell>
          <cell r="Q636">
            <v>4730</v>
          </cell>
          <cell r="R636">
            <v>0</v>
          </cell>
          <cell r="S636">
            <v>0</v>
          </cell>
          <cell r="T636">
            <v>0</v>
          </cell>
          <cell r="U636">
            <v>45</v>
          </cell>
        </row>
        <row r="637">
          <cell r="D637">
            <v>77644</v>
          </cell>
          <cell r="E637">
            <v>17</v>
          </cell>
          <cell r="F637" t="str">
            <v>x</v>
          </cell>
          <cell r="G637">
            <v>17</v>
          </cell>
          <cell r="H637">
            <v>17</v>
          </cell>
          <cell r="I637" t="str">
            <v>x</v>
          </cell>
          <cell r="J637" t="str">
            <v>x</v>
          </cell>
          <cell r="K637" t="str">
            <v>x</v>
          </cell>
          <cell r="L637" t="str">
            <v>x</v>
          </cell>
          <cell r="M637" t="str">
            <v>x</v>
          </cell>
          <cell r="N637" t="str">
            <v>x</v>
          </cell>
          <cell r="O637">
            <v>0</v>
          </cell>
          <cell r="P637" t="str">
            <v>Door Drop 060808</v>
          </cell>
          <cell r="Q637">
            <v>7849</v>
          </cell>
          <cell r="R637">
            <v>0</v>
          </cell>
          <cell r="S637">
            <v>0</v>
          </cell>
          <cell r="T637">
            <v>0</v>
          </cell>
          <cell r="U637">
            <v>38</v>
          </cell>
        </row>
        <row r="638">
          <cell r="D638">
            <v>77644</v>
          </cell>
          <cell r="E638">
            <v>16</v>
          </cell>
          <cell r="F638" t="str">
            <v>X</v>
          </cell>
          <cell r="G638">
            <v>16</v>
          </cell>
          <cell r="H638">
            <v>15</v>
          </cell>
          <cell r="I638" t="str">
            <v>X</v>
          </cell>
          <cell r="J638" t="str">
            <v>X</v>
          </cell>
          <cell r="K638" t="str">
            <v>X</v>
          </cell>
          <cell r="L638" t="str">
            <v>X</v>
          </cell>
          <cell r="M638" t="str">
            <v>X</v>
          </cell>
          <cell r="N638" t="str">
            <v>X</v>
          </cell>
          <cell r="O638">
            <v>0</v>
          </cell>
          <cell r="P638" t="str">
            <v>Door Drop 060808</v>
          </cell>
          <cell r="Q638">
            <v>6400</v>
          </cell>
          <cell r="R638">
            <v>0</v>
          </cell>
          <cell r="S638">
            <v>0</v>
          </cell>
          <cell r="T638">
            <v>0</v>
          </cell>
          <cell r="U638">
            <v>80</v>
          </cell>
        </row>
        <row r="639">
          <cell r="D639">
            <v>77645</v>
          </cell>
          <cell r="E639">
            <v>59</v>
          </cell>
          <cell r="F639" t="str">
            <v>x</v>
          </cell>
          <cell r="G639">
            <v>58</v>
          </cell>
          <cell r="H639">
            <v>57</v>
          </cell>
          <cell r="I639" t="str">
            <v>x</v>
          </cell>
          <cell r="J639" t="str">
            <v>x</v>
          </cell>
          <cell r="K639" t="str">
            <v>x</v>
          </cell>
          <cell r="L639" t="str">
            <v>x</v>
          </cell>
          <cell r="M639" t="str">
            <v>x</v>
          </cell>
          <cell r="N639" t="str">
            <v>x</v>
          </cell>
          <cell r="O639">
            <v>1</v>
          </cell>
          <cell r="P639" t="str">
            <v>Regional Press</v>
          </cell>
          <cell r="Q639">
            <v>30126</v>
          </cell>
          <cell r="R639">
            <v>0</v>
          </cell>
          <cell r="S639">
            <v>0</v>
          </cell>
          <cell r="T639">
            <v>0</v>
          </cell>
          <cell r="U639">
            <v>150</v>
          </cell>
        </row>
        <row r="640">
          <cell r="D640">
            <v>77645</v>
          </cell>
          <cell r="E640">
            <v>82</v>
          </cell>
          <cell r="F640" t="str">
            <v>X</v>
          </cell>
          <cell r="G640">
            <v>77</v>
          </cell>
          <cell r="H640">
            <v>74</v>
          </cell>
          <cell r="I640" t="str">
            <v>X</v>
          </cell>
          <cell r="J640" t="str">
            <v>X</v>
          </cell>
          <cell r="K640" t="str">
            <v>X</v>
          </cell>
          <cell r="L640" t="str">
            <v>X</v>
          </cell>
          <cell r="M640" t="str">
            <v>X</v>
          </cell>
          <cell r="N640" t="str">
            <v>X</v>
          </cell>
          <cell r="O640">
            <v>5</v>
          </cell>
          <cell r="P640" t="str">
            <v>Regional Press</v>
          </cell>
          <cell r="Q640">
            <v>28878</v>
          </cell>
          <cell r="R640">
            <v>0</v>
          </cell>
          <cell r="S640">
            <v>0</v>
          </cell>
          <cell r="T640">
            <v>0</v>
          </cell>
          <cell r="U640">
            <v>479</v>
          </cell>
        </row>
        <row r="641">
          <cell r="D641">
            <v>77647</v>
          </cell>
          <cell r="E641">
            <v>4</v>
          </cell>
          <cell r="F641" t="str">
            <v>x</v>
          </cell>
          <cell r="G641">
            <v>4</v>
          </cell>
          <cell r="H641">
            <v>4</v>
          </cell>
          <cell r="I641" t="str">
            <v>x</v>
          </cell>
          <cell r="J641" t="str">
            <v>x</v>
          </cell>
          <cell r="K641" t="str">
            <v>x</v>
          </cell>
          <cell r="L641" t="str">
            <v>x</v>
          </cell>
          <cell r="M641" t="str">
            <v>x</v>
          </cell>
          <cell r="N641" t="str">
            <v>x</v>
          </cell>
          <cell r="O641">
            <v>0</v>
          </cell>
          <cell r="P641" t="str">
            <v>Info Pack</v>
          </cell>
          <cell r="Q641">
            <v>1293</v>
          </cell>
          <cell r="R641">
            <v>0</v>
          </cell>
          <cell r="S641">
            <v>0</v>
          </cell>
          <cell r="T641">
            <v>0</v>
          </cell>
          <cell r="U641">
            <v>8</v>
          </cell>
        </row>
        <row r="642">
          <cell r="D642">
            <v>77647</v>
          </cell>
          <cell r="E642">
            <v>3</v>
          </cell>
          <cell r="F642" t="str">
            <v>X</v>
          </cell>
          <cell r="G642">
            <v>3</v>
          </cell>
          <cell r="H642">
            <v>3</v>
          </cell>
          <cell r="I642" t="str">
            <v>X</v>
          </cell>
          <cell r="J642" t="str">
            <v>X</v>
          </cell>
          <cell r="K642" t="str">
            <v>X</v>
          </cell>
          <cell r="L642" t="str">
            <v>X</v>
          </cell>
          <cell r="M642" t="str">
            <v>X</v>
          </cell>
          <cell r="N642" t="str">
            <v>X</v>
          </cell>
          <cell r="O642">
            <v>0</v>
          </cell>
          <cell r="P642" t="str">
            <v>Info Pack UK</v>
          </cell>
          <cell r="Q642">
            <v>1968</v>
          </cell>
          <cell r="R642">
            <v>0</v>
          </cell>
          <cell r="S642">
            <v>0</v>
          </cell>
          <cell r="T642">
            <v>0</v>
          </cell>
          <cell r="U642">
            <v>6</v>
          </cell>
        </row>
        <row r="643">
          <cell r="D643">
            <v>77648</v>
          </cell>
          <cell r="E643">
            <v>33</v>
          </cell>
          <cell r="F643" t="str">
            <v>X</v>
          </cell>
          <cell r="G643">
            <v>33</v>
          </cell>
          <cell r="H643">
            <v>32</v>
          </cell>
          <cell r="I643" t="str">
            <v>X</v>
          </cell>
          <cell r="J643" t="str">
            <v>X</v>
          </cell>
          <cell r="K643" t="str">
            <v>X</v>
          </cell>
          <cell r="L643" t="str">
            <v>X</v>
          </cell>
          <cell r="M643" t="str">
            <v>X</v>
          </cell>
          <cell r="N643" t="str">
            <v>X</v>
          </cell>
          <cell r="O643">
            <v>0</v>
          </cell>
          <cell r="P643" t="str">
            <v>IDO NP SSTB 501607</v>
          </cell>
          <cell r="Q643">
            <v>11277</v>
          </cell>
          <cell r="R643">
            <v>0</v>
          </cell>
          <cell r="S643">
            <v>0</v>
          </cell>
          <cell r="T643">
            <v>0</v>
          </cell>
          <cell r="U643">
            <v>92</v>
          </cell>
        </row>
        <row r="644">
          <cell r="D644">
            <v>77649</v>
          </cell>
          <cell r="E644">
            <v>30</v>
          </cell>
          <cell r="F644" t="str">
            <v>X</v>
          </cell>
          <cell r="G644">
            <v>29</v>
          </cell>
          <cell r="H644">
            <v>28</v>
          </cell>
          <cell r="I644" t="str">
            <v>X</v>
          </cell>
          <cell r="J644" t="str">
            <v>X</v>
          </cell>
          <cell r="K644" t="str">
            <v>X</v>
          </cell>
          <cell r="L644" t="str">
            <v>X</v>
          </cell>
          <cell r="M644" t="str">
            <v>X</v>
          </cell>
          <cell r="N644" t="str">
            <v>X</v>
          </cell>
          <cell r="O644">
            <v>1</v>
          </cell>
          <cell r="P644" t="str">
            <v>IDO NP Sky+ 501607</v>
          </cell>
          <cell r="Q644">
            <v>12124</v>
          </cell>
          <cell r="R644">
            <v>0</v>
          </cell>
          <cell r="S644">
            <v>0</v>
          </cell>
          <cell r="T644">
            <v>0</v>
          </cell>
          <cell r="U644">
            <v>84</v>
          </cell>
        </row>
        <row r="645">
          <cell r="D645">
            <v>77650</v>
          </cell>
          <cell r="E645">
            <v>4</v>
          </cell>
          <cell r="F645" t="str">
            <v>X</v>
          </cell>
          <cell r="G645">
            <v>4</v>
          </cell>
          <cell r="H645">
            <v>3</v>
          </cell>
          <cell r="I645" t="str">
            <v>X</v>
          </cell>
          <cell r="J645" t="str">
            <v>X</v>
          </cell>
          <cell r="K645" t="str">
            <v>X</v>
          </cell>
          <cell r="L645" t="str">
            <v>X</v>
          </cell>
          <cell r="M645" t="str">
            <v>X</v>
          </cell>
          <cell r="N645" t="str">
            <v>X</v>
          </cell>
          <cell r="O645">
            <v>0</v>
          </cell>
          <cell r="P645" t="str">
            <v>Rec door drop 719876</v>
          </cell>
          <cell r="Q645">
            <v>1109</v>
          </cell>
          <cell r="R645">
            <v>0</v>
          </cell>
          <cell r="S645">
            <v>0</v>
          </cell>
          <cell r="T645">
            <v>0</v>
          </cell>
          <cell r="U645">
            <v>178</v>
          </cell>
        </row>
        <row r="646">
          <cell r="D646">
            <v>77651</v>
          </cell>
          <cell r="E646">
            <v>2</v>
          </cell>
          <cell r="F646" t="str">
            <v>X</v>
          </cell>
          <cell r="G646">
            <v>2</v>
          </cell>
          <cell r="H646">
            <v>2</v>
          </cell>
          <cell r="I646" t="str">
            <v>X</v>
          </cell>
          <cell r="J646" t="str">
            <v>X</v>
          </cell>
          <cell r="K646" t="str">
            <v>X</v>
          </cell>
          <cell r="L646" t="str">
            <v>X</v>
          </cell>
          <cell r="M646" t="str">
            <v>X</v>
          </cell>
          <cell r="N646" t="str">
            <v>X</v>
          </cell>
          <cell r="O646">
            <v>0</v>
          </cell>
          <cell r="P646" t="str">
            <v>IDO NB Sky+ 501607</v>
          </cell>
          <cell r="Q646">
            <v>2647</v>
          </cell>
          <cell r="R646">
            <v>0</v>
          </cell>
          <cell r="S646">
            <v>0</v>
          </cell>
          <cell r="T646">
            <v>0</v>
          </cell>
          <cell r="U646">
            <v>4</v>
          </cell>
        </row>
        <row r="647">
          <cell r="D647">
            <v>77652</v>
          </cell>
          <cell r="E647">
            <v>54</v>
          </cell>
          <cell r="F647" t="str">
            <v>x</v>
          </cell>
          <cell r="G647">
            <v>53</v>
          </cell>
          <cell r="H647">
            <v>53</v>
          </cell>
          <cell r="I647" t="str">
            <v>x</v>
          </cell>
          <cell r="J647" t="str">
            <v>x</v>
          </cell>
          <cell r="K647" t="str">
            <v>x</v>
          </cell>
          <cell r="L647" t="str">
            <v>x</v>
          </cell>
          <cell r="M647" t="str">
            <v>x</v>
          </cell>
          <cell r="N647" t="str">
            <v>x</v>
          </cell>
          <cell r="O647">
            <v>1</v>
          </cell>
          <cell r="P647" t="str">
            <v>ARU Referal</v>
          </cell>
          <cell r="Q647">
            <v>27506</v>
          </cell>
          <cell r="R647">
            <v>0</v>
          </cell>
          <cell r="S647">
            <v>0</v>
          </cell>
          <cell r="T647">
            <v>0</v>
          </cell>
          <cell r="U647">
            <v>113</v>
          </cell>
        </row>
        <row r="648">
          <cell r="D648">
            <v>77652</v>
          </cell>
          <cell r="E648">
            <v>84</v>
          </cell>
          <cell r="F648" t="str">
            <v>X</v>
          </cell>
          <cell r="G648">
            <v>83</v>
          </cell>
          <cell r="H648">
            <v>78</v>
          </cell>
          <cell r="I648" t="str">
            <v>X</v>
          </cell>
          <cell r="J648" t="str">
            <v>X</v>
          </cell>
          <cell r="K648" t="str">
            <v>X</v>
          </cell>
          <cell r="L648" t="str">
            <v>X</v>
          </cell>
          <cell r="M648" t="str">
            <v>X</v>
          </cell>
          <cell r="N648" t="str">
            <v>X</v>
          </cell>
          <cell r="O648">
            <v>1</v>
          </cell>
          <cell r="P648" t="str">
            <v>ARU Referal</v>
          </cell>
          <cell r="Q648">
            <v>38570</v>
          </cell>
          <cell r="R648">
            <v>0</v>
          </cell>
          <cell r="S648">
            <v>0</v>
          </cell>
          <cell r="T648">
            <v>0</v>
          </cell>
          <cell r="U648">
            <v>725</v>
          </cell>
        </row>
        <row r="649">
          <cell r="D649">
            <v>77653</v>
          </cell>
          <cell r="E649">
            <v>4</v>
          </cell>
          <cell r="F649" t="str">
            <v>x</v>
          </cell>
          <cell r="G649">
            <v>4</v>
          </cell>
          <cell r="H649">
            <v>4</v>
          </cell>
          <cell r="I649" t="str">
            <v>x</v>
          </cell>
          <cell r="J649" t="str">
            <v>x</v>
          </cell>
          <cell r="K649" t="str">
            <v>x</v>
          </cell>
          <cell r="L649" t="str">
            <v>x</v>
          </cell>
          <cell r="M649" t="str">
            <v>x</v>
          </cell>
          <cell r="N649" t="str">
            <v>x</v>
          </cell>
          <cell r="O649">
            <v>0</v>
          </cell>
          <cell r="P649" t="str">
            <v>TP Inserts 2</v>
          </cell>
          <cell r="Q649">
            <v>1967</v>
          </cell>
          <cell r="R649">
            <v>0</v>
          </cell>
          <cell r="S649">
            <v>0</v>
          </cell>
          <cell r="T649">
            <v>0</v>
          </cell>
          <cell r="U649">
            <v>8</v>
          </cell>
        </row>
        <row r="650">
          <cell r="D650">
            <v>77653</v>
          </cell>
          <cell r="E650">
            <v>5</v>
          </cell>
          <cell r="F650" t="str">
            <v>X</v>
          </cell>
          <cell r="G650">
            <v>5</v>
          </cell>
          <cell r="H650">
            <v>5</v>
          </cell>
          <cell r="I650" t="str">
            <v>X</v>
          </cell>
          <cell r="J650" t="str">
            <v>X</v>
          </cell>
          <cell r="K650" t="str">
            <v>X</v>
          </cell>
          <cell r="L650" t="str">
            <v>X</v>
          </cell>
          <cell r="M650" t="str">
            <v>X</v>
          </cell>
          <cell r="N650" t="str">
            <v>X</v>
          </cell>
          <cell r="O650">
            <v>0</v>
          </cell>
          <cell r="P650" t="str">
            <v>TP Inserts 2</v>
          </cell>
          <cell r="Q650">
            <v>3233</v>
          </cell>
          <cell r="R650">
            <v>0</v>
          </cell>
          <cell r="S650">
            <v>0</v>
          </cell>
          <cell r="T650">
            <v>0</v>
          </cell>
          <cell r="U650">
            <v>10</v>
          </cell>
        </row>
        <row r="651">
          <cell r="D651">
            <v>77654</v>
          </cell>
          <cell r="E651">
            <v>7</v>
          </cell>
          <cell r="F651" t="str">
            <v>X</v>
          </cell>
          <cell r="G651">
            <v>7</v>
          </cell>
          <cell r="H651">
            <v>7</v>
          </cell>
          <cell r="I651" t="str">
            <v>X</v>
          </cell>
          <cell r="J651" t="str">
            <v>X</v>
          </cell>
          <cell r="K651" t="str">
            <v>X</v>
          </cell>
          <cell r="L651" t="str">
            <v>X</v>
          </cell>
          <cell r="M651" t="str">
            <v>X</v>
          </cell>
          <cell r="N651" t="str">
            <v>X</v>
          </cell>
          <cell r="O651">
            <v>0</v>
          </cell>
          <cell r="P651" t="str">
            <v>Sky+ NB Exist Cust</v>
          </cell>
          <cell r="Q651">
            <v>956</v>
          </cell>
          <cell r="R651">
            <v>0</v>
          </cell>
          <cell r="S651">
            <v>0</v>
          </cell>
          <cell r="T651">
            <v>0</v>
          </cell>
          <cell r="U651">
            <v>16</v>
          </cell>
        </row>
        <row r="652">
          <cell r="D652">
            <v>77655</v>
          </cell>
          <cell r="E652">
            <v>172</v>
          </cell>
          <cell r="F652" t="str">
            <v>X</v>
          </cell>
          <cell r="G652">
            <v>172</v>
          </cell>
          <cell r="H652">
            <v>171</v>
          </cell>
          <cell r="I652" t="str">
            <v>X</v>
          </cell>
          <cell r="J652" t="str">
            <v>X</v>
          </cell>
          <cell r="K652" t="str">
            <v>X</v>
          </cell>
          <cell r="L652" t="str">
            <v>X</v>
          </cell>
          <cell r="M652" t="str">
            <v>X</v>
          </cell>
          <cell r="N652" t="str">
            <v>X</v>
          </cell>
          <cell r="O652">
            <v>0</v>
          </cell>
          <cell r="P652" t="str">
            <v>Sky+ Xfer Exist Cust</v>
          </cell>
          <cell r="Q652">
            <v>99665</v>
          </cell>
          <cell r="R652">
            <v>0</v>
          </cell>
          <cell r="S652">
            <v>0</v>
          </cell>
          <cell r="T652">
            <v>0</v>
          </cell>
          <cell r="U652">
            <v>395</v>
          </cell>
        </row>
        <row r="653">
          <cell r="D653">
            <v>77656</v>
          </cell>
          <cell r="E653">
            <v>1</v>
          </cell>
          <cell r="F653" t="str">
            <v>x</v>
          </cell>
          <cell r="G653">
            <v>1</v>
          </cell>
          <cell r="H653">
            <v>1</v>
          </cell>
          <cell r="I653" t="str">
            <v>x</v>
          </cell>
          <cell r="J653" t="str">
            <v>x</v>
          </cell>
          <cell r="K653" t="str">
            <v>x</v>
          </cell>
          <cell r="L653" t="str">
            <v>x</v>
          </cell>
          <cell r="M653" t="str">
            <v>x</v>
          </cell>
          <cell r="N653" t="str">
            <v>x</v>
          </cell>
          <cell r="O653">
            <v>0</v>
          </cell>
          <cell r="P653" t="str">
            <v>Classic FM 001700</v>
          </cell>
          <cell r="Q653">
            <v>68</v>
          </cell>
          <cell r="R653">
            <v>0</v>
          </cell>
          <cell r="S653">
            <v>0</v>
          </cell>
          <cell r="T653">
            <v>0</v>
          </cell>
          <cell r="U653">
            <v>2</v>
          </cell>
        </row>
        <row r="654">
          <cell r="D654">
            <v>77657</v>
          </cell>
          <cell r="E654">
            <v>4</v>
          </cell>
          <cell r="F654" t="str">
            <v>X</v>
          </cell>
          <cell r="G654">
            <v>4</v>
          </cell>
          <cell r="H654">
            <v>4</v>
          </cell>
          <cell r="I654" t="str">
            <v>X</v>
          </cell>
          <cell r="J654" t="str">
            <v>X</v>
          </cell>
          <cell r="K654" t="str">
            <v>X</v>
          </cell>
          <cell r="L654" t="str">
            <v>X</v>
          </cell>
          <cell r="M654" t="str">
            <v>X</v>
          </cell>
          <cell r="N654" t="str">
            <v>X</v>
          </cell>
          <cell r="O654">
            <v>0</v>
          </cell>
          <cell r="P654" t="str">
            <v>ROI Info Pack 719803</v>
          </cell>
          <cell r="Q654">
            <v>1561</v>
          </cell>
          <cell r="R654">
            <v>0</v>
          </cell>
          <cell r="S654">
            <v>0</v>
          </cell>
          <cell r="T654">
            <v>0</v>
          </cell>
          <cell r="U654">
            <v>8</v>
          </cell>
        </row>
        <row r="655">
          <cell r="D655">
            <v>77658</v>
          </cell>
          <cell r="E655">
            <v>43</v>
          </cell>
          <cell r="F655" t="str">
            <v>x</v>
          </cell>
          <cell r="G655">
            <v>43</v>
          </cell>
          <cell r="H655">
            <v>42</v>
          </cell>
          <cell r="I655" t="str">
            <v>x</v>
          </cell>
          <cell r="J655" t="str">
            <v>x</v>
          </cell>
          <cell r="K655" t="str">
            <v>x</v>
          </cell>
          <cell r="L655" t="str">
            <v>x</v>
          </cell>
          <cell r="M655" t="str">
            <v>x</v>
          </cell>
          <cell r="N655" t="str">
            <v>x</v>
          </cell>
          <cell r="O655">
            <v>0</v>
          </cell>
          <cell r="P655" t="str">
            <v>£50 Low Tier Offer</v>
          </cell>
          <cell r="Q655">
            <v>19500</v>
          </cell>
          <cell r="R655">
            <v>0</v>
          </cell>
          <cell r="S655">
            <v>0</v>
          </cell>
          <cell r="T655">
            <v>0</v>
          </cell>
          <cell r="U655">
            <v>152</v>
          </cell>
        </row>
        <row r="656">
          <cell r="D656">
            <v>77658</v>
          </cell>
          <cell r="E656">
            <v>79</v>
          </cell>
          <cell r="F656" t="str">
            <v>X</v>
          </cell>
          <cell r="G656">
            <v>77</v>
          </cell>
          <cell r="H656">
            <v>73</v>
          </cell>
          <cell r="I656" t="str">
            <v>X</v>
          </cell>
          <cell r="J656" t="str">
            <v>X</v>
          </cell>
          <cell r="K656" t="str">
            <v>X</v>
          </cell>
          <cell r="L656" t="str">
            <v>X</v>
          </cell>
          <cell r="M656" t="str">
            <v>X</v>
          </cell>
          <cell r="N656" t="str">
            <v>X</v>
          </cell>
          <cell r="O656">
            <v>2</v>
          </cell>
          <cell r="P656" t="str">
            <v>£50 Low Tier Offer</v>
          </cell>
          <cell r="Q656">
            <v>36954</v>
          </cell>
          <cell r="R656">
            <v>0</v>
          </cell>
          <cell r="S656">
            <v>0</v>
          </cell>
          <cell r="T656">
            <v>0</v>
          </cell>
          <cell r="U656">
            <v>316</v>
          </cell>
        </row>
        <row r="657">
          <cell r="D657">
            <v>77659</v>
          </cell>
          <cell r="E657">
            <v>32</v>
          </cell>
          <cell r="F657" t="str">
            <v>X</v>
          </cell>
          <cell r="G657">
            <v>31</v>
          </cell>
          <cell r="H657">
            <v>30</v>
          </cell>
          <cell r="I657" t="str">
            <v>X</v>
          </cell>
          <cell r="J657" t="str">
            <v>X</v>
          </cell>
          <cell r="K657" t="str">
            <v>X</v>
          </cell>
          <cell r="L657" t="str">
            <v>X</v>
          </cell>
          <cell r="M657" t="str">
            <v>X</v>
          </cell>
          <cell r="N657" t="str">
            <v>X</v>
          </cell>
          <cell r="O657">
            <v>1</v>
          </cell>
          <cell r="P657" t="str">
            <v>Comf Suburbia DM</v>
          </cell>
          <cell r="Q657">
            <v>6182</v>
          </cell>
          <cell r="R657">
            <v>0</v>
          </cell>
          <cell r="S657">
            <v>0</v>
          </cell>
          <cell r="T657">
            <v>0</v>
          </cell>
          <cell r="U657">
            <v>128</v>
          </cell>
        </row>
        <row r="658">
          <cell r="D658">
            <v>77661</v>
          </cell>
          <cell r="E658">
            <v>1</v>
          </cell>
          <cell r="F658" t="str">
            <v>X</v>
          </cell>
          <cell r="G658">
            <v>1</v>
          </cell>
          <cell r="H658">
            <v>1</v>
          </cell>
          <cell r="I658" t="str">
            <v>X</v>
          </cell>
          <cell r="J658" t="str">
            <v>X</v>
          </cell>
          <cell r="K658" t="str">
            <v>X</v>
          </cell>
          <cell r="L658" t="str">
            <v>X</v>
          </cell>
          <cell r="M658" t="str">
            <v>X</v>
          </cell>
          <cell r="N658" t="str">
            <v>X</v>
          </cell>
          <cell r="O658">
            <v>0</v>
          </cell>
          <cell r="P658" t="str">
            <v>ROI New Products Txf</v>
          </cell>
          <cell r="Q658">
            <v>330</v>
          </cell>
          <cell r="R658">
            <v>0</v>
          </cell>
          <cell r="S658">
            <v>0</v>
          </cell>
          <cell r="T658">
            <v>0</v>
          </cell>
          <cell r="U658">
            <v>2</v>
          </cell>
        </row>
        <row r="659">
          <cell r="D659">
            <v>77662</v>
          </cell>
          <cell r="E659">
            <v>5</v>
          </cell>
          <cell r="F659" t="str">
            <v>X</v>
          </cell>
          <cell r="G659">
            <v>5</v>
          </cell>
          <cell r="H659">
            <v>5</v>
          </cell>
          <cell r="I659" t="str">
            <v>X</v>
          </cell>
          <cell r="J659" t="str">
            <v>X</v>
          </cell>
          <cell r="K659" t="str">
            <v>X</v>
          </cell>
          <cell r="L659" t="str">
            <v>X</v>
          </cell>
          <cell r="M659" t="str">
            <v>X</v>
          </cell>
          <cell r="N659" t="str">
            <v>X</v>
          </cell>
          <cell r="O659">
            <v>0</v>
          </cell>
          <cell r="P659" t="str">
            <v>ROI SSTB 2</v>
          </cell>
          <cell r="Q659">
            <v>1356</v>
          </cell>
          <cell r="R659">
            <v>0</v>
          </cell>
          <cell r="S659">
            <v>0</v>
          </cell>
          <cell r="T659">
            <v>0</v>
          </cell>
          <cell r="U659">
            <v>10</v>
          </cell>
        </row>
        <row r="660">
          <cell r="D660">
            <v>77668</v>
          </cell>
          <cell r="E660">
            <v>76</v>
          </cell>
          <cell r="F660" t="str">
            <v>X</v>
          </cell>
          <cell r="G660">
            <v>56</v>
          </cell>
          <cell r="H660">
            <v>71</v>
          </cell>
          <cell r="I660" t="str">
            <v>X</v>
          </cell>
          <cell r="J660" t="str">
            <v>X</v>
          </cell>
          <cell r="K660" t="str">
            <v>X</v>
          </cell>
          <cell r="L660" t="str">
            <v>X</v>
          </cell>
          <cell r="M660" t="str">
            <v>X</v>
          </cell>
          <cell r="N660" t="str">
            <v>X</v>
          </cell>
          <cell r="O660">
            <v>2</v>
          </cell>
          <cell r="P660" t="str">
            <v>V/C Processing XFER</v>
          </cell>
          <cell r="Q660">
            <v>5695</v>
          </cell>
          <cell r="R660">
            <v>14</v>
          </cell>
          <cell r="S660">
            <v>0</v>
          </cell>
          <cell r="T660">
            <v>0</v>
          </cell>
          <cell r="U660">
            <v>401</v>
          </cell>
        </row>
        <row r="661">
          <cell r="D661">
            <v>77669</v>
          </cell>
          <cell r="E661">
            <v>1</v>
          </cell>
          <cell r="F661" t="str">
            <v>X</v>
          </cell>
          <cell r="G661">
            <v>0</v>
          </cell>
          <cell r="H661">
            <v>0</v>
          </cell>
          <cell r="I661" t="str">
            <v>X</v>
          </cell>
          <cell r="J661" t="str">
            <v>X</v>
          </cell>
          <cell r="K661" t="str">
            <v>X</v>
          </cell>
          <cell r="L661" t="str">
            <v>X</v>
          </cell>
          <cell r="M661" t="str">
            <v>X</v>
          </cell>
          <cell r="N661" t="str">
            <v>X</v>
          </cell>
          <cell r="O661">
            <v>1</v>
          </cell>
          <cell r="P661" t="str">
            <v>CC4 Training 1</v>
          </cell>
          <cell r="Q661">
            <v>0</v>
          </cell>
          <cell r="R661">
            <v>0</v>
          </cell>
          <cell r="S661">
            <v>0</v>
          </cell>
          <cell r="T661">
            <v>0</v>
          </cell>
          <cell r="U661">
            <v>0</v>
          </cell>
        </row>
        <row r="662">
          <cell r="D662">
            <v>77673</v>
          </cell>
          <cell r="E662">
            <v>129</v>
          </cell>
          <cell r="F662" t="str">
            <v>X</v>
          </cell>
          <cell r="G662">
            <v>129</v>
          </cell>
          <cell r="H662">
            <v>125</v>
          </cell>
          <cell r="I662" t="str">
            <v>X</v>
          </cell>
          <cell r="J662" t="str">
            <v>X</v>
          </cell>
          <cell r="K662" t="str">
            <v>X</v>
          </cell>
          <cell r="L662" t="str">
            <v>X</v>
          </cell>
          <cell r="M662" t="str">
            <v>X</v>
          </cell>
          <cell r="N662" t="str">
            <v>X</v>
          </cell>
          <cell r="O662">
            <v>0</v>
          </cell>
          <cell r="P662" t="str">
            <v>Cancelled Install</v>
          </cell>
          <cell r="Q662">
            <v>25395</v>
          </cell>
          <cell r="R662">
            <v>0</v>
          </cell>
          <cell r="S662">
            <v>0</v>
          </cell>
          <cell r="T662">
            <v>0</v>
          </cell>
          <cell r="U662">
            <v>532</v>
          </cell>
        </row>
        <row r="663">
          <cell r="D663">
            <v>77674</v>
          </cell>
          <cell r="E663">
            <v>2249</v>
          </cell>
          <cell r="F663" t="str">
            <v>x</v>
          </cell>
          <cell r="G663">
            <v>2031</v>
          </cell>
          <cell r="H663">
            <v>1754</v>
          </cell>
          <cell r="I663" t="str">
            <v>x</v>
          </cell>
          <cell r="J663" t="str">
            <v>x</v>
          </cell>
          <cell r="K663" t="str">
            <v>x</v>
          </cell>
          <cell r="L663" t="str">
            <v>x</v>
          </cell>
          <cell r="M663" t="str">
            <v>x</v>
          </cell>
          <cell r="N663" t="str">
            <v>x</v>
          </cell>
          <cell r="O663">
            <v>140</v>
          </cell>
          <cell r="P663" t="str">
            <v>Turnaround 404040</v>
          </cell>
          <cell r="Q663">
            <v>410855</v>
          </cell>
          <cell r="R663">
            <v>78</v>
          </cell>
          <cell r="S663">
            <v>0</v>
          </cell>
          <cell r="T663">
            <v>0</v>
          </cell>
          <cell r="U663">
            <v>68626</v>
          </cell>
        </row>
        <row r="664">
          <cell r="D664">
            <v>77674</v>
          </cell>
          <cell r="E664">
            <v>209</v>
          </cell>
          <cell r="F664" t="str">
            <v>X</v>
          </cell>
          <cell r="G664">
            <v>172</v>
          </cell>
          <cell r="H664">
            <v>165</v>
          </cell>
          <cell r="I664" t="str">
            <v>X</v>
          </cell>
          <cell r="J664" t="str">
            <v>X</v>
          </cell>
          <cell r="K664" t="str">
            <v>X</v>
          </cell>
          <cell r="L664" t="str">
            <v>X</v>
          </cell>
          <cell r="M664" t="str">
            <v>X</v>
          </cell>
          <cell r="N664" t="str">
            <v>X</v>
          </cell>
          <cell r="O664">
            <v>0</v>
          </cell>
          <cell r="P664" t="str">
            <v>Turnaround 404040</v>
          </cell>
          <cell r="Q664">
            <v>39974</v>
          </cell>
          <cell r="R664">
            <v>0</v>
          </cell>
          <cell r="S664">
            <v>37</v>
          </cell>
          <cell r="T664">
            <v>37</v>
          </cell>
          <cell r="U664">
            <v>1152</v>
          </cell>
        </row>
        <row r="665">
          <cell r="D665">
            <v>77675</v>
          </cell>
          <cell r="E665">
            <v>191</v>
          </cell>
          <cell r="F665" t="str">
            <v>x</v>
          </cell>
          <cell r="G665">
            <v>161</v>
          </cell>
          <cell r="H665">
            <v>161</v>
          </cell>
          <cell r="I665" t="str">
            <v>x</v>
          </cell>
          <cell r="J665" t="str">
            <v>x</v>
          </cell>
          <cell r="K665" t="str">
            <v>x</v>
          </cell>
          <cell r="L665" t="str">
            <v>x</v>
          </cell>
          <cell r="M665" t="str">
            <v>x</v>
          </cell>
          <cell r="N665" t="str">
            <v>x</v>
          </cell>
          <cell r="O665">
            <v>5</v>
          </cell>
          <cell r="P665" t="str">
            <v>New Bus Xfer Dunf Ag</v>
          </cell>
          <cell r="Q665">
            <v>102870</v>
          </cell>
          <cell r="R665">
            <v>0</v>
          </cell>
          <cell r="S665">
            <v>25</v>
          </cell>
          <cell r="T665">
            <v>0</v>
          </cell>
          <cell r="U665">
            <v>3741</v>
          </cell>
        </row>
        <row r="666">
          <cell r="D666">
            <v>77675</v>
          </cell>
          <cell r="E666">
            <v>27</v>
          </cell>
          <cell r="F666" t="str">
            <v>X</v>
          </cell>
          <cell r="G666">
            <v>25</v>
          </cell>
          <cell r="H666">
            <v>23</v>
          </cell>
          <cell r="I666" t="str">
            <v>X</v>
          </cell>
          <cell r="J666" t="str">
            <v>X</v>
          </cell>
          <cell r="K666" t="str">
            <v>X</v>
          </cell>
          <cell r="L666" t="str">
            <v>X</v>
          </cell>
          <cell r="M666" t="str">
            <v>X</v>
          </cell>
          <cell r="N666" t="str">
            <v>X</v>
          </cell>
          <cell r="O666">
            <v>0</v>
          </cell>
          <cell r="P666" t="str">
            <v>New Bus Xfer Dunf Ag</v>
          </cell>
          <cell r="Q666">
            <v>13035</v>
          </cell>
          <cell r="R666">
            <v>0</v>
          </cell>
          <cell r="S666">
            <v>0</v>
          </cell>
          <cell r="T666">
            <v>0</v>
          </cell>
          <cell r="U666">
            <v>663</v>
          </cell>
        </row>
        <row r="667">
          <cell r="D667">
            <v>77676</v>
          </cell>
          <cell r="E667">
            <v>50</v>
          </cell>
          <cell r="F667" t="str">
            <v>X</v>
          </cell>
          <cell r="G667">
            <v>48</v>
          </cell>
          <cell r="H667">
            <v>47</v>
          </cell>
          <cell r="I667" t="str">
            <v>X</v>
          </cell>
          <cell r="J667" t="str">
            <v>X</v>
          </cell>
          <cell r="K667" t="str">
            <v>X</v>
          </cell>
          <cell r="L667" t="str">
            <v>X</v>
          </cell>
          <cell r="M667" t="str">
            <v>X</v>
          </cell>
          <cell r="N667" t="str">
            <v>X</v>
          </cell>
          <cell r="O667">
            <v>2</v>
          </cell>
          <cell r="P667" t="str">
            <v>Media Inserts</v>
          </cell>
          <cell r="Q667">
            <v>16286</v>
          </cell>
          <cell r="R667">
            <v>0</v>
          </cell>
          <cell r="S667">
            <v>0</v>
          </cell>
          <cell r="T667">
            <v>0</v>
          </cell>
          <cell r="U667">
            <v>171</v>
          </cell>
        </row>
        <row r="668">
          <cell r="D668">
            <v>77678</v>
          </cell>
          <cell r="E668">
            <v>30</v>
          </cell>
          <cell r="F668" t="str">
            <v>X</v>
          </cell>
          <cell r="G668">
            <v>30</v>
          </cell>
          <cell r="H668">
            <v>26</v>
          </cell>
          <cell r="I668" t="str">
            <v>X</v>
          </cell>
          <cell r="J668" t="str">
            <v>X</v>
          </cell>
          <cell r="K668" t="str">
            <v>X</v>
          </cell>
          <cell r="L668" t="str">
            <v>X</v>
          </cell>
          <cell r="M668" t="str">
            <v>X</v>
          </cell>
          <cell r="N668" t="str">
            <v>X</v>
          </cell>
          <cell r="O668">
            <v>0</v>
          </cell>
          <cell r="P668" t="str">
            <v>ROI Cust Mag 719801</v>
          </cell>
          <cell r="Q668">
            <v>14786</v>
          </cell>
          <cell r="R668">
            <v>0</v>
          </cell>
          <cell r="S668">
            <v>0</v>
          </cell>
          <cell r="T668">
            <v>0</v>
          </cell>
          <cell r="U668">
            <v>417</v>
          </cell>
        </row>
        <row r="669">
          <cell r="D669">
            <v>77679</v>
          </cell>
          <cell r="E669">
            <v>6</v>
          </cell>
          <cell r="F669" t="str">
            <v>X</v>
          </cell>
          <cell r="G669">
            <v>6</v>
          </cell>
          <cell r="H669">
            <v>5</v>
          </cell>
          <cell r="I669" t="str">
            <v>X</v>
          </cell>
          <cell r="J669" t="str">
            <v>X</v>
          </cell>
          <cell r="K669" t="str">
            <v>X</v>
          </cell>
          <cell r="L669" t="str">
            <v>X</v>
          </cell>
          <cell r="M669" t="str">
            <v>X</v>
          </cell>
          <cell r="N669" t="str">
            <v>X</v>
          </cell>
          <cell r="O669">
            <v>0</v>
          </cell>
          <cell r="P669" t="str">
            <v>Mature Metrop. DM</v>
          </cell>
          <cell r="Q669">
            <v>4151</v>
          </cell>
          <cell r="R669">
            <v>0</v>
          </cell>
          <cell r="S669">
            <v>0</v>
          </cell>
          <cell r="T669">
            <v>0</v>
          </cell>
          <cell r="U669">
            <v>156</v>
          </cell>
        </row>
        <row r="670">
          <cell r="D670">
            <v>77681</v>
          </cell>
          <cell r="E670">
            <v>115</v>
          </cell>
          <cell r="F670" t="str">
            <v>X</v>
          </cell>
          <cell r="G670">
            <v>10</v>
          </cell>
          <cell r="H670">
            <v>10</v>
          </cell>
          <cell r="I670" t="str">
            <v>X</v>
          </cell>
          <cell r="J670" t="str">
            <v>X</v>
          </cell>
          <cell r="K670" t="str">
            <v>X</v>
          </cell>
          <cell r="L670" t="str">
            <v>X</v>
          </cell>
          <cell r="M670" t="str">
            <v>X</v>
          </cell>
          <cell r="N670" t="str">
            <v>X</v>
          </cell>
          <cell r="O670">
            <v>2</v>
          </cell>
          <cell r="P670" t="str">
            <v>RHL/India New Bus</v>
          </cell>
          <cell r="Q670">
            <v>5752</v>
          </cell>
          <cell r="R670">
            <v>0</v>
          </cell>
          <cell r="S670">
            <v>103</v>
          </cell>
          <cell r="T670">
            <v>103</v>
          </cell>
          <cell r="U670">
            <v>238</v>
          </cell>
        </row>
        <row r="671">
          <cell r="D671">
            <v>77682</v>
          </cell>
          <cell r="E671">
            <v>9</v>
          </cell>
          <cell r="F671" t="str">
            <v>X</v>
          </cell>
          <cell r="G671">
            <v>9</v>
          </cell>
          <cell r="H671">
            <v>9</v>
          </cell>
          <cell r="I671" t="str">
            <v>X</v>
          </cell>
          <cell r="J671" t="str">
            <v>X</v>
          </cell>
          <cell r="K671" t="str">
            <v>X</v>
          </cell>
          <cell r="L671" t="str">
            <v>X</v>
          </cell>
          <cell r="M671" t="str">
            <v>X</v>
          </cell>
          <cell r="N671" t="str">
            <v>X</v>
          </cell>
          <cell r="O671">
            <v>0</v>
          </cell>
          <cell r="P671" t="str">
            <v>ROI New Bus Xfer</v>
          </cell>
          <cell r="Q671">
            <v>3146</v>
          </cell>
          <cell r="R671">
            <v>0</v>
          </cell>
          <cell r="S671">
            <v>0</v>
          </cell>
          <cell r="T671">
            <v>0</v>
          </cell>
          <cell r="U671">
            <v>19</v>
          </cell>
        </row>
        <row r="672">
          <cell r="D672">
            <v>77683</v>
          </cell>
          <cell r="E672">
            <v>1</v>
          </cell>
          <cell r="F672" t="str">
            <v>X</v>
          </cell>
          <cell r="G672">
            <v>1</v>
          </cell>
          <cell r="H672">
            <v>1</v>
          </cell>
          <cell r="I672" t="str">
            <v>X</v>
          </cell>
          <cell r="J672" t="str">
            <v>X</v>
          </cell>
          <cell r="K672" t="str">
            <v>X</v>
          </cell>
          <cell r="L672" t="str">
            <v>X</v>
          </cell>
          <cell r="M672" t="str">
            <v>X</v>
          </cell>
          <cell r="N672" t="str">
            <v>X</v>
          </cell>
          <cell r="O672">
            <v>0</v>
          </cell>
          <cell r="P672" t="str">
            <v>UK/ROI Reins Mailer</v>
          </cell>
          <cell r="Q672">
            <v>1</v>
          </cell>
          <cell r="R672">
            <v>0</v>
          </cell>
          <cell r="S672">
            <v>0</v>
          </cell>
          <cell r="T672">
            <v>0</v>
          </cell>
          <cell r="U672">
            <v>2</v>
          </cell>
        </row>
        <row r="673">
          <cell r="D673">
            <v>77684</v>
          </cell>
          <cell r="E673">
            <v>58</v>
          </cell>
          <cell r="F673" t="str">
            <v>X</v>
          </cell>
          <cell r="G673">
            <v>56</v>
          </cell>
          <cell r="H673">
            <v>52</v>
          </cell>
          <cell r="I673" t="str">
            <v>X</v>
          </cell>
          <cell r="J673" t="str">
            <v>X</v>
          </cell>
          <cell r="K673" t="str">
            <v>X</v>
          </cell>
          <cell r="L673" t="str">
            <v>X</v>
          </cell>
          <cell r="M673" t="str">
            <v>X</v>
          </cell>
          <cell r="N673" t="str">
            <v>X</v>
          </cell>
          <cell r="O673">
            <v>2</v>
          </cell>
          <cell r="P673" t="str">
            <v>Sky Bus Install Xfer</v>
          </cell>
          <cell r="Q673">
            <v>11062</v>
          </cell>
          <cell r="R673">
            <v>0</v>
          </cell>
          <cell r="S673">
            <v>0</v>
          </cell>
          <cell r="T673">
            <v>0</v>
          </cell>
          <cell r="U673">
            <v>524</v>
          </cell>
        </row>
        <row r="674">
          <cell r="D674">
            <v>77685</v>
          </cell>
          <cell r="E674">
            <v>8</v>
          </cell>
          <cell r="F674" t="str">
            <v>X</v>
          </cell>
          <cell r="G674">
            <v>8</v>
          </cell>
          <cell r="H674">
            <v>8</v>
          </cell>
          <cell r="I674" t="str">
            <v>X</v>
          </cell>
          <cell r="J674" t="str">
            <v>X</v>
          </cell>
          <cell r="K674" t="str">
            <v>X</v>
          </cell>
          <cell r="L674" t="str">
            <v>X</v>
          </cell>
          <cell r="M674" t="str">
            <v>X</v>
          </cell>
          <cell r="N674" t="str">
            <v>X</v>
          </cell>
          <cell r="O674">
            <v>0</v>
          </cell>
          <cell r="P674" t="str">
            <v>Sky+ New 800800</v>
          </cell>
          <cell r="Q674">
            <v>1703</v>
          </cell>
          <cell r="R674">
            <v>0</v>
          </cell>
          <cell r="S674">
            <v>0</v>
          </cell>
          <cell r="T674">
            <v>0</v>
          </cell>
          <cell r="U674">
            <v>19</v>
          </cell>
        </row>
        <row r="675">
          <cell r="D675">
            <v>77686</v>
          </cell>
          <cell r="E675">
            <v>57</v>
          </cell>
          <cell r="F675" t="str">
            <v>X</v>
          </cell>
          <cell r="G675">
            <v>57</v>
          </cell>
          <cell r="H675">
            <v>57</v>
          </cell>
          <cell r="I675" t="str">
            <v>X</v>
          </cell>
          <cell r="J675" t="str">
            <v>X</v>
          </cell>
          <cell r="K675" t="str">
            <v>X</v>
          </cell>
          <cell r="L675" t="str">
            <v>X</v>
          </cell>
          <cell r="M675" t="str">
            <v>X</v>
          </cell>
          <cell r="N675" t="str">
            <v>X</v>
          </cell>
          <cell r="O675">
            <v>0</v>
          </cell>
          <cell r="P675" t="str">
            <v>Sky+ Exist 800800</v>
          </cell>
          <cell r="Q675">
            <v>23252</v>
          </cell>
          <cell r="R675">
            <v>0</v>
          </cell>
          <cell r="S675">
            <v>0</v>
          </cell>
          <cell r="T675">
            <v>0</v>
          </cell>
          <cell r="U675">
            <v>121</v>
          </cell>
        </row>
        <row r="676">
          <cell r="D676">
            <v>77689</v>
          </cell>
          <cell r="E676">
            <v>265</v>
          </cell>
          <cell r="F676" t="str">
            <v>x</v>
          </cell>
          <cell r="G676">
            <v>219</v>
          </cell>
          <cell r="H676">
            <v>214</v>
          </cell>
          <cell r="I676" t="str">
            <v>x</v>
          </cell>
          <cell r="J676" t="str">
            <v>x</v>
          </cell>
          <cell r="K676" t="str">
            <v>x</v>
          </cell>
          <cell r="L676" t="str">
            <v>x</v>
          </cell>
          <cell r="M676" t="str">
            <v>x</v>
          </cell>
          <cell r="N676" t="str">
            <v>x</v>
          </cell>
          <cell r="O676">
            <v>18</v>
          </cell>
          <cell r="P676" t="str">
            <v>New Bus xfer frm Liv</v>
          </cell>
          <cell r="Q676">
            <v>125897</v>
          </cell>
          <cell r="R676">
            <v>0</v>
          </cell>
          <cell r="S676">
            <v>0</v>
          </cell>
          <cell r="T676">
            <v>0</v>
          </cell>
          <cell r="U676">
            <v>5320</v>
          </cell>
        </row>
        <row r="677">
          <cell r="D677">
            <v>77689</v>
          </cell>
          <cell r="E677">
            <v>146</v>
          </cell>
          <cell r="F677" t="str">
            <v>X</v>
          </cell>
          <cell r="G677">
            <v>12</v>
          </cell>
          <cell r="H677">
            <v>11</v>
          </cell>
          <cell r="I677" t="str">
            <v>X</v>
          </cell>
          <cell r="J677" t="str">
            <v>X</v>
          </cell>
          <cell r="K677" t="str">
            <v>X</v>
          </cell>
          <cell r="L677" t="str">
            <v>X</v>
          </cell>
          <cell r="M677" t="str">
            <v>X</v>
          </cell>
          <cell r="N677" t="str">
            <v>X</v>
          </cell>
          <cell r="O677">
            <v>2</v>
          </cell>
          <cell r="P677" t="str">
            <v>New Business Xfer</v>
          </cell>
          <cell r="Q677">
            <v>6355</v>
          </cell>
          <cell r="R677">
            <v>18</v>
          </cell>
          <cell r="S677">
            <v>131</v>
          </cell>
          <cell r="T677">
            <v>131</v>
          </cell>
          <cell r="U677">
            <v>317</v>
          </cell>
        </row>
        <row r="678">
          <cell r="D678">
            <v>77690</v>
          </cell>
          <cell r="E678">
            <v>6</v>
          </cell>
          <cell r="F678" t="str">
            <v>X</v>
          </cell>
          <cell r="G678">
            <v>5</v>
          </cell>
          <cell r="H678">
            <v>5</v>
          </cell>
          <cell r="I678" t="str">
            <v>X</v>
          </cell>
          <cell r="J678" t="str">
            <v>X</v>
          </cell>
          <cell r="K678" t="str">
            <v>X</v>
          </cell>
          <cell r="L678" t="str">
            <v>X</v>
          </cell>
          <cell r="M678" t="str">
            <v>X</v>
          </cell>
          <cell r="N678" t="str">
            <v>X</v>
          </cell>
          <cell r="O678">
            <v>1</v>
          </cell>
          <cell r="P678" t="str">
            <v>Executive Xfer</v>
          </cell>
          <cell r="Q678">
            <v>240</v>
          </cell>
          <cell r="R678">
            <v>0</v>
          </cell>
          <cell r="S678">
            <v>0</v>
          </cell>
          <cell r="T678">
            <v>0</v>
          </cell>
          <cell r="U678">
            <v>12</v>
          </cell>
        </row>
        <row r="679">
          <cell r="D679">
            <v>77691</v>
          </cell>
          <cell r="E679">
            <v>70</v>
          </cell>
          <cell r="F679" t="str">
            <v>X</v>
          </cell>
          <cell r="G679">
            <v>61</v>
          </cell>
          <cell r="H679">
            <v>58</v>
          </cell>
          <cell r="I679" t="str">
            <v>X</v>
          </cell>
          <cell r="J679" t="str">
            <v>X</v>
          </cell>
          <cell r="K679" t="str">
            <v>X</v>
          </cell>
          <cell r="L679" t="str">
            <v>X</v>
          </cell>
          <cell r="M679" t="str">
            <v>X</v>
          </cell>
          <cell r="N679" t="str">
            <v>X</v>
          </cell>
          <cell r="O679">
            <v>5</v>
          </cell>
          <cell r="P679" t="str">
            <v>Field Escalation</v>
          </cell>
          <cell r="Q679">
            <v>16593</v>
          </cell>
          <cell r="R679">
            <v>32</v>
          </cell>
          <cell r="S679">
            <v>0</v>
          </cell>
          <cell r="T679">
            <v>0</v>
          </cell>
          <cell r="U679">
            <v>389</v>
          </cell>
        </row>
        <row r="680">
          <cell r="D680">
            <v>77692</v>
          </cell>
          <cell r="E680">
            <v>87</v>
          </cell>
          <cell r="F680" t="str">
            <v>X</v>
          </cell>
          <cell r="G680">
            <v>85</v>
          </cell>
          <cell r="H680">
            <v>82</v>
          </cell>
          <cell r="I680" t="str">
            <v>X</v>
          </cell>
          <cell r="J680" t="str">
            <v>X</v>
          </cell>
          <cell r="K680" t="str">
            <v>X</v>
          </cell>
          <cell r="L680" t="str">
            <v>X</v>
          </cell>
          <cell r="M680" t="str">
            <v>X</v>
          </cell>
          <cell r="N680" t="str">
            <v>X</v>
          </cell>
          <cell r="O680">
            <v>2</v>
          </cell>
          <cell r="P680" t="str">
            <v>Moving Home Reject</v>
          </cell>
          <cell r="Q680">
            <v>30613</v>
          </cell>
          <cell r="R680">
            <v>0</v>
          </cell>
          <cell r="S680">
            <v>0</v>
          </cell>
          <cell r="T680">
            <v>0</v>
          </cell>
          <cell r="U680">
            <v>283</v>
          </cell>
        </row>
        <row r="681">
          <cell r="D681">
            <v>77693</v>
          </cell>
          <cell r="E681">
            <v>3</v>
          </cell>
          <cell r="F681" t="str">
            <v>X</v>
          </cell>
          <cell r="G681">
            <v>3</v>
          </cell>
          <cell r="H681">
            <v>3</v>
          </cell>
          <cell r="I681" t="str">
            <v>X</v>
          </cell>
          <cell r="J681" t="str">
            <v>X</v>
          </cell>
          <cell r="K681" t="str">
            <v>X</v>
          </cell>
          <cell r="L681" t="str">
            <v>X</v>
          </cell>
          <cell r="M681" t="str">
            <v>X</v>
          </cell>
          <cell r="N681" t="str">
            <v>X</v>
          </cell>
          <cell r="O681">
            <v>0</v>
          </cell>
          <cell r="P681" t="str">
            <v>Sky Bus Install Pro</v>
          </cell>
          <cell r="Q681">
            <v>115</v>
          </cell>
          <cell r="R681">
            <v>0</v>
          </cell>
          <cell r="S681">
            <v>0</v>
          </cell>
          <cell r="T681">
            <v>0</v>
          </cell>
          <cell r="U681">
            <v>7</v>
          </cell>
        </row>
        <row r="682">
          <cell r="D682">
            <v>77694</v>
          </cell>
          <cell r="E682">
            <v>263</v>
          </cell>
          <cell r="F682" t="str">
            <v>X</v>
          </cell>
          <cell r="G682">
            <v>257</v>
          </cell>
          <cell r="H682">
            <v>247</v>
          </cell>
          <cell r="I682" t="str">
            <v>X</v>
          </cell>
          <cell r="J682" t="str">
            <v>X</v>
          </cell>
          <cell r="K682" t="str">
            <v>X</v>
          </cell>
          <cell r="L682" t="str">
            <v>X</v>
          </cell>
          <cell r="M682" t="str">
            <v>X</v>
          </cell>
          <cell r="N682" t="str">
            <v>X</v>
          </cell>
          <cell r="O682">
            <v>3</v>
          </cell>
          <cell r="P682" t="str">
            <v>Executive T/fer Numb</v>
          </cell>
          <cell r="Q682">
            <v>61845</v>
          </cell>
          <cell r="R682">
            <v>34</v>
          </cell>
          <cell r="S682">
            <v>0</v>
          </cell>
          <cell r="T682">
            <v>0</v>
          </cell>
          <cell r="U682">
            <v>1056</v>
          </cell>
        </row>
        <row r="683">
          <cell r="D683">
            <v>77695</v>
          </cell>
          <cell r="E683">
            <v>3509</v>
          </cell>
          <cell r="F683" t="str">
            <v>X</v>
          </cell>
          <cell r="G683">
            <v>3450</v>
          </cell>
          <cell r="H683">
            <v>3178</v>
          </cell>
          <cell r="I683" t="str">
            <v>X</v>
          </cell>
          <cell r="J683" t="str">
            <v>X</v>
          </cell>
          <cell r="K683" t="str">
            <v>X</v>
          </cell>
          <cell r="L683" t="str">
            <v>X</v>
          </cell>
          <cell r="M683" t="str">
            <v>X</v>
          </cell>
          <cell r="N683" t="str">
            <v>X</v>
          </cell>
          <cell r="O683">
            <v>35</v>
          </cell>
          <cell r="P683" t="str">
            <v>Turnaround Xfer</v>
          </cell>
          <cell r="Q683">
            <v>1330947</v>
          </cell>
          <cell r="R683">
            <v>210</v>
          </cell>
          <cell r="S683">
            <v>0</v>
          </cell>
          <cell r="T683">
            <v>0</v>
          </cell>
          <cell r="U683">
            <v>28093</v>
          </cell>
        </row>
        <row r="684">
          <cell r="D684">
            <v>77696</v>
          </cell>
          <cell r="E684">
            <v>91</v>
          </cell>
          <cell r="F684" t="str">
            <v>X</v>
          </cell>
          <cell r="G684">
            <v>34</v>
          </cell>
          <cell r="H684">
            <v>31</v>
          </cell>
          <cell r="I684" t="str">
            <v>X</v>
          </cell>
          <cell r="J684" t="str">
            <v>X</v>
          </cell>
          <cell r="K684" t="str">
            <v>X</v>
          </cell>
          <cell r="L684" t="str">
            <v>X</v>
          </cell>
          <cell r="M684" t="str">
            <v>X</v>
          </cell>
          <cell r="N684" t="str">
            <v>X</v>
          </cell>
          <cell r="O684">
            <v>13</v>
          </cell>
          <cell r="P684" t="str">
            <v>Cancell Install XFER</v>
          </cell>
          <cell r="Q684">
            <v>10624</v>
          </cell>
          <cell r="R684">
            <v>424</v>
          </cell>
          <cell r="S684">
            <v>0</v>
          </cell>
          <cell r="T684">
            <v>0</v>
          </cell>
          <cell r="U684">
            <v>724</v>
          </cell>
        </row>
        <row r="685">
          <cell r="D685">
            <v>77698</v>
          </cell>
          <cell r="E685">
            <v>10</v>
          </cell>
          <cell r="F685" t="str">
            <v>X</v>
          </cell>
          <cell r="G685">
            <v>3</v>
          </cell>
          <cell r="H685">
            <v>3</v>
          </cell>
          <cell r="I685" t="str">
            <v>X</v>
          </cell>
          <cell r="J685" t="str">
            <v>X</v>
          </cell>
          <cell r="K685" t="str">
            <v>X</v>
          </cell>
          <cell r="L685" t="str">
            <v>X</v>
          </cell>
          <cell r="M685" t="str">
            <v>X</v>
          </cell>
          <cell r="N685" t="str">
            <v>X</v>
          </cell>
          <cell r="O685">
            <v>7</v>
          </cell>
          <cell r="P685" t="str">
            <v>Reins Mailer Xfer</v>
          </cell>
          <cell r="Q685">
            <v>131</v>
          </cell>
          <cell r="R685">
            <v>0</v>
          </cell>
          <cell r="S685">
            <v>0</v>
          </cell>
          <cell r="T685">
            <v>0</v>
          </cell>
          <cell r="U685">
            <v>7</v>
          </cell>
        </row>
        <row r="686">
          <cell r="D686">
            <v>77699</v>
          </cell>
          <cell r="E686">
            <v>116</v>
          </cell>
          <cell r="F686" t="str">
            <v>X</v>
          </cell>
          <cell r="G686">
            <v>112</v>
          </cell>
          <cell r="H686">
            <v>112</v>
          </cell>
          <cell r="I686" t="str">
            <v>X</v>
          </cell>
          <cell r="J686" t="str">
            <v>X</v>
          </cell>
          <cell r="K686" t="str">
            <v>X</v>
          </cell>
          <cell r="L686" t="str">
            <v>X</v>
          </cell>
          <cell r="M686" t="str">
            <v>X</v>
          </cell>
          <cell r="N686" t="str">
            <v>X</v>
          </cell>
          <cell r="O686">
            <v>0</v>
          </cell>
          <cell r="P686" t="str">
            <v>Transfer to V/Rela</v>
          </cell>
          <cell r="Q686">
            <v>8394</v>
          </cell>
          <cell r="R686">
            <v>23</v>
          </cell>
          <cell r="S686">
            <v>0</v>
          </cell>
          <cell r="T686">
            <v>0</v>
          </cell>
          <cell r="U686">
            <v>248</v>
          </cell>
        </row>
        <row r="687">
          <cell r="D687">
            <v>77701</v>
          </cell>
          <cell r="E687">
            <v>66</v>
          </cell>
          <cell r="F687" t="str">
            <v>X</v>
          </cell>
          <cell r="G687">
            <v>54</v>
          </cell>
          <cell r="H687">
            <v>51</v>
          </cell>
          <cell r="I687" t="str">
            <v>X</v>
          </cell>
          <cell r="J687" t="str">
            <v>X</v>
          </cell>
          <cell r="K687" t="str">
            <v>X</v>
          </cell>
          <cell r="L687" t="str">
            <v>X</v>
          </cell>
          <cell r="M687" t="str">
            <v>X</v>
          </cell>
          <cell r="N687" t="str">
            <v>X</v>
          </cell>
          <cell r="O687">
            <v>12</v>
          </cell>
          <cell r="P687" t="str">
            <v>IVR T/O 77701</v>
          </cell>
          <cell r="Q687">
            <v>5101</v>
          </cell>
          <cell r="R687">
            <v>0</v>
          </cell>
          <cell r="S687">
            <v>0</v>
          </cell>
          <cell r="T687">
            <v>0</v>
          </cell>
          <cell r="U687">
            <v>261</v>
          </cell>
        </row>
        <row r="688">
          <cell r="D688">
            <v>77704</v>
          </cell>
          <cell r="E688">
            <v>197</v>
          </cell>
          <cell r="F688" t="str">
            <v>x</v>
          </cell>
          <cell r="G688">
            <v>179</v>
          </cell>
          <cell r="H688">
            <v>158</v>
          </cell>
          <cell r="I688" t="str">
            <v>x</v>
          </cell>
          <cell r="J688" t="str">
            <v>x</v>
          </cell>
          <cell r="K688" t="str">
            <v>x</v>
          </cell>
          <cell r="L688" t="str">
            <v>x</v>
          </cell>
          <cell r="M688" t="str">
            <v>x</v>
          </cell>
          <cell r="N688" t="str">
            <v>x</v>
          </cell>
          <cell r="O688">
            <v>18</v>
          </cell>
          <cell r="P688" t="str">
            <v>Spare.</v>
          </cell>
          <cell r="Q688">
            <v>54287</v>
          </cell>
          <cell r="R688">
            <v>0</v>
          </cell>
          <cell r="S688">
            <v>0</v>
          </cell>
          <cell r="T688">
            <v>0</v>
          </cell>
          <cell r="U688">
            <v>4427</v>
          </cell>
        </row>
        <row r="689">
          <cell r="D689">
            <v>77705</v>
          </cell>
          <cell r="E689">
            <v>78</v>
          </cell>
          <cell r="F689" t="str">
            <v>x</v>
          </cell>
          <cell r="G689">
            <v>77</v>
          </cell>
          <cell r="H689">
            <v>71</v>
          </cell>
          <cell r="I689" t="str">
            <v>x</v>
          </cell>
          <cell r="J689" t="str">
            <v>x</v>
          </cell>
          <cell r="K689" t="str">
            <v>x</v>
          </cell>
          <cell r="L689" t="str">
            <v>x</v>
          </cell>
          <cell r="M689" t="str">
            <v>x</v>
          </cell>
          <cell r="N689" t="str">
            <v>x</v>
          </cell>
          <cell r="O689">
            <v>1</v>
          </cell>
          <cell r="P689" t="str">
            <v>IVR T/O 77705</v>
          </cell>
          <cell r="Q689">
            <v>15421</v>
          </cell>
          <cell r="R689">
            <v>0</v>
          </cell>
          <cell r="S689">
            <v>0</v>
          </cell>
          <cell r="T689">
            <v>0</v>
          </cell>
          <cell r="U689">
            <v>770</v>
          </cell>
        </row>
        <row r="690">
          <cell r="D690">
            <v>77705</v>
          </cell>
          <cell r="E690">
            <v>2</v>
          </cell>
          <cell r="F690" t="str">
            <v>X</v>
          </cell>
          <cell r="G690">
            <v>2</v>
          </cell>
          <cell r="H690">
            <v>2</v>
          </cell>
          <cell r="I690" t="str">
            <v>X</v>
          </cell>
          <cell r="J690" t="str">
            <v>X</v>
          </cell>
          <cell r="K690" t="str">
            <v>X</v>
          </cell>
          <cell r="L690" t="str">
            <v>X</v>
          </cell>
          <cell r="M690" t="str">
            <v>X</v>
          </cell>
          <cell r="N690" t="str">
            <v>X</v>
          </cell>
          <cell r="O690">
            <v>0</v>
          </cell>
          <cell r="P690">
            <v>77705</v>
          </cell>
          <cell r="Q690">
            <v>451</v>
          </cell>
          <cell r="R690">
            <v>0</v>
          </cell>
          <cell r="S690">
            <v>0</v>
          </cell>
          <cell r="T690">
            <v>0</v>
          </cell>
          <cell r="U690">
            <v>13</v>
          </cell>
        </row>
        <row r="691">
          <cell r="D691">
            <v>77707</v>
          </cell>
          <cell r="E691">
            <v>2</v>
          </cell>
          <cell r="F691" t="str">
            <v>x</v>
          </cell>
          <cell r="G691">
            <v>2</v>
          </cell>
          <cell r="H691">
            <v>1</v>
          </cell>
          <cell r="I691" t="str">
            <v>x</v>
          </cell>
          <cell r="J691" t="str">
            <v>x</v>
          </cell>
          <cell r="K691" t="str">
            <v>x</v>
          </cell>
          <cell r="L691" t="str">
            <v>x</v>
          </cell>
          <cell r="M691" t="str">
            <v>x</v>
          </cell>
          <cell r="N691" t="str">
            <v>x</v>
          </cell>
          <cell r="O691">
            <v>0</v>
          </cell>
          <cell r="P691">
            <v>77707</v>
          </cell>
          <cell r="Q691">
            <v>217</v>
          </cell>
          <cell r="R691">
            <v>0</v>
          </cell>
          <cell r="S691">
            <v>0</v>
          </cell>
          <cell r="T691">
            <v>0</v>
          </cell>
          <cell r="U691">
            <v>65</v>
          </cell>
        </row>
        <row r="692">
          <cell r="D692">
            <v>77708</v>
          </cell>
          <cell r="E692">
            <v>6</v>
          </cell>
          <cell r="F692" t="str">
            <v>X</v>
          </cell>
          <cell r="G692">
            <v>6</v>
          </cell>
          <cell r="H692">
            <v>6</v>
          </cell>
          <cell r="I692" t="str">
            <v>X</v>
          </cell>
          <cell r="J692" t="str">
            <v>X</v>
          </cell>
          <cell r="K692" t="str">
            <v>X</v>
          </cell>
          <cell r="L692" t="str">
            <v>X</v>
          </cell>
          <cell r="M692" t="str">
            <v>X</v>
          </cell>
          <cell r="N692" t="str">
            <v>X</v>
          </cell>
          <cell r="O692">
            <v>0</v>
          </cell>
          <cell r="P692" t="str">
            <v>MI 08705800822</v>
          </cell>
          <cell r="Q692">
            <v>1111</v>
          </cell>
          <cell r="R692">
            <v>0</v>
          </cell>
          <cell r="S692">
            <v>0</v>
          </cell>
          <cell r="T692">
            <v>0</v>
          </cell>
          <cell r="U692">
            <v>14</v>
          </cell>
        </row>
        <row r="693">
          <cell r="D693">
            <v>77709</v>
          </cell>
          <cell r="E693">
            <v>2350</v>
          </cell>
          <cell r="F693" t="str">
            <v>X</v>
          </cell>
          <cell r="G693">
            <v>0</v>
          </cell>
          <cell r="H693">
            <v>1998</v>
          </cell>
          <cell r="I693" t="str">
            <v>X</v>
          </cell>
          <cell r="J693" t="str">
            <v>X</v>
          </cell>
          <cell r="K693" t="str">
            <v>X</v>
          </cell>
          <cell r="L693" t="str">
            <v>X</v>
          </cell>
          <cell r="M693" t="str">
            <v>X</v>
          </cell>
          <cell r="N693" t="str">
            <v>X</v>
          </cell>
          <cell r="O693">
            <v>352</v>
          </cell>
          <cell r="P693" t="str">
            <v>Davox</v>
          </cell>
          <cell r="Q693">
            <v>0</v>
          </cell>
          <cell r="R693">
            <v>0</v>
          </cell>
          <cell r="S693">
            <v>0</v>
          </cell>
          <cell r="T693">
            <v>0</v>
          </cell>
          <cell r="U693">
            <v>0</v>
          </cell>
        </row>
        <row r="694">
          <cell r="D694">
            <v>77756</v>
          </cell>
          <cell r="E694">
            <v>42510</v>
          </cell>
          <cell r="F694" t="str">
            <v>x</v>
          </cell>
          <cell r="G694">
            <v>42348</v>
          </cell>
          <cell r="H694">
            <v>42348</v>
          </cell>
          <cell r="I694" t="str">
            <v>x</v>
          </cell>
          <cell r="J694" t="str">
            <v>x</v>
          </cell>
          <cell r="K694" t="str">
            <v>x</v>
          </cell>
          <cell r="L694" t="str">
            <v>x</v>
          </cell>
          <cell r="M694" t="str">
            <v>x</v>
          </cell>
          <cell r="N694" t="str">
            <v>x</v>
          </cell>
          <cell r="O694">
            <v>162</v>
          </cell>
          <cell r="P694" t="str">
            <v>ASAI IVR</v>
          </cell>
          <cell r="Q694">
            <v>1916561</v>
          </cell>
          <cell r="R694">
            <v>0</v>
          </cell>
          <cell r="S694">
            <v>0</v>
          </cell>
          <cell r="T694">
            <v>42510</v>
          </cell>
          <cell r="U694">
            <v>103090</v>
          </cell>
        </row>
        <row r="695">
          <cell r="D695">
            <v>77756</v>
          </cell>
          <cell r="E695">
            <v>51940</v>
          </cell>
          <cell r="F695" t="str">
            <v>X</v>
          </cell>
          <cell r="G695">
            <v>51890</v>
          </cell>
          <cell r="H695">
            <v>51890</v>
          </cell>
          <cell r="I695" t="str">
            <v>X</v>
          </cell>
          <cell r="J695" t="str">
            <v>X</v>
          </cell>
          <cell r="K695" t="str">
            <v>X</v>
          </cell>
          <cell r="L695" t="str">
            <v>X</v>
          </cell>
          <cell r="M695" t="str">
            <v>X</v>
          </cell>
          <cell r="N695" t="str">
            <v>X</v>
          </cell>
          <cell r="O695">
            <v>50</v>
          </cell>
          <cell r="P695">
            <v>77756</v>
          </cell>
          <cell r="Q695">
            <v>2557486</v>
          </cell>
          <cell r="R695">
            <v>0</v>
          </cell>
          <cell r="S695">
            <v>0</v>
          </cell>
          <cell r="T695">
            <v>0</v>
          </cell>
          <cell r="U695">
            <v>27577</v>
          </cell>
        </row>
        <row r="696">
          <cell r="D696">
            <v>77757</v>
          </cell>
          <cell r="E696">
            <v>4398</v>
          </cell>
          <cell r="F696" t="str">
            <v>X</v>
          </cell>
          <cell r="G696">
            <v>4395</v>
          </cell>
          <cell r="H696">
            <v>4395</v>
          </cell>
          <cell r="I696" t="str">
            <v>X</v>
          </cell>
          <cell r="J696" t="str">
            <v>X</v>
          </cell>
          <cell r="K696" t="str">
            <v>X</v>
          </cell>
          <cell r="L696" t="str">
            <v>X</v>
          </cell>
          <cell r="M696" t="str">
            <v>X</v>
          </cell>
          <cell r="N696" t="str">
            <v>X</v>
          </cell>
          <cell r="O696">
            <v>3</v>
          </cell>
          <cell r="P696" t="str">
            <v>Test Liv IVR Sky 1</v>
          </cell>
          <cell r="Q696">
            <v>298121</v>
          </cell>
          <cell r="R696">
            <v>0</v>
          </cell>
          <cell r="S696">
            <v>0</v>
          </cell>
          <cell r="T696">
            <v>0</v>
          </cell>
          <cell r="U696">
            <v>975</v>
          </cell>
        </row>
        <row r="697">
          <cell r="D697">
            <v>77998</v>
          </cell>
          <cell r="E697">
            <v>9</v>
          </cell>
          <cell r="F697" t="str">
            <v>x</v>
          </cell>
          <cell r="G697">
            <v>9</v>
          </cell>
          <cell r="H697">
            <v>9</v>
          </cell>
          <cell r="I697" t="str">
            <v>x</v>
          </cell>
          <cell r="J697" t="str">
            <v>x</v>
          </cell>
          <cell r="K697" t="str">
            <v>x</v>
          </cell>
          <cell r="L697" t="str">
            <v>x</v>
          </cell>
          <cell r="M697" t="str">
            <v>x</v>
          </cell>
          <cell r="N697" t="str">
            <v>x</v>
          </cell>
          <cell r="O697">
            <v>0</v>
          </cell>
          <cell r="P697" t="str">
            <v>IVR Failsave   77998</v>
          </cell>
          <cell r="Q697">
            <v>1116</v>
          </cell>
          <cell r="R697">
            <v>0</v>
          </cell>
          <cell r="S697">
            <v>0</v>
          </cell>
          <cell r="T697">
            <v>9</v>
          </cell>
          <cell r="U697">
            <v>68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D MAPPING"/>
      <sheetName val="summary"/>
      <sheetName val="fiona data &amp; est charges"/>
      <sheetName val="Strathclyde Missing charge calc"/>
      <sheetName val="most recent charges"/>
      <sheetName val="Information"/>
      <sheetName val="RV"/>
      <sheetName val="R3 &amp; RF charges"/>
      <sheetName val="SAA entries"/>
      <sheetName val="strathclyde"/>
      <sheetName val="RF Reg days"/>
      <sheetName val="Scheme of Charges Tables"/>
      <sheetName val="Scheme of Charges Tables (all)"/>
      <sheetName val="R3"/>
      <sheetName val="Glasgow Garscube"/>
      <sheetName val="Enter Details Here (ST. A)"/>
      <sheetName val="Enter Details Here (RG)"/>
      <sheetName val="Enter Details Here (strath)"/>
      <sheetName val="Water Model"/>
      <sheetName val="Sewerage Model"/>
      <sheetName val="LUVA Calculations"/>
    </sheetNames>
    <sheetDataSet>
      <sheetData sheetId="0"/>
      <sheetData sheetId="1"/>
      <sheetData sheetId="2">
        <row r="27">
          <cell r="AY27">
            <v>65831.223328507927</v>
          </cell>
        </row>
      </sheetData>
      <sheetData sheetId="3">
        <row r="84">
          <cell r="AF84">
            <v>119960.88268063655</v>
          </cell>
        </row>
      </sheetData>
      <sheetData sheetId="4"/>
      <sheetData sheetId="5"/>
      <sheetData sheetId="6"/>
      <sheetData sheetId="7">
        <row r="96">
          <cell r="G96">
            <v>63812.818599999999</v>
          </cell>
        </row>
      </sheetData>
      <sheetData sheetId="8"/>
      <sheetData sheetId="9"/>
      <sheetData sheetId="10"/>
      <sheetData sheetId="11"/>
      <sheetData sheetId="12"/>
      <sheetData sheetId="13"/>
      <sheetData sheetId="14">
        <row r="26">
          <cell r="Q26">
            <v>145149.60104755199</v>
          </cell>
        </row>
      </sheetData>
      <sheetData sheetId="15">
        <row r="4">
          <cell r="Q4" t="str">
            <v>Yes</v>
          </cell>
        </row>
        <row r="5">
          <cell r="Q5" t="str">
            <v>No</v>
          </cell>
        </row>
      </sheetData>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List"/>
      <sheetName val="Forecast Working"/>
      <sheetName val="Charges"/>
      <sheetName val="Notes"/>
      <sheetName val="Leakage Working"/>
      <sheetName val="Forecast leakage"/>
      <sheetName val="Volumes"/>
      <sheetName val="Forecast - 2012-13"/>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Consumption high after vacancy</v>
          </cell>
        </row>
        <row r="3">
          <cell r="A3" t="str">
            <v>High consumption</v>
          </cell>
        </row>
        <row r="4">
          <cell r="A4" t="str">
            <v>illegal connection</v>
          </cell>
        </row>
        <row r="5">
          <cell r="A5" t="str">
            <v>Low consumption</v>
          </cell>
        </row>
        <row r="6">
          <cell r="A6" t="str">
            <v>Meter chargeable size issue</v>
          </cell>
        </row>
        <row r="7">
          <cell r="A7" t="str">
            <v>Meter dial digits issue</v>
          </cell>
        </row>
        <row r="8">
          <cell r="A8" t="str">
            <v>Meter missing from settlement</v>
          </cell>
        </row>
        <row r="9">
          <cell r="A9" t="str">
            <v>Meter never read (industry standard)</v>
          </cell>
        </row>
        <row r="10">
          <cell r="A10" t="str">
            <v>Meter read erroneous</v>
          </cell>
        </row>
        <row r="11">
          <cell r="A11" t="str">
            <v>Meter read overdue</v>
          </cell>
        </row>
        <row r="12">
          <cell r="A12" t="str">
            <v>Meter reset</v>
          </cell>
        </row>
        <row r="13">
          <cell r="A13" t="str">
            <v>Meter stopped</v>
          </cell>
        </row>
        <row r="14">
          <cell r="A14" t="str">
            <v>Meter suspected inaccurate</v>
          </cell>
        </row>
        <row r="15">
          <cell r="A15" t="str">
            <v>RD and PD issue</v>
          </cell>
        </row>
        <row r="16">
          <cell r="A16" t="str">
            <v>RTS issue</v>
          </cell>
        </row>
        <row r="17">
          <cell r="A17" t="str">
            <v>RV issue</v>
          </cell>
        </row>
        <row r="18">
          <cell r="A18" t="str">
            <v>Trade Effluent issue</v>
          </cell>
        </row>
        <row r="19">
          <cell r="A19" t="str">
            <v>Unmetered unbilled connection</v>
          </cell>
        </row>
        <row r="20">
          <cell r="A20" t="str">
            <v>Vacancy issue</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ering 27-2-14"/>
      <sheetName val="Issues List"/>
      <sheetName val="Forecast Working"/>
      <sheetName val="Charges"/>
      <sheetName val="Notes"/>
      <sheetName val="Forecast leakage"/>
      <sheetName val="Volumes"/>
      <sheetName val="Forecast - 2012-13"/>
      <sheetName val="Data"/>
    </sheetNames>
    <sheetDataSet>
      <sheetData sheetId="0"/>
      <sheetData sheetId="1"/>
      <sheetData sheetId="2"/>
      <sheetData sheetId="3"/>
      <sheetData sheetId="4"/>
      <sheetData sheetId="5"/>
      <sheetData sheetId="6"/>
      <sheetData sheetId="7"/>
      <sheetData sheetId="8">
        <row r="2">
          <cell r="A2" t="str">
            <v>Consumption high after vacancy</v>
          </cell>
        </row>
        <row r="3">
          <cell r="A3" t="str">
            <v>High consumption</v>
          </cell>
        </row>
        <row r="4">
          <cell r="A4" t="str">
            <v>illegal connection</v>
          </cell>
        </row>
        <row r="5">
          <cell r="A5" t="str">
            <v>Low consumption</v>
          </cell>
        </row>
        <row r="6">
          <cell r="A6" t="str">
            <v>Meter chargeable size issue</v>
          </cell>
        </row>
        <row r="7">
          <cell r="A7" t="str">
            <v>Meter dial digits issue</v>
          </cell>
        </row>
        <row r="8">
          <cell r="A8" t="str">
            <v>Meter missing from settlement</v>
          </cell>
        </row>
        <row r="9">
          <cell r="A9" t="str">
            <v>Meter never read (industry standard)</v>
          </cell>
        </row>
        <row r="10">
          <cell r="A10" t="str">
            <v>Meter read erroneous</v>
          </cell>
        </row>
        <row r="11">
          <cell r="A11" t="str">
            <v>Meter read overdue</v>
          </cell>
        </row>
        <row r="12">
          <cell r="A12" t="str">
            <v>Meter reset</v>
          </cell>
        </row>
        <row r="13">
          <cell r="A13" t="str">
            <v>Meter stopped</v>
          </cell>
        </row>
        <row r="14">
          <cell r="A14" t="str">
            <v>Meter suspected inaccurate</v>
          </cell>
        </row>
        <row r="15">
          <cell r="A15" t="str">
            <v>R read issue</v>
          </cell>
        </row>
        <row r="16">
          <cell r="A16" t="str">
            <v>RD and PD issue</v>
          </cell>
        </row>
        <row r="17">
          <cell r="A17" t="str">
            <v>RTS issue</v>
          </cell>
        </row>
        <row r="18">
          <cell r="A18" t="str">
            <v>RV issue</v>
          </cell>
        </row>
        <row r="19">
          <cell r="A19" t="str">
            <v>Trade Effluent issue</v>
          </cell>
        </row>
        <row r="20">
          <cell r="A20" t="str">
            <v>Unmetered unbilled connection</v>
          </cell>
        </row>
        <row r="21">
          <cell r="A21" t="str">
            <v>Vacancy issue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00"/>
  <sheetViews>
    <sheetView topLeftCell="C4" zoomScale="85" zoomScaleNormal="85" workbookViewId="0">
      <pane xSplit="2" ySplit="4" topLeftCell="E8" activePane="bottomRight" state="frozen"/>
      <selection pane="topRight" activeCell="E4" sqref="E4"/>
      <selection pane="bottomLeft" activeCell="C8" sqref="C8"/>
      <selection pane="bottomRight" activeCell="G95" sqref="G95"/>
    </sheetView>
  </sheetViews>
  <sheetFormatPr defaultColWidth="9.1796875" defaultRowHeight="14.5"/>
  <cols>
    <col min="1" max="1" width="2.453125" customWidth="1"/>
    <col min="2" max="2" width="12.81640625" bestFit="1" customWidth="1"/>
    <col min="3" max="3" width="8.54296875" bestFit="1" customWidth="1"/>
    <col min="4" max="4" width="102.453125" customWidth="1"/>
    <col min="5" max="14" width="16.453125" customWidth="1"/>
  </cols>
  <sheetData>
    <row r="1" spans="2:14" ht="21">
      <c r="D1" s="80" t="s">
        <v>0</v>
      </c>
    </row>
    <row r="2" spans="2:14" ht="21">
      <c r="D2" s="81">
        <v>2019</v>
      </c>
    </row>
    <row r="3" spans="2:14" ht="19" customHeight="1">
      <c r="D3" s="82" t="s">
        <v>1</v>
      </c>
    </row>
    <row r="4" spans="2:14" ht="19" customHeight="1">
      <c r="D4" s="80"/>
    </row>
    <row r="5" spans="2:14" ht="19" customHeight="1">
      <c r="D5" s="83" t="s">
        <v>2</v>
      </c>
      <c r="E5" s="138"/>
      <c r="F5" s="139"/>
      <c r="G5" s="139"/>
      <c r="H5" s="139"/>
      <c r="I5" s="139"/>
      <c r="J5" s="139"/>
      <c r="K5" s="139"/>
      <c r="L5" s="139"/>
    </row>
    <row r="6" spans="2:14">
      <c r="E6" s="114"/>
      <c r="F6" s="114"/>
      <c r="G6" s="114"/>
      <c r="H6" s="114"/>
      <c r="I6" s="114"/>
      <c r="J6" s="114"/>
      <c r="K6" s="114"/>
      <c r="L6" s="114"/>
      <c r="M6" s="161"/>
      <c r="N6" s="161"/>
    </row>
    <row r="7" spans="2:14">
      <c r="C7" s="84" t="s">
        <v>3</v>
      </c>
      <c r="D7" s="84" t="s">
        <v>4</v>
      </c>
      <c r="E7" s="84" t="s">
        <v>5</v>
      </c>
      <c r="F7" s="84" t="s">
        <v>6</v>
      </c>
      <c r="G7" s="84" t="s">
        <v>7</v>
      </c>
      <c r="H7" s="84" t="s">
        <v>8</v>
      </c>
      <c r="I7" s="84" t="s">
        <v>9</v>
      </c>
      <c r="J7" s="84" t="s">
        <v>10</v>
      </c>
      <c r="K7" s="84" t="s">
        <v>11</v>
      </c>
      <c r="L7" s="84" t="s">
        <v>12</v>
      </c>
      <c r="M7" s="84" t="s">
        <v>13</v>
      </c>
      <c r="N7" s="84" t="s">
        <v>14</v>
      </c>
    </row>
    <row r="8" spans="2:14" ht="15.5">
      <c r="C8" t="s">
        <v>15</v>
      </c>
      <c r="D8" s="85" t="s">
        <v>16</v>
      </c>
      <c r="E8" s="101">
        <f>'Table 2'!E20/1000000</f>
        <v>309.21011227224886</v>
      </c>
      <c r="F8" s="101">
        <f>'Table 2'!F20/1000000</f>
        <v>297.38834788252967</v>
      </c>
      <c r="G8" s="101">
        <f>'Table 2'!G20/1000000</f>
        <v>300.09528498791479</v>
      </c>
      <c r="H8" s="101">
        <f>'Table 2'!H20/1000000</f>
        <v>298.0517036245069</v>
      </c>
      <c r="I8" s="101">
        <f>'Table 2'!I20/1000000</f>
        <v>293.92875995234584</v>
      </c>
      <c r="J8" s="101">
        <f>'Table 2'!J20/1000000</f>
        <v>301.50579999706036</v>
      </c>
      <c r="K8" s="101">
        <f>'Table 2'!K20/1000000</f>
        <v>304.02306095492372</v>
      </c>
      <c r="L8" s="101">
        <f>'Table 2'!L20/1000000</f>
        <v>326.49177708677729</v>
      </c>
      <c r="M8" s="101">
        <f>'Table 2'!M20/1000000</f>
        <v>336.69025931071303</v>
      </c>
      <c r="N8" s="101">
        <f>'Table 2'!N20/1000000</f>
        <v>345.24078225060526</v>
      </c>
    </row>
    <row r="9" spans="2:14" ht="15.5">
      <c r="C9" t="s">
        <v>17</v>
      </c>
      <c r="D9" s="85" t="s">
        <v>18</v>
      </c>
      <c r="E9" s="102">
        <v>-0.25805026810000015</v>
      </c>
      <c r="F9" s="102">
        <v>-0.49458696479999947</v>
      </c>
      <c r="G9" s="102">
        <v>-0.54645536180000009</v>
      </c>
      <c r="H9" s="102">
        <v>-0.30381982170000038</v>
      </c>
      <c r="I9" s="102">
        <v>-0.82328915610000097</v>
      </c>
      <c r="J9" s="102">
        <v>-0.93647449469999999</v>
      </c>
      <c r="K9" s="102">
        <v>-0.54530987580000001</v>
      </c>
      <c r="L9" s="102">
        <v>-0.52559211559999996</v>
      </c>
      <c r="M9" s="102">
        <v>-0.476018701200001</v>
      </c>
      <c r="N9" s="102">
        <v>-0.85967300000000002</v>
      </c>
    </row>
    <row r="10" spans="2:14" ht="15.5">
      <c r="C10" t="s">
        <v>19</v>
      </c>
      <c r="D10" s="85" t="s">
        <v>20</v>
      </c>
      <c r="E10" s="102"/>
      <c r="F10" s="102"/>
      <c r="G10" s="102"/>
      <c r="H10" s="102"/>
      <c r="I10" s="102"/>
      <c r="J10" s="102">
        <v>9.0630555299983095E-2</v>
      </c>
      <c r="K10" s="102">
        <v>0.53414961540003403</v>
      </c>
      <c r="L10" s="102">
        <v>0.161218462199998</v>
      </c>
      <c r="M10" s="102">
        <v>0.186936052099999</v>
      </c>
      <c r="N10" s="102">
        <v>0.19081500000000001</v>
      </c>
    </row>
    <row r="11" spans="2:14" ht="15.5">
      <c r="B11" t="s">
        <v>21</v>
      </c>
      <c r="C11" t="s">
        <v>22</v>
      </c>
      <c r="D11" s="85" t="s">
        <v>23</v>
      </c>
      <c r="E11" s="102">
        <v>-0.35206200414882005</v>
      </c>
      <c r="F11" s="102">
        <v>-0.29376091772962809</v>
      </c>
      <c r="G11" s="102">
        <v>0.55117037388521339</v>
      </c>
      <c r="H11" s="102">
        <v>-0.8478838028069049</v>
      </c>
      <c r="I11" s="102">
        <v>0.39452920375413214</v>
      </c>
      <c r="J11" s="102">
        <v>0.38704394233968742</v>
      </c>
      <c r="K11" s="102">
        <v>0.34809930547623935</v>
      </c>
      <c r="L11" s="102">
        <v>0.98259656662270345</v>
      </c>
      <c r="M11" s="102">
        <f>337.82-M10-M9-M8</f>
        <v>1.4188233383869715</v>
      </c>
      <c r="N11" s="102">
        <f>344.78-SUM(N8:N10)</f>
        <v>0.20807574939470896</v>
      </c>
    </row>
    <row r="12" spans="2:14" ht="15.5">
      <c r="C12" t="s">
        <v>24</v>
      </c>
      <c r="D12" s="85" t="s">
        <v>25</v>
      </c>
      <c r="E12" s="102">
        <v>-5.1000000000000227</v>
      </c>
      <c r="F12" s="102">
        <v>-2.2000000000000455</v>
      </c>
      <c r="G12" s="102">
        <v>-4.8000000000000114</v>
      </c>
      <c r="H12" s="102">
        <v>-2.2999999999999545</v>
      </c>
      <c r="I12" s="102">
        <v>-1.1999999999999886</v>
      </c>
      <c r="J12" s="102">
        <v>-1.5470000000000255</v>
      </c>
      <c r="K12" s="102">
        <v>-1.8600000000000136</v>
      </c>
      <c r="L12" s="102">
        <f>325.97-SUM(L8:L11)</f>
        <v>-1.1399999999999864</v>
      </c>
      <c r="M12" s="102"/>
      <c r="N12" s="102"/>
    </row>
    <row r="13" spans="2:14" ht="15.5">
      <c r="B13" t="s">
        <v>21</v>
      </c>
      <c r="C13" t="s">
        <v>26</v>
      </c>
      <c r="D13" s="85" t="s">
        <v>27</v>
      </c>
      <c r="E13" s="102"/>
      <c r="F13" s="102"/>
      <c r="G13" s="102"/>
      <c r="H13" s="102"/>
      <c r="I13" s="102"/>
      <c r="J13" s="102"/>
      <c r="K13" s="102"/>
      <c r="L13" s="102"/>
      <c r="M13" s="102"/>
      <c r="N13" s="102"/>
    </row>
    <row r="14" spans="2:14" ht="15.5">
      <c r="C14" t="s">
        <v>28</v>
      </c>
      <c r="D14" s="85" t="s">
        <v>29</v>
      </c>
      <c r="E14" s="102">
        <v>-3.9000000000000341</v>
      </c>
      <c r="F14" s="102">
        <v>-1.0999999999999659</v>
      </c>
      <c r="G14" s="102">
        <v>2.3999999999999773</v>
      </c>
      <c r="H14" s="102">
        <v>0.19999999999993179</v>
      </c>
      <c r="I14" s="102">
        <v>-1.4000000000000341</v>
      </c>
      <c r="J14" s="102">
        <v>-4</v>
      </c>
      <c r="K14" s="102">
        <v>-1.3999999999999773</v>
      </c>
      <c r="L14" s="102">
        <v>-4.269999999999925</v>
      </c>
      <c r="M14" s="102">
        <f>327.1-2.19999999999999-SUM(M8:M11)</f>
        <v>-12.919999999999959</v>
      </c>
      <c r="N14" s="102">
        <f>330.18+9.6-SUM(N$8:N12)</f>
        <v>-4.9999999999999432</v>
      </c>
    </row>
    <row r="15" spans="2:14" ht="15.5">
      <c r="C15" t="s">
        <v>30</v>
      </c>
      <c r="D15" s="85" t="s">
        <v>31</v>
      </c>
      <c r="E15" s="102">
        <v>0</v>
      </c>
      <c r="F15" s="102">
        <v>-0.4</v>
      </c>
      <c r="G15" s="102">
        <v>-1.5</v>
      </c>
      <c r="H15" s="102">
        <v>-2.5</v>
      </c>
      <c r="I15" s="102">
        <v>-2.8</v>
      </c>
      <c r="J15" s="102">
        <v>-4.5999999999999996</v>
      </c>
      <c r="K15" s="102">
        <v>-3.5</v>
      </c>
      <c r="L15" s="102">
        <v>-1.7</v>
      </c>
      <c r="M15" s="102">
        <v>-2</v>
      </c>
      <c r="N15" s="102">
        <v>-2.0299999999999998</v>
      </c>
    </row>
    <row r="16" spans="2:14" ht="15.5">
      <c r="C16" t="s">
        <v>32</v>
      </c>
      <c r="D16" s="85" t="s">
        <v>33</v>
      </c>
      <c r="E16" s="102">
        <v>2.8</v>
      </c>
      <c r="F16" s="102">
        <v>1.8</v>
      </c>
      <c r="G16" s="102">
        <v>0.5</v>
      </c>
      <c r="H16" s="102">
        <v>1.3</v>
      </c>
      <c r="I16" s="102">
        <v>1.1000000000000001</v>
      </c>
      <c r="J16" s="102">
        <v>0.6</v>
      </c>
      <c r="K16" s="102">
        <v>0.7</v>
      </c>
      <c r="L16" s="102">
        <v>0.5</v>
      </c>
      <c r="M16" s="102">
        <v>0.7</v>
      </c>
      <c r="N16" s="102">
        <v>0.49</v>
      </c>
    </row>
    <row r="17" spans="2:14" ht="15.5">
      <c r="C17" t="s">
        <v>34</v>
      </c>
      <c r="D17" s="85" t="s">
        <v>35</v>
      </c>
      <c r="E17" s="101">
        <f t="shared" ref="E17:L17" si="0">SUM(E8:E16)</f>
        <v>302.39999999999998</v>
      </c>
      <c r="F17" s="101">
        <f t="shared" si="0"/>
        <v>294.70000000000005</v>
      </c>
      <c r="G17" s="101">
        <f t="shared" si="0"/>
        <v>296.7</v>
      </c>
      <c r="H17" s="101">
        <f t="shared" si="0"/>
        <v>293.59999999999997</v>
      </c>
      <c r="I17" s="101">
        <f t="shared" si="0"/>
        <v>289.2</v>
      </c>
      <c r="J17" s="101">
        <f t="shared" si="0"/>
        <v>291.5</v>
      </c>
      <c r="K17" s="101">
        <f t="shared" si="0"/>
        <v>298.3</v>
      </c>
      <c r="L17" s="101">
        <f t="shared" si="0"/>
        <v>320.50000000000011</v>
      </c>
      <c r="M17" s="101">
        <f>SUM(M8:M16)</f>
        <v>323.60000000000002</v>
      </c>
      <c r="N17" s="101">
        <f>SUM(N8:N16)</f>
        <v>338.24000000000007</v>
      </c>
    </row>
    <row r="18" spans="2:14">
      <c r="C18" t="s">
        <v>36</v>
      </c>
      <c r="D18" s="45" t="s">
        <v>37</v>
      </c>
      <c r="E18" s="103">
        <v>302.404</v>
      </c>
      <c r="F18" s="103">
        <v>294.70600000000002</v>
      </c>
      <c r="G18" s="103">
        <v>296.66300000000001</v>
      </c>
      <c r="H18" s="103">
        <v>293.63300000000004</v>
      </c>
      <c r="I18" s="103">
        <v>289.20599999999996</v>
      </c>
      <c r="J18" s="103">
        <v>291.50199999999995</v>
      </c>
      <c r="K18" s="103">
        <v>298.27300000000002</v>
      </c>
      <c r="L18" s="103">
        <v>320.476</v>
      </c>
      <c r="M18" s="103">
        <v>323.56799999999998</v>
      </c>
      <c r="N18" s="103">
        <v>338.24000000000007</v>
      </c>
    </row>
    <row r="19" spans="2:14">
      <c r="D19" s="106" t="s">
        <v>38</v>
      </c>
      <c r="E19" s="113">
        <f>E18-E17</f>
        <v>4.0000000000190994E-3</v>
      </c>
      <c r="F19" s="113">
        <f>F18-F17</f>
        <v>5.9999999999718057E-3</v>
      </c>
      <c r="G19" s="113">
        <f>G18-G17</f>
        <v>-3.6999999999977717E-2</v>
      </c>
      <c r="H19" s="113">
        <f>H18-H17</f>
        <v>3.3000000000072305E-2</v>
      </c>
      <c r="I19" s="113">
        <f>I18-I17</f>
        <v>5.9999999999718057E-3</v>
      </c>
      <c r="J19" s="113">
        <f t="shared" ref="J19:L19" si="1">J18-J17</f>
        <v>1.9999999999527063E-3</v>
      </c>
      <c r="K19" s="113">
        <f t="shared" si="1"/>
        <v>-2.6999999999986812E-2</v>
      </c>
      <c r="L19" s="113">
        <f t="shared" si="1"/>
        <v>-2.4000000000114596E-2</v>
      </c>
      <c r="M19" s="113">
        <f>M18-M17</f>
        <v>-3.2000000000039108E-2</v>
      </c>
      <c r="N19" s="113">
        <f>N18-N17</f>
        <v>0</v>
      </c>
    </row>
    <row r="20" spans="2:14">
      <c r="D20" s="84" t="s">
        <v>39</v>
      </c>
      <c r="E20" s="84" t="str">
        <f>+E$7</f>
        <v>2010-11 RF</v>
      </c>
      <c r="F20" s="84" t="str">
        <f t="shared" ref="F20:N20" si="2">+F$7</f>
        <v>2011-12 RF</v>
      </c>
      <c r="G20" s="84" t="str">
        <f t="shared" si="2"/>
        <v>2012-13 RF</v>
      </c>
      <c r="H20" s="84" t="str">
        <f t="shared" si="2"/>
        <v>2013-14 RF</v>
      </c>
      <c r="I20" s="84" t="str">
        <f t="shared" si="2"/>
        <v>2014-15 RF</v>
      </c>
      <c r="J20" s="84" t="str">
        <f t="shared" si="2"/>
        <v>2015-16 RF</v>
      </c>
      <c r="K20" s="84" t="str">
        <f t="shared" si="2"/>
        <v>2016-17 RF</v>
      </c>
      <c r="L20" s="84" t="str">
        <f t="shared" si="2"/>
        <v>2017-18 RF</v>
      </c>
      <c r="M20" s="84" t="str">
        <f t="shared" si="2"/>
        <v>2018-19 RF</v>
      </c>
      <c r="N20" s="84" t="str">
        <f t="shared" si="2"/>
        <v>2019-20 Month</v>
      </c>
    </row>
    <row r="21" spans="2:14" ht="15.5">
      <c r="C21" t="s">
        <v>40</v>
      </c>
      <c r="D21" s="85" t="s">
        <v>41</v>
      </c>
      <c r="E21" s="76">
        <f>'Table 2'!E31</f>
        <v>121899465.39032519</v>
      </c>
      <c r="F21" s="76">
        <f>'Table 2'!F31</f>
        <v>118557354.58573776</v>
      </c>
      <c r="G21" s="76">
        <f>'Table 2'!G31</f>
        <v>114193438.09698629</v>
      </c>
      <c r="H21" s="76">
        <f>'Table 2'!H31</f>
        <v>113634011.38109571</v>
      </c>
      <c r="I21" s="76">
        <f>'Table 2'!I31</f>
        <v>113375865.60520594</v>
      </c>
      <c r="J21" s="76">
        <f>'Table 2'!J31</f>
        <v>113072225.41612038</v>
      </c>
      <c r="K21" s="76">
        <f>'Table 2'!K31</f>
        <v>110397502.06013669</v>
      </c>
      <c r="L21" s="76">
        <f>'Table 2'!L31</f>
        <v>111654956.2053428</v>
      </c>
      <c r="M21" s="76">
        <f>'Table 2'!M31</f>
        <v>113964371.91315085</v>
      </c>
      <c r="N21" s="76">
        <f>'Table 2'!N31</f>
        <v>110514376.72539163</v>
      </c>
    </row>
    <row r="22" spans="2:14" ht="15.5">
      <c r="B22" t="s">
        <v>42</v>
      </c>
      <c r="C22" t="s">
        <v>43</v>
      </c>
      <c r="D22" s="85" t="s">
        <v>44</v>
      </c>
      <c r="E22" s="76">
        <f>+E21/365000</f>
        <v>333.97113805568546</v>
      </c>
      <c r="F22" s="76">
        <f>F21/366000</f>
        <v>323.92719832168785</v>
      </c>
      <c r="G22" s="76">
        <f>+G21/365000</f>
        <v>312.85873451229122</v>
      </c>
      <c r="H22" s="76">
        <f>+H21/365000</f>
        <v>311.32605857834443</v>
      </c>
      <c r="I22" s="76">
        <f>I21/365000</f>
        <v>310.61880987727653</v>
      </c>
      <c r="J22" s="76">
        <f>J21/366000</f>
        <v>308.94050660142182</v>
      </c>
      <c r="K22" s="76">
        <f>K21/365000</f>
        <v>302.45890975379916</v>
      </c>
      <c r="L22" s="76">
        <f>L21/365000</f>
        <v>305.90398960367889</v>
      </c>
      <c r="M22" s="76">
        <f>+M21/365000</f>
        <v>312.23115592644069</v>
      </c>
      <c r="N22" s="76">
        <f>+N21/366000</f>
        <v>301.95184897647988</v>
      </c>
    </row>
    <row r="23" spans="2:14" ht="15.5">
      <c r="C23" t="s">
        <v>45</v>
      </c>
      <c r="D23" s="85" t="s">
        <v>46</v>
      </c>
      <c r="E23" s="77">
        <v>3.9674142549736833</v>
      </c>
      <c r="F23" s="77">
        <v>4.0527535222577775</v>
      </c>
      <c r="G23" s="77">
        <v>4.6331279387697464</v>
      </c>
      <c r="H23" s="77">
        <v>2.3941932579134577</v>
      </c>
      <c r="I23" s="77">
        <v>0.82567144050375418</v>
      </c>
      <c r="J23" s="77">
        <v>2.018361188322956</v>
      </c>
      <c r="K23" s="77">
        <v>6.5589118333551273</v>
      </c>
      <c r="L23" s="77">
        <v>14.401671163960089</v>
      </c>
      <c r="M23" s="77">
        <v>5.8652953443706224</v>
      </c>
      <c r="N23" s="77">
        <v>0.17086356794464999</v>
      </c>
    </row>
    <row r="24" spans="2:14" ht="15.5">
      <c r="C24" t="s">
        <v>47</v>
      </c>
      <c r="D24" s="85" t="s">
        <v>48</v>
      </c>
      <c r="E24" s="77">
        <v>5.0385091314760704</v>
      </c>
      <c r="F24" s="77">
        <v>4.8594818121495846</v>
      </c>
      <c r="G24" s="77">
        <v>5.0405930363227744</v>
      </c>
      <c r="H24" s="77">
        <v>5.2500088964638669</v>
      </c>
      <c r="I24" s="77">
        <v>5.2439720737197089</v>
      </c>
      <c r="J24" s="77">
        <v>5.3113225683671441</v>
      </c>
      <c r="K24" s="77">
        <v>5.4061466344995006</v>
      </c>
      <c r="L24" s="77">
        <v>5.5927288375529249</v>
      </c>
      <c r="M24" s="77">
        <v>5.6624651480667207</v>
      </c>
      <c r="N24" s="77">
        <v>5.68811673844771</v>
      </c>
    </row>
    <row r="25" spans="2:14" ht="15.5">
      <c r="C25" t="s">
        <v>49</v>
      </c>
      <c r="D25" s="85" t="s">
        <v>50</v>
      </c>
      <c r="E25" s="77">
        <v>50.377035819726032</v>
      </c>
      <c r="F25" s="77">
        <v>39.939373521857917</v>
      </c>
      <c r="G25" s="77">
        <v>47.636461896986283</v>
      </c>
      <c r="H25" s="77">
        <v>58.110318988125314</v>
      </c>
      <c r="I25" s="77">
        <v>49.929415559190012</v>
      </c>
      <c r="J25" s="77">
        <v>54.403804770491789</v>
      </c>
      <c r="K25" s="77">
        <v>43.679386086301349</v>
      </c>
      <c r="L25" s="77">
        <v>48.893253019178246</v>
      </c>
      <c r="M25" s="77">
        <v>44.394009971506854</v>
      </c>
      <c r="N25" s="77">
        <v>40.012756800546377</v>
      </c>
    </row>
    <row r="26" spans="2:14" ht="15.5">
      <c r="C26" t="s">
        <v>51</v>
      </c>
      <c r="D26" s="85" t="s">
        <v>52</v>
      </c>
      <c r="E26" s="77">
        <v>0</v>
      </c>
      <c r="F26" s="77">
        <v>0</v>
      </c>
      <c r="G26" s="77">
        <v>0</v>
      </c>
      <c r="H26" s="77">
        <v>0</v>
      </c>
      <c r="I26" s="77">
        <v>0</v>
      </c>
      <c r="J26" s="77">
        <v>0</v>
      </c>
      <c r="K26" s="77">
        <v>-1.4210854715202004E-12</v>
      </c>
      <c r="L26" s="77">
        <v>-1.3981978676709446</v>
      </c>
      <c r="M26" s="77">
        <v>-1.7961504663013701</v>
      </c>
      <c r="N26" s="77">
        <v>-1.76301653306011</v>
      </c>
    </row>
    <row r="27" spans="2:14" ht="15.5">
      <c r="C27" t="s">
        <v>53</v>
      </c>
      <c r="D27" s="85" t="s">
        <v>54</v>
      </c>
      <c r="E27" s="77">
        <v>1.2582931265774846</v>
      </c>
      <c r="F27" s="77">
        <v>1.267597340710779</v>
      </c>
      <c r="G27" s="77">
        <v>1.2630591317810058</v>
      </c>
      <c r="H27" s="77">
        <v>1.3824992432869863</v>
      </c>
      <c r="I27" s="77">
        <v>1.3621411106557275</v>
      </c>
      <c r="J27" s="77">
        <v>1.8041672584699313</v>
      </c>
      <c r="K27" s="77">
        <v>1.9814228446575157</v>
      </c>
      <c r="L27" s="77">
        <v>1.6778313093150814</v>
      </c>
      <c r="M27" s="77">
        <v>1.6266194460271799</v>
      </c>
      <c r="N27" s="77">
        <v>1.828783280327869</v>
      </c>
    </row>
    <row r="28" spans="2:14" ht="15.5">
      <c r="C28" t="s">
        <v>55</v>
      </c>
      <c r="D28" s="85" t="s">
        <v>56</v>
      </c>
      <c r="E28" s="102">
        <v>2.2053325190514101</v>
      </c>
      <c r="F28" s="102">
        <v>1.1774873983740699</v>
      </c>
      <c r="G28" s="102">
        <v>0.57302953273199364</v>
      </c>
      <c r="H28" s="102">
        <v>1.1281000000000176</v>
      </c>
      <c r="I28" s="102">
        <v>1.20091812099849</v>
      </c>
      <c r="J28" s="102">
        <v>7.0877038293815503E-2</v>
      </c>
      <c r="K28" s="102">
        <v>0.836041851888353</v>
      </c>
      <c r="L28" s="77">
        <v>1.4379797478794103</v>
      </c>
      <c r="M28" s="77">
        <v>0.87805102360829301</v>
      </c>
      <c r="N28" s="77">
        <v>0.77568335022812018</v>
      </c>
    </row>
    <row r="29" spans="2:14" ht="15.5">
      <c r="C29" t="s">
        <v>57</v>
      </c>
      <c r="D29" s="85" t="s">
        <v>58</v>
      </c>
      <c r="E29" s="77">
        <v>1.9242558131631178</v>
      </c>
      <c r="F29" s="77">
        <v>12.259690995491098</v>
      </c>
      <c r="G29" s="77">
        <v>6.3224181154764887</v>
      </c>
      <c r="H29" s="77">
        <v>-9.0372910346704103</v>
      </c>
      <c r="I29" s="77">
        <v>-3.6171006053926948</v>
      </c>
      <c r="J29" s="77">
        <v>-10.244582350743858</v>
      </c>
      <c r="K29" s="77">
        <v>-3.565259045088232</v>
      </c>
      <c r="L29" s="77">
        <v>-10.996888476255702</v>
      </c>
      <c r="M29" s="77">
        <v>-1.4957</v>
      </c>
      <c r="N29" s="77">
        <v>-1.0700362175481606</v>
      </c>
    </row>
    <row r="30" spans="2:14" ht="15.5">
      <c r="C30" t="s">
        <v>59</v>
      </c>
      <c r="D30" s="85" t="s">
        <v>60</v>
      </c>
      <c r="E30" s="77">
        <v>2.1489589041095893</v>
      </c>
      <c r="F30" s="77">
        <v>2.2384207650273225</v>
      </c>
      <c r="G30" s="77">
        <v>2.3934438356164383</v>
      </c>
      <c r="H30" s="77">
        <v>2.1321698630136989</v>
      </c>
      <c r="I30" s="77">
        <v>2.2502958904109587</v>
      </c>
      <c r="J30" s="77">
        <v>2.1029453551912569</v>
      </c>
      <c r="K30" s="77">
        <v>2.1737307416154938</v>
      </c>
      <c r="L30" s="77">
        <v>2.0010845536136044</v>
      </c>
      <c r="M30" s="77">
        <v>2.0015040000000002</v>
      </c>
      <c r="N30" s="77">
        <v>1.944616931147541</v>
      </c>
    </row>
    <row r="31" spans="2:14" ht="15.5">
      <c r="C31" t="s">
        <v>61</v>
      </c>
      <c r="D31" s="85" t="s">
        <v>62</v>
      </c>
      <c r="E31" s="77">
        <v>18.811221809137564</v>
      </c>
      <c r="F31" s="77">
        <v>18.590215016430157</v>
      </c>
      <c r="G31" s="77">
        <v>18.117067607487215</v>
      </c>
      <c r="H31" s="77">
        <v>17.713517491590487</v>
      </c>
      <c r="I31" s="77">
        <v>17.560000000000002</v>
      </c>
      <c r="J31" s="77">
        <v>17.420000000000002</v>
      </c>
      <c r="K31" s="77">
        <v>17.942939078832026</v>
      </c>
      <c r="L31" s="77">
        <v>17.488976137026114</v>
      </c>
      <c r="M31" s="77">
        <v>17.634146619258097</v>
      </c>
      <c r="N31" s="77">
        <v>16.720931056922069</v>
      </c>
    </row>
    <row r="32" spans="2:14" ht="15.5">
      <c r="C32" t="s">
        <v>63</v>
      </c>
      <c r="D32" s="85" t="s">
        <v>64</v>
      </c>
      <c r="E32" s="76">
        <f t="shared" ref="E32:N32" si="3">SUM(E22:E31)</f>
        <v>419.70215943390042</v>
      </c>
      <c r="F32" s="76">
        <f t="shared" si="3"/>
        <v>408.31221869398655</v>
      </c>
      <c r="G32" s="76">
        <f t="shared" si="3"/>
        <v>398.83793560746318</v>
      </c>
      <c r="H32" s="76">
        <f t="shared" si="3"/>
        <v>390.39957528406779</v>
      </c>
      <c r="I32" s="76">
        <f t="shared" si="3"/>
        <v>385.37412346736249</v>
      </c>
      <c r="J32" s="76">
        <f t="shared" si="3"/>
        <v>381.82740242981481</v>
      </c>
      <c r="K32" s="76">
        <f t="shared" si="3"/>
        <v>377.47222977985888</v>
      </c>
      <c r="L32" s="76">
        <f t="shared" si="3"/>
        <v>385.00242802827768</v>
      </c>
      <c r="M32" s="76">
        <f t="shared" si="3"/>
        <v>387.00139701297712</v>
      </c>
      <c r="N32" s="76">
        <f t="shared" si="3"/>
        <v>366.26054795143591</v>
      </c>
    </row>
    <row r="33" spans="2:14">
      <c r="D33" s="45" t="s">
        <v>65</v>
      </c>
      <c r="E33" s="46">
        <v>419.78735001507602</v>
      </c>
      <c r="F33" s="46">
        <v>408.53226267253291</v>
      </c>
      <c r="G33" s="46">
        <v>398.9391478368334</v>
      </c>
      <c r="H33" s="46">
        <v>390.11925501516748</v>
      </c>
      <c r="I33" s="46">
        <v>385.4745062793159</v>
      </c>
      <c r="J33" s="46">
        <v>381.81097864588122</v>
      </c>
      <c r="K33" s="46">
        <v>377.514499874916</v>
      </c>
      <c r="L33" s="46">
        <v>384.96722931059753</v>
      </c>
      <c r="M33" s="46">
        <v>386.75523423934669</v>
      </c>
      <c r="N33" s="46">
        <v>366.21731170016818</v>
      </c>
    </row>
    <row r="34" spans="2:14">
      <c r="D34" s="104" t="s">
        <v>38</v>
      </c>
      <c r="E34" s="113">
        <f t="shared" ref="E34:L34" si="4">E33-E32</f>
        <v>8.5190581175595526E-2</v>
      </c>
      <c r="F34" s="113">
        <f t="shared" si="4"/>
        <v>0.22004397854635727</v>
      </c>
      <c r="G34" s="113">
        <f t="shared" si="4"/>
        <v>0.10121222937021912</v>
      </c>
      <c r="H34" s="113">
        <f t="shared" si="4"/>
        <v>-0.28032026890031148</v>
      </c>
      <c r="I34" s="113">
        <f t="shared" si="4"/>
        <v>0.10038281195340915</v>
      </c>
      <c r="J34" s="113">
        <f t="shared" si="4"/>
        <v>-1.6423783933589675E-2</v>
      </c>
      <c r="K34" s="113">
        <f t="shared" si="4"/>
        <v>4.2270095057119761E-2</v>
      </c>
      <c r="L34" s="113">
        <f t="shared" si="4"/>
        <v>-3.5198717680145819E-2</v>
      </c>
      <c r="M34" s="113">
        <f>M33-M32</f>
        <v>-0.24616277363043082</v>
      </c>
      <c r="N34" s="113">
        <v>-4.3236251267728676E-2</v>
      </c>
    </row>
    <row r="35" spans="2:14">
      <c r="D35" s="84" t="s">
        <v>66</v>
      </c>
      <c r="E35" s="84" t="str">
        <f>+E$7</f>
        <v>2010-11 RF</v>
      </c>
      <c r="F35" s="84" t="str">
        <f t="shared" ref="F35:N35" si="5">+F$7</f>
        <v>2011-12 RF</v>
      </c>
      <c r="G35" s="84" t="str">
        <f t="shared" si="5"/>
        <v>2012-13 RF</v>
      </c>
      <c r="H35" s="84" t="str">
        <f t="shared" si="5"/>
        <v>2013-14 RF</v>
      </c>
      <c r="I35" s="84" t="str">
        <f t="shared" si="5"/>
        <v>2014-15 RF</v>
      </c>
      <c r="J35" s="84" t="str">
        <f t="shared" si="5"/>
        <v>2015-16 RF</v>
      </c>
      <c r="K35" s="84" t="str">
        <f t="shared" si="5"/>
        <v>2016-17 RF</v>
      </c>
      <c r="L35" s="84" t="str">
        <f t="shared" si="5"/>
        <v>2017-18 RF</v>
      </c>
      <c r="M35" s="84" t="str">
        <f t="shared" si="5"/>
        <v>2018-19 RF</v>
      </c>
      <c r="N35" s="84" t="str">
        <f t="shared" si="5"/>
        <v>2019-20 Month</v>
      </c>
    </row>
    <row r="36" spans="2:14" ht="15.5">
      <c r="C36" t="s">
        <v>67</v>
      </c>
      <c r="D36" s="85" t="s">
        <v>68</v>
      </c>
      <c r="E36" s="76">
        <v>48451137.546303652</v>
      </c>
      <c r="F36" s="76">
        <v>47015701.144317053</v>
      </c>
      <c r="G36" s="76">
        <v>46107853.98273956</v>
      </c>
      <c r="H36" s="76">
        <v>47163690.985890336</v>
      </c>
      <c r="I36" s="76">
        <v>47007115.693972796</v>
      </c>
      <c r="J36" s="76">
        <v>47708226.9029506</v>
      </c>
      <c r="K36" s="76">
        <v>48872347.993561625</v>
      </c>
      <c r="L36" s="76">
        <v>49699448.266438492</v>
      </c>
      <c r="M36" s="76">
        <f>+'Table 2'!M33</f>
        <v>49611241.227945499</v>
      </c>
      <c r="N36" s="76">
        <f>+'Table 2'!N33</f>
        <v>50778348.943581596</v>
      </c>
    </row>
    <row r="37" spans="2:14" ht="15.5">
      <c r="B37" t="s">
        <v>42</v>
      </c>
      <c r="C37" t="s">
        <v>69</v>
      </c>
      <c r="D37" s="85" t="s">
        <v>70</v>
      </c>
      <c r="E37" s="76">
        <v>132.74284259261273</v>
      </c>
      <c r="F37" s="76">
        <v>128.45819984786081</v>
      </c>
      <c r="G37" s="76">
        <v>126.322887623944</v>
      </c>
      <c r="H37" s="76">
        <v>129.21559104216499</v>
      </c>
      <c r="I37" s="76">
        <v>128.78661833965148</v>
      </c>
      <c r="J37" s="76">
        <v>130.35034672937323</v>
      </c>
      <c r="K37" s="76">
        <v>133.896843810977</v>
      </c>
      <c r="L37" s="76">
        <v>136.16287196284517</v>
      </c>
      <c r="M37" s="76">
        <f>+M36/365000</f>
        <v>135.92120884368629</v>
      </c>
      <c r="N37" s="76">
        <f>+N36/366000</f>
        <v>138.7386583157967</v>
      </c>
    </row>
    <row r="38" spans="2:14" ht="15.5">
      <c r="C38" t="s">
        <v>71</v>
      </c>
      <c r="D38" s="85" t="s">
        <v>72</v>
      </c>
      <c r="E38" s="141">
        <v>2.3588410829405504</v>
      </c>
      <c r="F38" s="141">
        <v>4.4270289222928625</v>
      </c>
      <c r="G38" s="141">
        <v>7.2484893667349439</v>
      </c>
      <c r="H38" s="141">
        <v>1.6728769090446569</v>
      </c>
      <c r="I38" s="141">
        <v>5.6511810926067669</v>
      </c>
      <c r="J38" s="141">
        <v>1.3039404319164292</v>
      </c>
      <c r="K38" s="141">
        <v>3.6247711341859592</v>
      </c>
      <c r="L38" s="141">
        <v>8.3590771445768279</v>
      </c>
      <c r="M38" s="141">
        <v>7.3066652398536229</v>
      </c>
      <c r="N38" s="141">
        <v>-1.6469781317076126</v>
      </c>
    </row>
    <row r="39" spans="2:14" ht="15.5">
      <c r="C39" t="s">
        <v>73</v>
      </c>
      <c r="D39" s="85" t="s">
        <v>48</v>
      </c>
      <c r="E39" s="141">
        <v>2.5172337544469698</v>
      </c>
      <c r="F39" s="141">
        <v>3.5607587765099429</v>
      </c>
      <c r="G39" s="141">
        <v>3.6879628641560482</v>
      </c>
      <c r="H39" s="141">
        <v>3.7047017745968454</v>
      </c>
      <c r="I39" s="141">
        <v>3.6718000000000002</v>
      </c>
      <c r="J39" s="141">
        <v>3.7688000000000001</v>
      </c>
      <c r="K39" s="141">
        <v>3.8308</v>
      </c>
      <c r="L39" s="141">
        <v>3.9020800000000002</v>
      </c>
      <c r="M39" s="141">
        <v>4.1092353583897028</v>
      </c>
      <c r="N39" s="141">
        <v>3.8294972901016266</v>
      </c>
    </row>
    <row r="40" spans="2:14" ht="15.5">
      <c r="C40" t="s">
        <v>74</v>
      </c>
      <c r="D40" s="85" t="s">
        <v>75</v>
      </c>
      <c r="E40" s="141">
        <v>1.0412198366666667</v>
      </c>
      <c r="F40" s="141">
        <v>0.33728361000000007</v>
      </c>
      <c r="G40" s="141">
        <v>0.33947696129032262</v>
      </c>
      <c r="H40" s="141">
        <v>0.30468188064516127</v>
      </c>
      <c r="I40" s="141">
        <v>0.48836377096774197</v>
      </c>
      <c r="J40" s="141">
        <v>0.51027101290322596</v>
      </c>
      <c r="K40" s="141">
        <v>0.39631616129032254</v>
      </c>
      <c r="L40" s="141">
        <v>0.43004100645161292</v>
      </c>
      <c r="M40" s="141">
        <v>0.19795219032258066</v>
      </c>
      <c r="N40" s="141">
        <v>0.19810179354838714</v>
      </c>
    </row>
    <row r="41" spans="2:14" ht="15.5">
      <c r="C41" t="s">
        <v>76</v>
      </c>
      <c r="D41" s="85" t="s">
        <v>52</v>
      </c>
      <c r="E41" s="141">
        <v>0</v>
      </c>
      <c r="F41" s="141">
        <v>0</v>
      </c>
      <c r="G41" s="141">
        <v>0</v>
      </c>
      <c r="H41" s="141">
        <v>0</v>
      </c>
      <c r="I41" s="141">
        <v>0</v>
      </c>
      <c r="J41" s="141">
        <v>0</v>
      </c>
      <c r="K41" s="141">
        <v>0</v>
      </c>
      <c r="L41" s="141">
        <v>-0.50965441612903195</v>
      </c>
      <c r="M41" s="141">
        <v>-0.32408470322580701</v>
      </c>
      <c r="N41" s="141">
        <v>0</v>
      </c>
    </row>
    <row r="42" spans="2:14" ht="15.5">
      <c r="C42" t="s">
        <v>77</v>
      </c>
      <c r="D42" s="85" t="s">
        <v>54</v>
      </c>
      <c r="E42" s="141">
        <v>0.92449890666666623</v>
      </c>
      <c r="F42" s="141">
        <v>0.88413983000000007</v>
      </c>
      <c r="G42" s="141">
        <v>1.0309619645161294</v>
      </c>
      <c r="H42" s="141">
        <v>1.0530100999999996</v>
      </c>
      <c r="I42" s="141">
        <v>1.1054620903225805</v>
      </c>
      <c r="J42" s="141">
        <v>1.4496521516129006</v>
      </c>
      <c r="K42" s="141">
        <v>1.649853203225806</v>
      </c>
      <c r="L42" s="141">
        <v>1.3117935387096764</v>
      </c>
      <c r="M42" s="141">
        <v>1.5548432161290304</v>
      </c>
      <c r="N42" s="141">
        <v>1.4601591774193501</v>
      </c>
    </row>
    <row r="43" spans="2:14" ht="15.5">
      <c r="C43" t="s">
        <v>78</v>
      </c>
      <c r="D43" s="85" t="s">
        <v>79</v>
      </c>
      <c r="E43" s="142">
        <v>0.33214835000000154</v>
      </c>
      <c r="F43" s="142">
        <v>0.46068129333333191</v>
      </c>
      <c r="G43" s="142">
        <v>0.69802581612902181</v>
      </c>
      <c r="H43" s="142">
        <v>0.63328566129031272</v>
      </c>
      <c r="I43" s="142">
        <v>0.74461053548385803</v>
      </c>
      <c r="J43" s="141">
        <v>0.66310751290321601</v>
      </c>
      <c r="K43" s="141">
        <v>0.9104799322580428</v>
      </c>
      <c r="L43" s="141">
        <v>1.1235003806451265</v>
      </c>
      <c r="M43" s="141">
        <v>0.76510499032254775</v>
      </c>
      <c r="N43" s="141">
        <v>0</v>
      </c>
    </row>
    <row r="44" spans="2:14" ht="15.5">
      <c r="C44" t="s">
        <v>80</v>
      </c>
      <c r="D44" s="85" t="s">
        <v>81</v>
      </c>
      <c r="E44" s="142">
        <v>0.81754311319634798</v>
      </c>
      <c r="F44" s="142">
        <v>0.6382202607762566</v>
      </c>
      <c r="G44" s="142">
        <v>0.41872231511268193</v>
      </c>
      <c r="H44" s="142">
        <v>0.37152456676977419</v>
      </c>
      <c r="I44" s="142">
        <v>0.82831022612903105</v>
      </c>
      <c r="J44" s="141">
        <v>0.70027051451612865</v>
      </c>
      <c r="K44" s="141">
        <v>0.32961005999999993</v>
      </c>
      <c r="L44" s="141">
        <v>0.34894265072912012</v>
      </c>
      <c r="M44" s="141">
        <v>0.71582779783473272</v>
      </c>
      <c r="N44" s="141">
        <v>0.74922580645161285</v>
      </c>
    </row>
    <row r="45" spans="2:14" ht="15.5">
      <c r="C45" t="s">
        <v>82</v>
      </c>
      <c r="D45" s="85" t="s">
        <v>83</v>
      </c>
      <c r="E45" s="76">
        <f t="shared" ref="E45:N45" si="6">SUM(E37:E44)</f>
        <v>140.73432763652994</v>
      </c>
      <c r="F45" s="76">
        <f t="shared" si="6"/>
        <v>138.76631254077319</v>
      </c>
      <c r="G45" s="76">
        <f t="shared" si="6"/>
        <v>139.74652691188317</v>
      </c>
      <c r="H45" s="76">
        <f t="shared" si="6"/>
        <v>136.95567193451171</v>
      </c>
      <c r="I45" s="76">
        <f t="shared" si="6"/>
        <v>141.27634605516147</v>
      </c>
      <c r="J45" s="76">
        <f t="shared" si="6"/>
        <v>138.74638835322511</v>
      </c>
      <c r="K45" s="76">
        <f t="shared" si="6"/>
        <v>144.63867430193713</v>
      </c>
      <c r="L45" s="76">
        <f t="shared" si="6"/>
        <v>151.12865226782853</v>
      </c>
      <c r="M45" s="76">
        <f>SUM(M37:M44)</f>
        <v>150.24675293331271</v>
      </c>
      <c r="N45" s="76">
        <f t="shared" si="6"/>
        <v>143.32866425161004</v>
      </c>
    </row>
    <row r="46" spans="2:14">
      <c r="D46" s="45" t="s">
        <v>84</v>
      </c>
      <c r="E46" s="49">
        <v>140.82590759999999</v>
      </c>
      <c r="F46" s="49">
        <v>139.19541336</v>
      </c>
      <c r="G46" s="49">
        <v>139.72030660000004</v>
      </c>
      <c r="H46" s="49">
        <v>136.92160248000027</v>
      </c>
      <c r="I46" s="49">
        <v>141.03286169</v>
      </c>
      <c r="J46" s="49">
        <v>138.51039512000034</v>
      </c>
      <c r="K46" s="49">
        <v>144.65282626000061</v>
      </c>
      <c r="L46" s="49">
        <v>151.231672449987</v>
      </c>
      <c r="M46" s="46">
        <v>150.07499999999999</v>
      </c>
      <c r="N46" s="46">
        <v>143.422</v>
      </c>
    </row>
    <row r="47" spans="2:14">
      <c r="D47" s="104" t="s">
        <v>38</v>
      </c>
      <c r="E47" s="113">
        <f t="shared" ref="E47:N47" si="7">E46-E45</f>
        <v>9.1579963470053372E-2</v>
      </c>
      <c r="F47" s="113">
        <f t="shared" si="7"/>
        <v>0.42910081922681798</v>
      </c>
      <c r="G47" s="113">
        <f t="shared" si="7"/>
        <v>-2.6220311883122349E-2</v>
      </c>
      <c r="H47" s="113">
        <f t="shared" si="7"/>
        <v>-3.4069454511438835E-2</v>
      </c>
      <c r="I47" s="113">
        <f t="shared" si="7"/>
        <v>-0.24348436516146421</v>
      </c>
      <c r="J47" s="113">
        <f t="shared" si="7"/>
        <v>-0.23599323322477517</v>
      </c>
      <c r="K47" s="113">
        <f t="shared" si="7"/>
        <v>1.4151958063479242E-2</v>
      </c>
      <c r="L47" s="113">
        <f t="shared" si="7"/>
        <v>0.10302018215847397</v>
      </c>
      <c r="M47" s="113">
        <f>M46-M45</f>
        <v>-0.17175293331271746</v>
      </c>
      <c r="N47" s="113">
        <f t="shared" si="7"/>
        <v>9.3335748389961282E-2</v>
      </c>
    </row>
    <row r="48" spans="2:14">
      <c r="D48" s="122" t="s">
        <v>85</v>
      </c>
      <c r="E48" s="123" t="s">
        <v>86</v>
      </c>
      <c r="F48" s="84" t="str">
        <f t="shared" ref="F48:N48" si="8">+F$7</f>
        <v>2011-12 RF</v>
      </c>
      <c r="G48" s="84" t="str">
        <f t="shared" si="8"/>
        <v>2012-13 RF</v>
      </c>
      <c r="H48" s="84" t="str">
        <f t="shared" si="8"/>
        <v>2013-14 RF</v>
      </c>
      <c r="I48" s="84" t="str">
        <f t="shared" si="8"/>
        <v>2014-15 RF</v>
      </c>
      <c r="J48" s="84" t="str">
        <f t="shared" si="8"/>
        <v>2015-16 RF</v>
      </c>
      <c r="K48" s="84" t="str">
        <f t="shared" si="8"/>
        <v>2016-17 RF</v>
      </c>
      <c r="L48" s="84" t="str">
        <f t="shared" si="8"/>
        <v>2017-18 RF</v>
      </c>
      <c r="M48" s="84" t="str">
        <f t="shared" si="8"/>
        <v>2018-19 RF</v>
      </c>
      <c r="N48" s="84" t="str">
        <f t="shared" si="8"/>
        <v>2019-20 Month</v>
      </c>
    </row>
    <row r="49" spans="2:14" ht="15.5">
      <c r="B49" s="114"/>
      <c r="C49" t="s">
        <v>87</v>
      </c>
      <c r="D49" s="124" t="s">
        <v>88</v>
      </c>
      <c r="E49" s="125">
        <f>'Table 2'!E42</f>
        <v>25289.047202885777</v>
      </c>
      <c r="F49" s="125">
        <f>'Table 2'!F42</f>
        <v>17222.683060109288</v>
      </c>
      <c r="G49" s="125">
        <f>'Table 2'!G42</f>
        <v>18371.720547945235</v>
      </c>
      <c r="H49" s="125">
        <f>'Table 2'!H42</f>
        <v>17453.720547945246</v>
      </c>
      <c r="I49" s="125">
        <f>'Table 2'!I42</f>
        <v>16514.660273972604</v>
      </c>
      <c r="J49" s="125">
        <f>'Table 2'!J42</f>
        <v>16323.39344262301</v>
      </c>
      <c r="K49" s="125">
        <f>'Table 2'!K42</f>
        <v>16305.493150684904</v>
      </c>
      <c r="L49" s="125">
        <f>'Table 2'!L42</f>
        <v>21775.534246575382</v>
      </c>
      <c r="M49" s="125">
        <f>'Table 2'!M42</f>
        <v>20748.24657534248</v>
      </c>
      <c r="N49" s="125">
        <f>'Table 2'!N42</f>
        <v>20547.494535519196</v>
      </c>
    </row>
    <row r="50" spans="2:14" ht="15.5">
      <c r="B50" s="114"/>
      <c r="C50" t="s">
        <v>89</v>
      </c>
      <c r="D50" s="124" t="s">
        <v>90</v>
      </c>
      <c r="E50" s="127">
        <v>18139.14</v>
      </c>
      <c r="F50" s="127"/>
      <c r="G50" s="127"/>
      <c r="H50" s="127"/>
      <c r="I50" s="127"/>
      <c r="J50" s="127"/>
      <c r="K50" s="127"/>
      <c r="L50" s="127"/>
      <c r="M50" s="127"/>
      <c r="N50" s="127"/>
    </row>
    <row r="51" spans="2:14" ht="15.5">
      <c r="C51" t="s">
        <v>91</v>
      </c>
      <c r="D51" s="124" t="s">
        <v>54</v>
      </c>
      <c r="E51" s="127">
        <v>4577.0301369863009</v>
      </c>
      <c r="F51" s="127">
        <v>4615.811475409836</v>
      </c>
      <c r="G51" s="127">
        <v>4678.4410958904109</v>
      </c>
      <c r="H51" s="127">
        <v>4524.7698630136983</v>
      </c>
      <c r="I51" s="127">
        <v>4472.1698630136989</v>
      </c>
      <c r="J51" s="127">
        <v>4507.9234972677596</v>
      </c>
      <c r="K51" s="127">
        <v>4247.9863013698632</v>
      </c>
      <c r="L51" s="127">
        <v>3145.0904109589042</v>
      </c>
      <c r="M51" s="127">
        <v>3214.9404109589041</v>
      </c>
      <c r="N51" s="127">
        <v>3112.1830601092893</v>
      </c>
    </row>
    <row r="52" spans="2:14" ht="15.5">
      <c r="C52" t="s">
        <v>92</v>
      </c>
      <c r="D52" s="124" t="s">
        <v>93</v>
      </c>
      <c r="E52" s="127">
        <v>2645.3945205479467</v>
      </c>
      <c r="F52" s="127">
        <v>1427.2568306010944</v>
      </c>
      <c r="G52" s="127">
        <v>1026.3150684931497</v>
      </c>
      <c r="H52" s="127">
        <v>2213.4849315068495</v>
      </c>
      <c r="I52" s="127">
        <v>1764.1698630136998</v>
      </c>
      <c r="J52" s="127">
        <v>2489.478142076503</v>
      </c>
      <c r="K52" s="127">
        <v>2319.8027397260266</v>
      </c>
      <c r="L52" s="127">
        <v>3395.3698630137005</v>
      </c>
      <c r="M52" s="127">
        <v>2513.8056164383597</v>
      </c>
      <c r="N52" s="127">
        <v>1988.4398907103823</v>
      </c>
    </row>
    <row r="53" spans="2:14" ht="15.5">
      <c r="C53" t="s">
        <v>94</v>
      </c>
      <c r="D53" s="124" t="s">
        <v>52</v>
      </c>
      <c r="E53" s="127"/>
      <c r="F53" s="127"/>
      <c r="G53" s="127"/>
      <c r="H53" s="127"/>
      <c r="I53" s="127"/>
      <c r="J53" s="127"/>
      <c r="K53" s="127"/>
      <c r="L53" s="127">
        <v>-5822</v>
      </c>
      <c r="M53" s="127"/>
      <c r="N53" s="127"/>
    </row>
    <row r="54" spans="2:14" ht="15.5">
      <c r="C54" t="s">
        <v>95</v>
      </c>
      <c r="D54" s="124" t="s">
        <v>96</v>
      </c>
      <c r="E54" s="127">
        <v>-3184</v>
      </c>
      <c r="F54" s="127">
        <v>-3041</v>
      </c>
      <c r="G54" s="127">
        <v>-3335</v>
      </c>
      <c r="H54" s="127">
        <v>-1879</v>
      </c>
      <c r="I54" s="127">
        <v>-1585</v>
      </c>
      <c r="J54" s="127">
        <v>-2358</v>
      </c>
      <c r="K54" s="127">
        <v>-1838</v>
      </c>
      <c r="L54" s="127">
        <v>-1728</v>
      </c>
      <c r="M54" s="127">
        <v>-1879</v>
      </c>
      <c r="N54" s="127">
        <v>-1896</v>
      </c>
    </row>
    <row r="55" spans="2:14">
      <c r="C55" t="s">
        <v>97</v>
      </c>
      <c r="D55" s="126" t="s">
        <v>98</v>
      </c>
      <c r="E55" s="128">
        <v>47463</v>
      </c>
      <c r="F55" s="128">
        <v>20216</v>
      </c>
      <c r="G55" s="128">
        <v>20730</v>
      </c>
      <c r="H55" s="128">
        <v>22313</v>
      </c>
      <c r="I55" s="128">
        <v>21166</v>
      </c>
      <c r="J55" s="128">
        <v>20963</v>
      </c>
      <c r="K55" s="128">
        <v>21036</v>
      </c>
      <c r="L55" s="128">
        <v>20766</v>
      </c>
      <c r="M55" s="126">
        <v>24598</v>
      </c>
      <c r="N55" s="126">
        <f>19927+3832</f>
        <v>23759</v>
      </c>
    </row>
    <row r="56" spans="2:14">
      <c r="D56" s="104" t="s">
        <v>38</v>
      </c>
      <c r="E56" s="149">
        <f t="shared" ref="E56:N56" si="9">SUM(E49:E54)/E55-1</f>
        <v>7.6098443419603257E-5</v>
      </c>
      <c r="F56" s="149">
        <f t="shared" si="9"/>
        <v>4.3289306095251057E-4</v>
      </c>
      <c r="G56" s="149">
        <f t="shared" si="9"/>
        <v>5.5362818759263632E-4</v>
      </c>
      <c r="H56" s="149">
        <f t="shared" si="9"/>
        <v>-1.1050748086605111E-6</v>
      </c>
      <c r="I56" s="149">
        <f t="shared" si="9"/>
        <v>0</v>
      </c>
      <c r="J56" s="149">
        <f t="shared" si="9"/>
        <v>-9.7752245731275167E-6</v>
      </c>
      <c r="K56" s="149">
        <f t="shared" si="9"/>
        <v>-3.4122847461848238E-5</v>
      </c>
      <c r="L56" s="149">
        <f t="shared" si="9"/>
        <v>-2.6386651330589928E-7</v>
      </c>
      <c r="M56" s="149">
        <f t="shared" si="9"/>
        <v>-3.007260857001981E-7</v>
      </c>
      <c r="N56" s="149">
        <f t="shared" si="9"/>
        <v>-2.8968027531184326E-4</v>
      </c>
    </row>
    <row r="57" spans="2:14">
      <c r="D57" s="122" t="s">
        <v>99</v>
      </c>
      <c r="E57" s="123" t="s">
        <v>86</v>
      </c>
      <c r="F57" s="84" t="str">
        <f t="shared" ref="F57:N57" si="10">+F$7</f>
        <v>2011-12 RF</v>
      </c>
      <c r="G57" s="84" t="str">
        <f t="shared" si="10"/>
        <v>2012-13 RF</v>
      </c>
      <c r="H57" s="84" t="str">
        <f t="shared" si="10"/>
        <v>2013-14 RF</v>
      </c>
      <c r="I57" s="84" t="str">
        <f t="shared" si="10"/>
        <v>2014-15 RF</v>
      </c>
      <c r="J57" s="84" t="str">
        <f t="shared" si="10"/>
        <v>2015-16 RF</v>
      </c>
      <c r="K57" s="84" t="str">
        <f t="shared" si="10"/>
        <v>2016-17 RF</v>
      </c>
      <c r="L57" s="84" t="str">
        <f t="shared" si="10"/>
        <v>2017-18 RF</v>
      </c>
      <c r="M57" s="84" t="str">
        <f t="shared" si="10"/>
        <v>2018-19 RF</v>
      </c>
      <c r="N57" s="84" t="str">
        <f t="shared" si="10"/>
        <v>2019-20 Month</v>
      </c>
    </row>
    <row r="58" spans="2:14" ht="15.5">
      <c r="B58" s="114">
        <f>E58-B59</f>
        <v>108347.4475070855</v>
      </c>
      <c r="C58" t="s">
        <v>100</v>
      </c>
      <c r="D58" s="124" t="s">
        <v>101</v>
      </c>
      <c r="E58" s="125">
        <f>'Table 2'!E113</f>
        <v>98469.119148876547</v>
      </c>
      <c r="F58" s="125">
        <f>'Table 2'!F113</f>
        <v>109344.07103825155</v>
      </c>
      <c r="G58" s="125">
        <f>'Table 2'!G113</f>
        <v>111261.92876712276</v>
      </c>
      <c r="H58" s="125">
        <f>'Table 2'!H113</f>
        <v>111814.40273972558</v>
      </c>
      <c r="I58" s="125">
        <f>'Table 2'!I113</f>
        <v>112539.60547945401</v>
      </c>
      <c r="J58" s="125">
        <f>'Table 2'!J113</f>
        <v>114518.09562841582</v>
      </c>
      <c r="K58" s="125">
        <f>'Table 2'!K113</f>
        <v>116577.03287671589</v>
      </c>
      <c r="L58" s="125">
        <f>'Table 2'!L113</f>
        <v>128532.5780821918</v>
      </c>
      <c r="M58" s="125">
        <f>'Table 2'!M113</f>
        <v>129553.24383561648</v>
      </c>
      <c r="N58" s="125">
        <f>'Table 2'!N113</f>
        <v>131923.46994535491</v>
      </c>
    </row>
    <row r="59" spans="2:14" ht="15.5">
      <c r="B59" s="114">
        <f>E59/0.67*0.33</f>
        <v>-9878.3283582089553</v>
      </c>
      <c r="C59" t="s">
        <v>102</v>
      </c>
      <c r="D59" s="124" t="s">
        <v>90</v>
      </c>
      <c r="E59" s="127">
        <v>-20056</v>
      </c>
      <c r="F59" s="127"/>
      <c r="G59" s="127"/>
      <c r="H59" s="127"/>
      <c r="I59" s="127"/>
      <c r="J59" s="127"/>
      <c r="K59" s="127"/>
      <c r="L59" s="127"/>
      <c r="M59" s="127"/>
      <c r="N59" s="127"/>
    </row>
    <row r="60" spans="2:14" ht="15.5">
      <c r="C60" t="s">
        <v>103</v>
      </c>
      <c r="D60" s="124" t="s">
        <v>104</v>
      </c>
      <c r="E60" s="127">
        <v>730.79452054794467</v>
      </c>
      <c r="F60" s="127">
        <v>744.29781420765039</v>
      </c>
      <c r="G60" s="127">
        <v>732.63561643835567</v>
      </c>
      <c r="H60" s="127">
        <v>779.22191780821856</v>
      </c>
      <c r="I60" s="127">
        <v>823.51232876712243</v>
      </c>
      <c r="J60" s="127">
        <v>894.57103825136539</v>
      </c>
      <c r="K60" s="127">
        <v>914.34520547945056</v>
      </c>
      <c r="L60" s="127">
        <v>1015.6739726027389</v>
      </c>
      <c r="M60" s="127">
        <v>958</v>
      </c>
      <c r="N60" s="127">
        <v>901.13387978142111</v>
      </c>
    </row>
    <row r="61" spans="2:14" ht="15.5">
      <c r="C61" t="s">
        <v>105</v>
      </c>
      <c r="D61" s="124" t="s">
        <v>56</v>
      </c>
      <c r="E61" s="127">
        <v>789.60547945205462</v>
      </c>
      <c r="F61" s="127">
        <v>466.21857923497282</v>
      </c>
      <c r="G61" s="127">
        <v>394.73150684931505</v>
      </c>
      <c r="H61" s="127">
        <v>582.59452054794542</v>
      </c>
      <c r="I61" s="127">
        <v>533.79726027397237</v>
      </c>
      <c r="J61" s="127">
        <v>572.92076502734324</v>
      </c>
      <c r="K61" s="127">
        <v>665.1150684931506</v>
      </c>
      <c r="L61" s="127">
        <v>674.76986301369891</v>
      </c>
      <c r="M61" s="127">
        <v>546</v>
      </c>
      <c r="N61" s="127">
        <v>0</v>
      </c>
    </row>
    <row r="62" spans="2:14" ht="15.5">
      <c r="C62" t="s">
        <v>106</v>
      </c>
      <c r="D62" s="124" t="s">
        <v>54</v>
      </c>
      <c r="E62" s="127">
        <v>1352.0794520547943</v>
      </c>
      <c r="F62" s="127">
        <v>1453.5136612021856</v>
      </c>
      <c r="G62" s="127">
        <v>1544.504109589041</v>
      </c>
      <c r="H62" s="127">
        <v>1599.1643835616458</v>
      </c>
      <c r="I62" s="127">
        <v>1635.7917808219181</v>
      </c>
      <c r="J62" s="127">
        <v>2757.450819672134</v>
      </c>
      <c r="K62" s="127">
        <v>3135.8767123287653</v>
      </c>
      <c r="L62" s="127">
        <v>2900.8465753424653</v>
      </c>
      <c r="M62" s="127">
        <v>3120</v>
      </c>
      <c r="N62" s="127">
        <v>2899.8579234972799</v>
      </c>
    </row>
    <row r="63" spans="2:14" ht="15.5">
      <c r="C63" t="s">
        <v>107</v>
      </c>
      <c r="D63" s="124" t="s">
        <v>75</v>
      </c>
      <c r="E63" s="127">
        <v>50.216438356164382</v>
      </c>
      <c r="F63" s="127">
        <v>47.693989071038246</v>
      </c>
      <c r="G63" s="127">
        <v>51.936986301369856</v>
      </c>
      <c r="H63" s="127">
        <v>51.073972602739715</v>
      </c>
      <c r="I63" s="127">
        <v>50.92602739726027</v>
      </c>
      <c r="J63" s="127">
        <v>45.795081967213115</v>
      </c>
      <c r="K63" s="127">
        <v>49.534246575342458</v>
      </c>
      <c r="L63" s="127">
        <v>56.301369863013697</v>
      </c>
      <c r="M63" s="127">
        <v>55</v>
      </c>
      <c r="N63" s="127">
        <v>55.601092896174876</v>
      </c>
    </row>
    <row r="64" spans="2:14" ht="15.5">
      <c r="C64" t="s">
        <v>108</v>
      </c>
      <c r="D64" s="124" t="s">
        <v>109</v>
      </c>
      <c r="E64" s="127">
        <v>-3448.8109589041123</v>
      </c>
      <c r="F64" s="127">
        <v>-2980.7923497267766</v>
      </c>
      <c r="G64" s="127">
        <v>-3405.5178082191851</v>
      </c>
      <c r="H64" s="127">
        <v>-380.038356164383</v>
      </c>
      <c r="I64" s="127">
        <v>698.39999999999418</v>
      </c>
      <c r="J64" s="127">
        <v>979.45901639344811</v>
      </c>
      <c r="K64" s="127">
        <v>332.86575342464494</v>
      </c>
      <c r="L64" s="127">
        <v>1678.9698630136845</v>
      </c>
      <c r="M64" s="127">
        <v>-799</v>
      </c>
      <c r="N64" s="127">
        <v>-5363.0628415297542</v>
      </c>
    </row>
    <row r="65" spans="3:14" ht="15.5">
      <c r="C65" t="s">
        <v>110</v>
      </c>
      <c r="D65" s="124" t="s">
        <v>52</v>
      </c>
      <c r="E65" s="127"/>
      <c r="F65" s="127"/>
      <c r="G65" s="127"/>
      <c r="H65" s="127"/>
      <c r="I65" s="127"/>
      <c r="J65" s="127"/>
      <c r="K65" s="127"/>
      <c r="L65" s="127">
        <v>-12042</v>
      </c>
      <c r="M65" s="127">
        <v>0</v>
      </c>
      <c r="N65" s="127">
        <v>0</v>
      </c>
    </row>
    <row r="66" spans="3:14" ht="15.5">
      <c r="C66" t="s">
        <v>111</v>
      </c>
      <c r="D66" s="124" t="s">
        <v>96</v>
      </c>
      <c r="E66" s="127">
        <v>-1419</v>
      </c>
      <c r="F66" s="127">
        <v>-2834</v>
      </c>
      <c r="G66" s="127">
        <v>-2267</v>
      </c>
      <c r="H66" s="127">
        <v>-4229</v>
      </c>
      <c r="I66" s="127">
        <v>-6094</v>
      </c>
      <c r="J66" s="127">
        <v>-7489</v>
      </c>
      <c r="K66" s="127">
        <v>-4451</v>
      </c>
      <c r="L66" s="127">
        <v>-5230</v>
      </c>
      <c r="M66" s="127">
        <f>-5586+6</f>
        <v>-5580</v>
      </c>
      <c r="N66" s="127">
        <v>-1370</v>
      </c>
    </row>
    <row r="67" spans="3:14">
      <c r="C67" t="s">
        <v>112</v>
      </c>
      <c r="D67" s="126" t="s">
        <v>113</v>
      </c>
      <c r="E67" s="128">
        <v>76468</v>
      </c>
      <c r="F67" s="128">
        <v>106241</v>
      </c>
      <c r="G67" s="128">
        <v>108313</v>
      </c>
      <c r="H67" s="128">
        <v>110217</v>
      </c>
      <c r="I67" s="128">
        <v>110187</v>
      </c>
      <c r="J67" s="128">
        <v>112166</v>
      </c>
      <c r="K67" s="128">
        <v>117224</v>
      </c>
      <c r="L67" s="128">
        <v>117579</v>
      </c>
      <c r="M67" s="126">
        <v>127853</v>
      </c>
      <c r="N67" s="126">
        <f>120241+8806</f>
        <v>129047</v>
      </c>
    </row>
    <row r="68" spans="3:14">
      <c r="D68" s="104" t="s">
        <v>38</v>
      </c>
      <c r="E68" s="149">
        <f t="shared" ref="E68:N68" si="11">SUM(E58:E66)/E67-1</f>
        <v>5.3360665885904268E-8</v>
      </c>
      <c r="F68" s="149">
        <f t="shared" si="11"/>
        <v>2.5717384222190276E-8</v>
      </c>
      <c r="G68" s="149">
        <f t="shared" si="11"/>
        <v>2.0235620994402126E-6</v>
      </c>
      <c r="H68" s="149">
        <f t="shared" si="11"/>
        <v>3.8032071436600035E-6</v>
      </c>
      <c r="I68" s="149">
        <f t="shared" si="11"/>
        <v>9.3738527620068623E-6</v>
      </c>
      <c r="J68" s="149">
        <f t="shared" si="11"/>
        <v>1.0100418105960518E-3</v>
      </c>
      <c r="K68" s="149">
        <f t="shared" si="11"/>
        <v>-1.9632241072820023E-6</v>
      </c>
      <c r="L68" s="149">
        <f t="shared" si="11"/>
        <v>6.9227719468711868E-5</v>
      </c>
      <c r="M68" s="149">
        <f t="shared" si="11"/>
        <v>1.9071560031225232E-6</v>
      </c>
      <c r="N68" s="149">
        <f t="shared" si="11"/>
        <v>0</v>
      </c>
    </row>
    <row r="69" spans="3:14">
      <c r="D69" s="122" t="s">
        <v>114</v>
      </c>
      <c r="E69" s="123" t="s">
        <v>86</v>
      </c>
      <c r="F69" s="84" t="str">
        <f t="shared" ref="F69:N69" si="12">+F$7</f>
        <v>2011-12 RF</v>
      </c>
      <c r="G69" s="84" t="str">
        <f t="shared" si="12"/>
        <v>2012-13 RF</v>
      </c>
      <c r="H69" s="84" t="str">
        <f t="shared" si="12"/>
        <v>2013-14 RF</v>
      </c>
      <c r="I69" s="84" t="str">
        <f t="shared" si="12"/>
        <v>2014-15 RF</v>
      </c>
      <c r="J69" s="84" t="str">
        <f t="shared" si="12"/>
        <v>2015-16 RF</v>
      </c>
      <c r="K69" s="84" t="str">
        <f t="shared" si="12"/>
        <v>2016-17 RF</v>
      </c>
      <c r="L69" s="84" t="str">
        <f t="shared" si="12"/>
        <v>2017-18 RF</v>
      </c>
      <c r="M69" s="84" t="str">
        <f t="shared" si="12"/>
        <v>2018-19 RF</v>
      </c>
      <c r="N69" s="84" t="str">
        <f t="shared" si="12"/>
        <v>2019-20 Month</v>
      </c>
    </row>
    <row r="70" spans="3:14" ht="15.5">
      <c r="C70" t="s">
        <v>115</v>
      </c>
      <c r="D70" s="124" t="s">
        <v>116</v>
      </c>
      <c r="E70" s="125">
        <f>'Table 2'!E196</f>
        <v>23249.026969854498</v>
      </c>
      <c r="F70" s="125">
        <f>'Table 2'!F196</f>
        <v>16583.00273224042</v>
      </c>
      <c r="G70" s="125">
        <f>'Table 2'!G196</f>
        <v>17989.298630137171</v>
      </c>
      <c r="H70" s="125">
        <f>'Table 2'!H196</f>
        <v>15373.249315068566</v>
      </c>
      <c r="I70" s="125">
        <f>'Table 2'!I196</f>
        <v>14456.430136986299</v>
      </c>
      <c r="J70" s="125">
        <f>'Table 2'!J196</f>
        <v>14265.270491803311</v>
      </c>
      <c r="K70" s="125">
        <f>'Table 2'!K196</f>
        <v>14158.224657534218</v>
      </c>
      <c r="L70" s="125">
        <f>'Table 2'!L196</f>
        <v>19102.328767123323</v>
      </c>
      <c r="M70" s="125">
        <f>'Table 2'!M196</f>
        <v>18122.178082191804</v>
      </c>
      <c r="N70" s="125">
        <f>'Table 2'!N196</f>
        <v>17813.177595628462</v>
      </c>
    </row>
    <row r="71" spans="3:14" ht="15.5">
      <c r="C71" t="s">
        <v>117</v>
      </c>
      <c r="D71" s="124" t="s">
        <v>90</v>
      </c>
      <c r="E71" s="127">
        <v>16153.04</v>
      </c>
      <c r="F71" s="127"/>
      <c r="G71" s="127"/>
      <c r="H71" s="127"/>
      <c r="I71" s="127"/>
      <c r="J71" s="127"/>
      <c r="K71" s="127"/>
      <c r="L71" s="127"/>
      <c r="M71" s="127"/>
      <c r="N71" s="127"/>
    </row>
    <row r="72" spans="3:14" ht="15.5">
      <c r="C72" t="s">
        <v>118</v>
      </c>
      <c r="D72" s="124" t="s">
        <v>54</v>
      </c>
      <c r="E72" s="127">
        <v>4124.3232876712327</v>
      </c>
      <c r="F72" s="127">
        <v>4161.811475409836</v>
      </c>
      <c r="G72" s="127">
        <v>4216.4767123287675</v>
      </c>
      <c r="H72" s="127">
        <v>4081.6301369863013</v>
      </c>
      <c r="I72" s="127">
        <v>4030.0821917808221</v>
      </c>
      <c r="J72" s="127">
        <v>4045.0710382513662</v>
      </c>
      <c r="K72" s="127">
        <v>3793.4410958904109</v>
      </c>
      <c r="L72" s="127">
        <v>2832.4465753424656</v>
      </c>
      <c r="M72" s="127">
        <v>2894.8004109589042</v>
      </c>
      <c r="N72" s="127">
        <v>2815.3060109289618</v>
      </c>
    </row>
    <row r="73" spans="3:14" ht="15.5">
      <c r="C73" t="s">
        <v>119</v>
      </c>
      <c r="D73" s="124" t="s">
        <v>93</v>
      </c>
      <c r="E73" s="127">
        <v>2612.6054794520533</v>
      </c>
      <c r="F73" s="127">
        <v>1257.6803278688531</v>
      </c>
      <c r="G73" s="127">
        <v>1002.2575342465752</v>
      </c>
      <c r="H73" s="127">
        <v>2223.0986301369849</v>
      </c>
      <c r="I73" s="127">
        <v>1717.4876712328769</v>
      </c>
      <c r="J73" s="127">
        <v>2419.4535519125675</v>
      </c>
      <c r="K73" s="127">
        <v>2192.1863013698639</v>
      </c>
      <c r="L73" s="127">
        <v>3113.0712328767113</v>
      </c>
      <c r="M73" s="127">
        <v>2313.0291780821935</v>
      </c>
      <c r="N73" s="127">
        <v>1906.6065573770502</v>
      </c>
    </row>
    <row r="74" spans="3:14" ht="15.5">
      <c r="C74" t="s">
        <v>120</v>
      </c>
      <c r="D74" s="124" t="s">
        <v>52</v>
      </c>
      <c r="E74" s="127"/>
      <c r="F74" s="127"/>
      <c r="G74" s="127"/>
      <c r="H74" s="127"/>
      <c r="I74" s="127"/>
      <c r="J74" s="127"/>
      <c r="K74" s="127"/>
      <c r="L74" s="127">
        <v>-5391</v>
      </c>
      <c r="M74" s="127">
        <v>0</v>
      </c>
      <c r="N74" s="127"/>
    </row>
    <row r="75" spans="3:14" ht="15.5">
      <c r="C75" t="s">
        <v>121</v>
      </c>
      <c r="D75" s="124" t="s">
        <v>96</v>
      </c>
      <c r="E75" s="127">
        <v>-3437</v>
      </c>
      <c r="F75" s="127">
        <v>-3227</v>
      </c>
      <c r="G75" s="127">
        <v>-3600</v>
      </c>
      <c r="H75" s="127">
        <v>-1216</v>
      </c>
      <c r="I75" s="127">
        <v>-902</v>
      </c>
      <c r="J75" s="127">
        <v>-2298</v>
      </c>
      <c r="K75" s="127">
        <v>-1692</v>
      </c>
      <c r="L75" s="127">
        <v>-1570</v>
      </c>
      <c r="M75" s="127">
        <v>-1685</v>
      </c>
      <c r="N75" s="127">
        <v>-1830</v>
      </c>
    </row>
    <row r="76" spans="3:14">
      <c r="C76" t="s">
        <v>122</v>
      </c>
      <c r="D76" s="126" t="s">
        <v>123</v>
      </c>
      <c r="E76" s="128">
        <v>42701</v>
      </c>
      <c r="F76" s="128">
        <v>18766</v>
      </c>
      <c r="G76" s="128">
        <v>19597</v>
      </c>
      <c r="H76" s="128">
        <v>20462</v>
      </c>
      <c r="I76" s="128">
        <v>19302</v>
      </c>
      <c r="J76" s="128">
        <v>18432</v>
      </c>
      <c r="K76" s="128">
        <v>18453</v>
      </c>
      <c r="L76" s="128">
        <v>18087</v>
      </c>
      <c r="M76" s="126">
        <v>21645</v>
      </c>
      <c r="N76" s="126">
        <f>17173+3532</f>
        <v>20705</v>
      </c>
    </row>
    <row r="77" spans="3:14">
      <c r="D77" s="104" t="s">
        <v>38</v>
      </c>
      <c r="E77" s="149">
        <f>SUM(E70:E75)/E76-1</f>
        <v>2.3318821052997762E-5</v>
      </c>
      <c r="F77" s="149">
        <f t="shared" ref="F77:N77" si="13">SUM(F70:F75)/F76-1</f>
        <v>5.0594348924160037E-4</v>
      </c>
      <c r="G77" s="149">
        <f t="shared" si="13"/>
        <v>5.6298804472687536E-4</v>
      </c>
      <c r="H77" s="149">
        <f t="shared" si="13"/>
        <v>-1.0711469136115426E-6</v>
      </c>
      <c r="I77" s="149">
        <f t="shared" si="13"/>
        <v>0</v>
      </c>
      <c r="J77" s="149">
        <f t="shared" si="13"/>
        <v>-1.1117514797986949E-5</v>
      </c>
      <c r="K77" s="149">
        <f t="shared" si="13"/>
        <v>-6.2209137024149541E-5</v>
      </c>
      <c r="L77" s="149">
        <f t="shared" si="13"/>
        <v>-8.4825928843290654E-6</v>
      </c>
      <c r="M77" s="149">
        <f t="shared" si="13"/>
        <v>3.5441131451818819E-7</v>
      </c>
      <c r="N77" s="149">
        <f t="shared" si="13"/>
        <v>4.3546937682492626E-6</v>
      </c>
    </row>
    <row r="78" spans="3:14">
      <c r="D78" s="122" t="s">
        <v>124</v>
      </c>
      <c r="E78" s="123" t="s">
        <v>86</v>
      </c>
      <c r="F78" s="84" t="str">
        <f t="shared" ref="F78:N78" si="14">+F$7</f>
        <v>2011-12 RF</v>
      </c>
      <c r="G78" s="84" t="str">
        <f t="shared" si="14"/>
        <v>2012-13 RF</v>
      </c>
      <c r="H78" s="84" t="str">
        <f t="shared" si="14"/>
        <v>2013-14 RF</v>
      </c>
      <c r="I78" s="84" t="str">
        <f t="shared" si="14"/>
        <v>2014-15 RF</v>
      </c>
      <c r="J78" s="84" t="str">
        <f t="shared" si="14"/>
        <v>2015-16 RF</v>
      </c>
      <c r="K78" s="84" t="str">
        <f t="shared" si="14"/>
        <v>2016-17 RF</v>
      </c>
      <c r="L78" s="84" t="str">
        <f t="shared" si="14"/>
        <v>2017-18 RF</v>
      </c>
      <c r="M78" s="84" t="str">
        <f t="shared" si="14"/>
        <v>2018-19 RF</v>
      </c>
      <c r="N78" s="84" t="str">
        <f t="shared" si="14"/>
        <v>2019-20 Month</v>
      </c>
    </row>
    <row r="79" spans="3:14" ht="15.5">
      <c r="C79" t="s">
        <v>125</v>
      </c>
      <c r="D79" s="124" t="s">
        <v>126</v>
      </c>
      <c r="E79" s="125">
        <f>'Table 2'!E248</f>
        <v>75802.222931432567</v>
      </c>
      <c r="F79" s="125">
        <f>'Table 2'!F248</f>
        <v>85862.625683060134</v>
      </c>
      <c r="G79" s="125">
        <f>'Table 2'!G248</f>
        <v>87678.147945204822</v>
      </c>
      <c r="H79" s="125">
        <f>'Table 2'!H248</f>
        <v>88630.465753424302</v>
      </c>
      <c r="I79" s="125">
        <f>'Table 2'!I248</f>
        <v>89366.145205480876</v>
      </c>
      <c r="J79" s="125">
        <f>'Table 2'!J248</f>
        <v>91115.68579235005</v>
      </c>
      <c r="K79" s="125">
        <f>'Table 2'!K248</f>
        <v>93131.750684933708</v>
      </c>
      <c r="L79" s="125">
        <f>'Table 2'!L248</f>
        <v>103720.95342465925</v>
      </c>
      <c r="M79" s="125">
        <f>'Table 2'!M248</f>
        <v>104567.15890411132</v>
      </c>
      <c r="N79" s="125">
        <f>'Table 2'!N248</f>
        <v>106926.91256830508</v>
      </c>
    </row>
    <row r="80" spans="3:14" ht="15.5">
      <c r="C80" t="s">
        <v>127</v>
      </c>
      <c r="D80" s="124" t="s">
        <v>90</v>
      </c>
      <c r="E80" s="127">
        <v>-18063.834999999999</v>
      </c>
      <c r="F80" s="127"/>
      <c r="G80" s="127"/>
      <c r="H80" s="127"/>
      <c r="I80" s="127"/>
      <c r="J80" s="127"/>
      <c r="K80" s="127"/>
      <c r="L80" s="127"/>
      <c r="M80" s="127"/>
      <c r="N80" s="127"/>
    </row>
    <row r="81" spans="3:14" ht="15.5">
      <c r="C81" t="s">
        <v>128</v>
      </c>
      <c r="D81" s="124" t="s">
        <v>104</v>
      </c>
      <c r="E81" s="127">
        <v>1570.8630136986289</v>
      </c>
      <c r="F81" s="127">
        <v>1514.0765027322411</v>
      </c>
      <c r="G81" s="127">
        <v>939.43561643835585</v>
      </c>
      <c r="H81" s="127">
        <v>982.35890410958905</v>
      </c>
      <c r="I81" s="127">
        <v>996.61369863013704</v>
      </c>
      <c r="J81" s="127">
        <v>1043.5218579234968</v>
      </c>
      <c r="K81" s="127">
        <v>1049.2931506849311</v>
      </c>
      <c r="L81" s="127">
        <v>1088.2383561643826</v>
      </c>
      <c r="M81" s="127">
        <v>1090.6931506849323</v>
      </c>
      <c r="N81" s="127">
        <v>1061.0273224043722</v>
      </c>
    </row>
    <row r="82" spans="3:14" ht="15.5">
      <c r="C82" t="s">
        <v>129</v>
      </c>
      <c r="D82" s="124" t="s">
        <v>56</v>
      </c>
      <c r="E82" s="127">
        <v>537.35342465753422</v>
      </c>
      <c r="F82" s="127">
        <v>357.46174863387989</v>
      </c>
      <c r="G82" s="127">
        <v>283.55890410958898</v>
      </c>
      <c r="H82" s="127">
        <v>359.86301369862997</v>
      </c>
      <c r="I82" s="127">
        <v>356.94246575342476</v>
      </c>
      <c r="J82" s="127">
        <v>397.27595628416299</v>
      </c>
      <c r="K82" s="127">
        <v>494.49589041095896</v>
      </c>
      <c r="L82" s="127">
        <v>494.63013698630084</v>
      </c>
      <c r="M82" s="127">
        <v>360.02191780821914</v>
      </c>
      <c r="N82" s="127">
        <v>0</v>
      </c>
    </row>
    <row r="83" spans="3:14" ht="15.5">
      <c r="C83" t="s">
        <v>130</v>
      </c>
      <c r="D83" s="124" t="s">
        <v>54</v>
      </c>
      <c r="E83" s="127">
        <v>1259.7287671232878</v>
      </c>
      <c r="F83" s="127">
        <v>1354.6967213114751</v>
      </c>
      <c r="G83" s="127">
        <v>1434.9315068493149</v>
      </c>
      <c r="H83" s="127">
        <v>1480.1780821917826</v>
      </c>
      <c r="I83" s="127">
        <v>1508.2876712328766</v>
      </c>
      <c r="J83" s="127">
        <v>2476.0437158469949</v>
      </c>
      <c r="K83" s="127">
        <v>2790.0547945205462</v>
      </c>
      <c r="L83" s="127">
        <v>2550.8356164383536</v>
      </c>
      <c r="M83" s="127">
        <v>2743.6849315068521</v>
      </c>
      <c r="N83" s="127">
        <v>2559.8497267759699</v>
      </c>
    </row>
    <row r="84" spans="3:14" ht="15.5">
      <c r="C84" t="s">
        <v>131</v>
      </c>
      <c r="D84" s="124" t="s">
        <v>75</v>
      </c>
      <c r="E84" s="127">
        <v>13</v>
      </c>
      <c r="F84" s="127">
        <v>13.008196721311474</v>
      </c>
      <c r="G84" s="127">
        <v>12.394520547945206</v>
      </c>
      <c r="H84" s="127">
        <v>12.567123287671233</v>
      </c>
      <c r="I84" s="127">
        <v>12</v>
      </c>
      <c r="J84" s="127">
        <v>12.661202185792352</v>
      </c>
      <c r="K84" s="127">
        <v>14.175342465753424</v>
      </c>
      <c r="L84" s="127">
        <v>14.175342465753426</v>
      </c>
      <c r="M84" s="127">
        <v>13.926027397260274</v>
      </c>
      <c r="N84" s="127">
        <v>14.538251366120218</v>
      </c>
    </row>
    <row r="85" spans="3:14" ht="15.5">
      <c r="C85" t="s">
        <v>132</v>
      </c>
      <c r="D85" s="124" t="s">
        <v>109</v>
      </c>
      <c r="E85" s="127">
        <v>-2780.4739726027474</v>
      </c>
      <c r="F85" s="127">
        <v>-2507.8661202185613</v>
      </c>
      <c r="G85" s="127">
        <v>-2676.2493150684895</v>
      </c>
      <c r="H85" s="127">
        <v>87.550684931498836</v>
      </c>
      <c r="I85" s="127">
        <v>969.78904109589348</v>
      </c>
      <c r="J85" s="127">
        <v>1247.8360655737633</v>
      </c>
      <c r="K85" s="127">
        <v>480.24931506848952</v>
      </c>
      <c r="L85" s="127">
        <v>1805.4082191780908</v>
      </c>
      <c r="M85" s="127">
        <v>-133.98630136986321</v>
      </c>
      <c r="N85" s="127">
        <v>-4516.327868851542</v>
      </c>
    </row>
    <row r="86" spans="3:14" ht="15.5">
      <c r="C86" t="s">
        <v>133</v>
      </c>
      <c r="D86" s="124" t="s">
        <v>52</v>
      </c>
      <c r="E86" s="127"/>
      <c r="F86" s="127"/>
      <c r="G86" s="127"/>
      <c r="H86" s="127"/>
      <c r="I86" s="127"/>
      <c r="J86" s="127"/>
      <c r="K86" s="127"/>
      <c r="L86" s="127">
        <v>-10820</v>
      </c>
      <c r="M86" s="127">
        <v>0</v>
      </c>
      <c r="N86" s="127"/>
    </row>
    <row r="87" spans="3:14" ht="15.5">
      <c r="C87" t="s">
        <v>134</v>
      </c>
      <c r="D87" s="124" t="s">
        <v>96</v>
      </c>
      <c r="E87" s="127">
        <v>-1594</v>
      </c>
      <c r="F87" s="127">
        <v>-2893</v>
      </c>
      <c r="G87" s="127">
        <v>-1637</v>
      </c>
      <c r="H87" s="127">
        <v>-4125</v>
      </c>
      <c r="I87" s="127">
        <v>-5592</v>
      </c>
      <c r="J87" s="127">
        <v>-6649</v>
      </c>
      <c r="K87" s="127">
        <v>-3838</v>
      </c>
      <c r="L87" s="127">
        <v>-4319</v>
      </c>
      <c r="M87" s="127">
        <v>-5096</v>
      </c>
      <c r="N87" s="127">
        <v>-1298</v>
      </c>
    </row>
    <row r="88" spans="3:14">
      <c r="C88" t="s">
        <v>135</v>
      </c>
      <c r="D88" s="126" t="s">
        <v>136</v>
      </c>
      <c r="E88" s="128">
        <v>56747</v>
      </c>
      <c r="F88" s="128">
        <v>83701</v>
      </c>
      <c r="G88" s="128">
        <v>86035</v>
      </c>
      <c r="H88" s="128">
        <v>87428</v>
      </c>
      <c r="I88" s="128">
        <v>87617</v>
      </c>
      <c r="J88" s="128">
        <v>89559</v>
      </c>
      <c r="K88" s="128">
        <v>94122</v>
      </c>
      <c r="L88" s="128">
        <v>94524</v>
      </c>
      <c r="M88" s="126">
        <v>103545</v>
      </c>
      <c r="N88" s="126">
        <f>96890+7858</f>
        <v>104748</v>
      </c>
    </row>
    <row r="89" spans="3:14">
      <c r="D89" s="104" t="s">
        <v>38</v>
      </c>
      <c r="E89" s="149">
        <f t="shared" ref="E89:N89" si="15">SUM(E79:E87)/E88-1</f>
        <v>-3.7725971253621537E-5</v>
      </c>
      <c r="F89" s="149">
        <f t="shared" si="15"/>
        <v>3.2642865299692403E-8</v>
      </c>
      <c r="G89" s="149">
        <f t="shared" si="15"/>
        <v>2.547545551623287E-6</v>
      </c>
      <c r="H89" s="149">
        <f t="shared" si="15"/>
        <v>-1.8802164669651233E-7</v>
      </c>
      <c r="I89" s="149">
        <f t="shared" si="15"/>
        <v>8.8804934339492547E-6</v>
      </c>
      <c r="J89" s="149">
        <f t="shared" si="15"/>
        <v>9.4936957943092537E-4</v>
      </c>
      <c r="K89" s="149">
        <f t="shared" si="15"/>
        <v>2.0375772269431991E-7</v>
      </c>
      <c r="L89" s="149">
        <f t="shared" si="15"/>
        <v>1.1892319296835652E-4</v>
      </c>
      <c r="M89" s="149">
        <f t="shared" si="15"/>
        <v>4.8155887655276786E-6</v>
      </c>
      <c r="N89" s="149">
        <f t="shared" si="15"/>
        <v>0</v>
      </c>
    </row>
    <row r="90" spans="3:14">
      <c r="D90" s="105"/>
      <c r="E90" s="121"/>
      <c r="F90" s="121"/>
      <c r="G90" s="121"/>
      <c r="H90" s="121"/>
      <c r="I90" s="121"/>
      <c r="J90" s="121"/>
      <c r="K90" s="121"/>
      <c r="L90" s="121"/>
      <c r="M90" s="148"/>
      <c r="N90" s="148"/>
    </row>
    <row r="91" spans="3:14">
      <c r="D91" s="105"/>
      <c r="E91" s="121"/>
      <c r="F91" s="121"/>
      <c r="G91" s="121"/>
      <c r="H91" s="121"/>
      <c r="I91" s="121"/>
      <c r="J91" s="121"/>
      <c r="K91" s="121"/>
      <c r="L91" s="121"/>
      <c r="M91" s="147"/>
      <c r="N91" s="147"/>
    </row>
    <row r="92" spans="3:14">
      <c r="D92" s="105"/>
      <c r="E92" s="121"/>
      <c r="F92" s="121"/>
      <c r="G92" s="121"/>
      <c r="H92" s="121"/>
      <c r="I92" s="121"/>
      <c r="J92" s="121"/>
      <c r="K92" s="121"/>
      <c r="L92" s="121"/>
      <c r="M92" s="105"/>
      <c r="N92" s="105"/>
    </row>
    <row r="93" spans="3:14" ht="15" thickBot="1">
      <c r="D93" s="105"/>
      <c r="E93" s="105"/>
      <c r="F93" s="105"/>
      <c r="G93" s="105"/>
      <c r="H93" s="105"/>
      <c r="I93" s="113"/>
      <c r="J93" s="113"/>
      <c r="K93" s="113"/>
      <c r="L93" s="113"/>
    </row>
    <row r="94" spans="3:14">
      <c r="D94" s="86"/>
      <c r="E94" s="87"/>
      <c r="F94" s="87"/>
      <c r="G94" s="88"/>
      <c r="H94" s="88"/>
      <c r="I94" s="89"/>
    </row>
    <row r="95" spans="3:14">
      <c r="D95" s="90" t="s">
        <v>137</v>
      </c>
      <c r="E95" s="91"/>
      <c r="F95" s="91"/>
      <c r="G95" s="92" t="s">
        <v>138</v>
      </c>
      <c r="I95" s="93"/>
    </row>
    <row r="96" spans="3:14">
      <c r="D96" s="94"/>
      <c r="E96" s="91"/>
      <c r="F96" s="91"/>
      <c r="G96" s="95"/>
      <c r="I96" s="93"/>
    </row>
    <row r="97" spans="4:11">
      <c r="D97" s="90" t="s">
        <v>139</v>
      </c>
      <c r="E97" s="91"/>
      <c r="F97" s="91"/>
      <c r="G97" s="92" t="s">
        <v>138</v>
      </c>
      <c r="I97" s="93"/>
    </row>
    <row r="98" spans="4:11">
      <c r="D98" s="94"/>
      <c r="E98" s="91"/>
      <c r="F98" s="91"/>
      <c r="G98" s="95"/>
      <c r="I98" s="93"/>
      <c r="K98" s="115"/>
    </row>
    <row r="99" spans="4:11">
      <c r="D99" s="90" t="s">
        <v>140</v>
      </c>
      <c r="E99" s="91"/>
      <c r="F99" s="91"/>
      <c r="G99" s="92" t="s">
        <v>141</v>
      </c>
      <c r="I99" s="96"/>
      <c r="K99" s="115"/>
    </row>
    <row r="100" spans="4:11" ht="15" thickBot="1">
      <c r="D100" s="97"/>
      <c r="E100" s="98"/>
      <c r="F100" s="98"/>
      <c r="G100" s="99"/>
      <c r="H100" s="99"/>
      <c r="I100" s="100"/>
      <c r="K100" s="115"/>
    </row>
  </sheetData>
  <pageMargins left="0.7" right="0.7" top="0.75" bottom="0.75" header="0.3" footer="0.3"/>
  <pageSetup paperSize="8" fitToHeight="0" orientation="landscape" r:id="rId1"/>
  <headerFooter>
    <oddFooter>&amp;L&amp;1#&amp;"Arial"&amp;11&amp;K000000SW Internal Commercial</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497"/>
  <sheetViews>
    <sheetView tabSelected="1" topLeftCell="A439" zoomScale="70" zoomScaleNormal="70" workbookViewId="0">
      <selection activeCell="X457" sqref="X457:Y476"/>
    </sheetView>
  </sheetViews>
  <sheetFormatPr defaultRowHeight="15.5"/>
  <cols>
    <col min="1" max="1" width="14.81640625" customWidth="1"/>
    <col min="2" max="2" width="15.81640625" style="71" bestFit="1" customWidth="1"/>
    <col min="3" max="3" width="33.1796875" style="12" customWidth="1"/>
    <col min="4" max="4" width="14.453125" style="12" customWidth="1"/>
    <col min="5" max="5" width="18.54296875" style="12" bestFit="1" customWidth="1"/>
    <col min="6" max="6" width="17.54296875" style="12" customWidth="1"/>
    <col min="7" max="8" width="17.54296875" style="12" bestFit="1" customWidth="1"/>
    <col min="9" max="9" width="18" style="12" bestFit="1" customWidth="1"/>
    <col min="10" max="12" width="19.54296875" style="12" customWidth="1"/>
    <col min="13" max="13" width="18.1796875" style="12" customWidth="1"/>
    <col min="14" max="14" width="22.26953125" style="12" customWidth="1"/>
    <col min="15" max="15" width="21.81640625" customWidth="1"/>
    <col min="16" max="16" width="22.81640625" style="5" customWidth="1"/>
  </cols>
  <sheetData>
    <row r="1" spans="2:16" ht="20">
      <c r="C1" s="67" t="s">
        <v>0</v>
      </c>
    </row>
    <row r="2" spans="2:16" ht="20">
      <c r="C2" s="69">
        <v>2019</v>
      </c>
    </row>
    <row r="3" spans="2:16" ht="20">
      <c r="C3" s="68" t="s">
        <v>1</v>
      </c>
    </row>
    <row r="4" spans="2:16" ht="20">
      <c r="C4" s="67"/>
      <c r="H4"/>
      <c r="I4"/>
      <c r="J4"/>
      <c r="K4"/>
      <c r="L4"/>
    </row>
    <row r="5" spans="2:16" ht="20">
      <c r="C5" s="70" t="s">
        <v>142</v>
      </c>
      <c r="H5"/>
      <c r="I5"/>
      <c r="J5"/>
      <c r="K5"/>
      <c r="L5"/>
    </row>
    <row r="6" spans="2:16" ht="21" customHeight="1">
      <c r="C6" s="51"/>
      <c r="H6"/>
      <c r="I6"/>
      <c r="J6"/>
      <c r="K6"/>
      <c r="L6"/>
    </row>
    <row r="7" spans="2:16">
      <c r="C7" s="40" t="s">
        <v>143</v>
      </c>
    </row>
    <row r="8" spans="2:16">
      <c r="B8" s="72"/>
      <c r="C8" s="12" t="s">
        <v>144</v>
      </c>
    </row>
    <row r="9" spans="2:16">
      <c r="B9" s="72"/>
      <c r="C9" s="12" t="s">
        <v>145</v>
      </c>
    </row>
    <row r="10" spans="2:16">
      <c r="B10" s="72"/>
      <c r="C10" s="12" t="s">
        <v>146</v>
      </c>
    </row>
    <row r="11" spans="2:16">
      <c r="M11" s="161"/>
      <c r="N11" s="161"/>
    </row>
    <row r="12" spans="2:16">
      <c r="B12" s="8" t="s">
        <v>147</v>
      </c>
      <c r="C12" s="8" t="s">
        <v>148</v>
      </c>
      <c r="D12" s="8" t="s">
        <v>149</v>
      </c>
      <c r="E12" s="50" t="s">
        <v>5</v>
      </c>
      <c r="F12" s="50" t="s">
        <v>6</v>
      </c>
      <c r="G12" s="50" t="s">
        <v>7</v>
      </c>
      <c r="H12" s="50" t="s">
        <v>8</v>
      </c>
      <c r="I12" s="50" t="s">
        <v>9</v>
      </c>
      <c r="J12" s="50" t="s">
        <v>10</v>
      </c>
      <c r="K12" s="50" t="s">
        <v>11</v>
      </c>
      <c r="L12" s="50" t="s">
        <v>12</v>
      </c>
      <c r="M12" s="50" t="s">
        <v>13</v>
      </c>
      <c r="N12" s="50" t="s">
        <v>14</v>
      </c>
      <c r="P12" s="40" t="s">
        <v>150</v>
      </c>
    </row>
    <row r="13" spans="2:16">
      <c r="B13" s="73">
        <f>1</f>
        <v>1</v>
      </c>
      <c r="C13" s="9" t="s">
        <v>151</v>
      </c>
      <c r="D13" s="10" t="s">
        <v>152</v>
      </c>
      <c r="E13" s="11">
        <f>E91</f>
        <v>8768270.2433671914</v>
      </c>
      <c r="F13" s="11">
        <f t="shared" ref="F13:L13" si="0">F91</f>
        <v>6721417.6379705742</v>
      </c>
      <c r="G13" s="11">
        <f t="shared" si="0"/>
        <v>6527643.454371755</v>
      </c>
      <c r="H13" s="11">
        <f t="shared" si="0"/>
        <v>6660884.746042232</v>
      </c>
      <c r="I13" s="11">
        <f t="shared" si="0"/>
        <v>5102463.4337803591</v>
      </c>
      <c r="J13" s="11">
        <f t="shared" si="0"/>
        <v>4777127.4348230185</v>
      </c>
      <c r="K13" s="11">
        <f t="shared" si="0"/>
        <v>4752816.950641905</v>
      </c>
      <c r="L13" s="11">
        <f t="shared" si="0"/>
        <v>5087467.3364602877</v>
      </c>
      <c r="M13" s="11">
        <f>M91</f>
        <v>4999335.1472363248</v>
      </c>
      <c r="N13" s="11">
        <f>N91</f>
        <v>4965248.6358652664</v>
      </c>
      <c r="P13" s="43" t="s">
        <v>153</v>
      </c>
    </row>
    <row r="14" spans="2:16">
      <c r="B14" s="73">
        <f>B13+1</f>
        <v>2</v>
      </c>
      <c r="C14" s="9" t="s">
        <v>154</v>
      </c>
      <c r="D14" s="10" t="s">
        <v>152</v>
      </c>
      <c r="E14" s="11">
        <f>E179</f>
        <v>102918566.09455004</v>
      </c>
      <c r="F14" s="11">
        <f t="shared" ref="F14:L14" si="1">F179</f>
        <v>99088427.910657302</v>
      </c>
      <c r="G14" s="11">
        <f t="shared" si="1"/>
        <v>99658055.270709664</v>
      </c>
      <c r="H14" s="11">
        <f t="shared" si="1"/>
        <v>99754828.401444778</v>
      </c>
      <c r="I14" s="11">
        <f t="shared" si="1"/>
        <v>98879769.937277526</v>
      </c>
      <c r="J14" s="11">
        <f t="shared" si="1"/>
        <v>98822280.509132385</v>
      </c>
      <c r="K14" s="11">
        <f t="shared" si="1"/>
        <v>96835303.823644295</v>
      </c>
      <c r="L14" s="11">
        <f t="shared" si="1"/>
        <v>99245590.675502703</v>
      </c>
      <c r="M14" s="11">
        <f>M179</f>
        <v>101300730.88855398</v>
      </c>
      <c r="N14" s="11">
        <f>N179</f>
        <v>102558613.93567856</v>
      </c>
      <c r="P14" s="5" t="s">
        <v>155</v>
      </c>
    </row>
    <row r="15" spans="2:16">
      <c r="B15" s="73">
        <f t="shared" ref="B15:B20" si="2">B14+1</f>
        <v>3</v>
      </c>
      <c r="C15" s="9" t="str">
        <f>"Revenue from " &amp; C189</f>
        <v>Revenue from Foul Sewerage assessed charges</v>
      </c>
      <c r="D15" s="10" t="s">
        <v>152</v>
      </c>
      <c r="E15" s="11">
        <f>E229</f>
        <v>10810171.121471571</v>
      </c>
      <c r="F15" s="11">
        <f t="shared" ref="F15:L15" si="3">F229</f>
        <v>7976751.3919134019</v>
      </c>
      <c r="G15" s="11">
        <f t="shared" si="3"/>
        <v>7082262.2155132722</v>
      </c>
      <c r="H15" s="11">
        <f t="shared" si="3"/>
        <v>5194858.3932684315</v>
      </c>
      <c r="I15" s="11">
        <f t="shared" si="3"/>
        <v>4401584.9218012309</v>
      </c>
      <c r="J15" s="11">
        <f t="shared" si="3"/>
        <v>4270407.4126609834</v>
      </c>
      <c r="K15" s="11">
        <f t="shared" si="3"/>
        <v>4213926.7573150769</v>
      </c>
      <c r="L15" s="11">
        <f t="shared" si="3"/>
        <v>4409080.1929551428</v>
      </c>
      <c r="M15" s="11">
        <f>M229</f>
        <v>4314500.8437454533</v>
      </c>
      <c r="N15" s="11">
        <f>N229</f>
        <v>4290860.4650046891</v>
      </c>
      <c r="P15" s="5" t="s">
        <v>156</v>
      </c>
    </row>
    <row r="16" spans="2:16">
      <c r="B16" s="73">
        <f t="shared" si="2"/>
        <v>4</v>
      </c>
      <c r="C16" s="9" t="str">
        <f>"Revenue from " &amp; C239</f>
        <v>Revenue from Foul Sewerage measured charges</v>
      </c>
      <c r="D16" s="10" t="s">
        <v>152</v>
      </c>
      <c r="E16" s="11">
        <f>E283</f>
        <v>66121772.093944125</v>
      </c>
      <c r="F16" s="11">
        <f t="shared" ref="F16:L16" si="4">F283</f>
        <v>53859998.842002891</v>
      </c>
      <c r="G16" s="11">
        <f t="shared" si="4"/>
        <v>48387905.582696497</v>
      </c>
      <c r="H16" s="11">
        <f t="shared" si="4"/>
        <v>47707430.846867546</v>
      </c>
      <c r="I16" s="11">
        <f t="shared" si="4"/>
        <v>45866727.327870369</v>
      </c>
      <c r="J16" s="11">
        <f t="shared" si="4"/>
        <v>46873255.986973837</v>
      </c>
      <c r="K16" s="11">
        <f t="shared" si="4"/>
        <v>47639443.263788909</v>
      </c>
      <c r="L16" s="11">
        <f t="shared" si="4"/>
        <v>49268024.388485983</v>
      </c>
      <c r="M16" s="11">
        <f>M283</f>
        <v>50060654.308128655</v>
      </c>
      <c r="N16" s="11">
        <f>N283</f>
        <v>52164468.817184344</v>
      </c>
      <c r="P16" s="5" t="s">
        <v>157</v>
      </c>
    </row>
    <row r="17" spans="1:16">
      <c r="B17" s="73">
        <f t="shared" si="2"/>
        <v>5</v>
      </c>
      <c r="C17" s="9" t="str">
        <f>"Revenue from " &amp; C293</f>
        <v xml:space="preserve">Revenue from Surface water drainage </v>
      </c>
      <c r="D17" s="10" t="s">
        <v>152</v>
      </c>
      <c r="E17" s="11">
        <f>E320</f>
        <v>96416928.749291122</v>
      </c>
      <c r="F17" s="11">
        <f t="shared" ref="F17:L17" si="5">F320</f>
        <v>104219488.95243977</v>
      </c>
      <c r="G17" s="11">
        <f t="shared" si="5"/>
        <v>112689881.21754886</v>
      </c>
      <c r="H17" s="11">
        <f t="shared" si="5"/>
        <v>111003787.99293078</v>
      </c>
      <c r="I17" s="11">
        <f t="shared" si="5"/>
        <v>110190149.53517427</v>
      </c>
      <c r="J17" s="11">
        <f t="shared" si="5"/>
        <v>117949105.11195171</v>
      </c>
      <c r="K17" s="11">
        <f t="shared" si="5"/>
        <v>122673713.85019059</v>
      </c>
      <c r="L17" s="11">
        <f t="shared" si="5"/>
        <v>138032652.74724916</v>
      </c>
      <c r="M17" s="11">
        <f>M320</f>
        <v>143724387.81606615</v>
      </c>
      <c r="N17" s="11">
        <f>N320</f>
        <v>150637749.25141987</v>
      </c>
      <c r="P17" s="5" t="s">
        <v>158</v>
      </c>
    </row>
    <row r="18" spans="1:16">
      <c r="B18" s="73">
        <f t="shared" si="2"/>
        <v>6</v>
      </c>
      <c r="C18" s="9" t="str">
        <f>"Revenue from " &amp; C330</f>
        <v>Revenue from Trade Effluent</v>
      </c>
      <c r="D18" s="10" t="s">
        <v>152</v>
      </c>
      <c r="E18" s="11">
        <f>E360</f>
        <v>22860388.406227529</v>
      </c>
      <c r="F18" s="11">
        <f t="shared" ref="F18:L18" si="6">F360</f>
        <v>24267228.943720616</v>
      </c>
      <c r="G18" s="11">
        <f t="shared" si="6"/>
        <v>24472388.954115849</v>
      </c>
      <c r="H18" s="11">
        <f t="shared" si="6"/>
        <v>26466496.435432553</v>
      </c>
      <c r="I18" s="11">
        <f t="shared" si="6"/>
        <v>28246208.020442069</v>
      </c>
      <c r="J18" s="11">
        <f t="shared" si="6"/>
        <v>27574793.846573029</v>
      </c>
      <c r="K18" s="11">
        <f t="shared" si="6"/>
        <v>26684631.717014179</v>
      </c>
      <c r="L18" s="11">
        <f t="shared" si="6"/>
        <v>29179500.938534904</v>
      </c>
      <c r="M18" s="11">
        <f>M360</f>
        <v>31008902.24539344</v>
      </c>
      <c r="N18" s="11">
        <f>N360</f>
        <v>29325665.035999015</v>
      </c>
      <c r="P18" s="5" t="s">
        <v>159</v>
      </c>
    </row>
    <row r="19" spans="1:16">
      <c r="B19" s="73">
        <f t="shared" si="2"/>
        <v>7</v>
      </c>
      <c r="C19" s="9" t="str">
        <f>"Revenue from " &amp; C370</f>
        <v>Revenue from Field Troughs and Drinking Bowls</v>
      </c>
      <c r="D19" s="10" t="s">
        <v>152</v>
      </c>
      <c r="E19" s="11">
        <f>E382</f>
        <v>1314015.5633972601</v>
      </c>
      <c r="F19" s="11">
        <f t="shared" ref="F19:L19" si="7">F382</f>
        <v>1255034.2038251369</v>
      </c>
      <c r="G19" s="11">
        <f t="shared" si="7"/>
        <v>1277148.2929589041</v>
      </c>
      <c r="H19" s="11">
        <f t="shared" si="7"/>
        <v>1263416.8085205476</v>
      </c>
      <c r="I19" s="11">
        <f t="shared" si="7"/>
        <v>1241856.7760000001</v>
      </c>
      <c r="J19" s="11">
        <f t="shared" si="7"/>
        <v>1238829.6949453547</v>
      </c>
      <c r="K19" s="11">
        <f t="shared" si="7"/>
        <v>1223224.5923287673</v>
      </c>
      <c r="L19" s="11">
        <f t="shared" si="7"/>
        <v>1269460.8075890413</v>
      </c>
      <c r="M19" s="11">
        <f>M382</f>
        <v>1281748.061589041</v>
      </c>
      <c r="N19" s="11">
        <f>N382</f>
        <v>1298176.1094535519</v>
      </c>
      <c r="P19" s="5" t="s">
        <v>160</v>
      </c>
    </row>
    <row r="20" spans="1:16">
      <c r="B20" s="73">
        <f t="shared" si="2"/>
        <v>8</v>
      </c>
      <c r="C20" s="9" t="s">
        <v>161</v>
      </c>
      <c r="D20" s="10" t="s">
        <v>152</v>
      </c>
      <c r="E20" s="11">
        <f>SUM(E13:E19)</f>
        <v>309210112.27224886</v>
      </c>
      <c r="F20" s="11">
        <f t="shared" ref="F20:L20" si="8">SUM(F13:F19)</f>
        <v>297388347.88252968</v>
      </c>
      <c r="G20" s="11">
        <f t="shared" si="8"/>
        <v>300095284.9879148</v>
      </c>
      <c r="H20" s="11">
        <f t="shared" si="8"/>
        <v>298051703.62450689</v>
      </c>
      <c r="I20" s="11">
        <f t="shared" si="8"/>
        <v>293928759.95234585</v>
      </c>
      <c r="J20" s="11">
        <f t="shared" si="8"/>
        <v>301505799.99706036</v>
      </c>
      <c r="K20" s="11">
        <f t="shared" si="8"/>
        <v>304023060.95492375</v>
      </c>
      <c r="L20" s="11">
        <f t="shared" si="8"/>
        <v>326491777.08677727</v>
      </c>
      <c r="M20" s="11">
        <f>SUM(M13:M19)</f>
        <v>336690259.31071305</v>
      </c>
      <c r="N20" s="11">
        <f>SUM(N13:N19)</f>
        <v>345240782.25060529</v>
      </c>
      <c r="P20" s="5" t="s">
        <v>162</v>
      </c>
    </row>
    <row r="21" spans="1:16">
      <c r="D21" s="13"/>
      <c r="E21" s="14"/>
      <c r="F21" s="14"/>
      <c r="G21" s="14"/>
      <c r="H21" s="14"/>
      <c r="I21" s="14"/>
      <c r="J21" s="14"/>
      <c r="K21" s="14"/>
      <c r="L21" s="14"/>
      <c r="M21" s="14"/>
      <c r="N21" s="14"/>
    </row>
    <row r="22" spans="1:16">
      <c r="B22" s="73">
        <f>B20+1</f>
        <v>9</v>
      </c>
      <c r="C22" s="34" t="s">
        <v>163</v>
      </c>
      <c r="D22" s="10" t="s">
        <v>152</v>
      </c>
      <c r="E22" s="107">
        <f>E26/E$20</f>
        <v>7.2883344061392114E-6</v>
      </c>
      <c r="F22" s="107">
        <f t="shared" ref="F22:L22" si="9">F26/F$20</f>
        <v>2.5505891720398494E-6</v>
      </c>
      <c r="G22" s="107">
        <f t="shared" si="9"/>
        <v>5.2852603134496876E-6</v>
      </c>
      <c r="H22" s="107">
        <f t="shared" si="9"/>
        <v>2.9160587221301707E-5</v>
      </c>
      <c r="I22" s="107">
        <f t="shared" si="9"/>
        <v>3.3973851897374594E-3</v>
      </c>
      <c r="J22" s="107">
        <f t="shared" si="9"/>
        <v>2.0505800583804044E-2</v>
      </c>
      <c r="K22" s="107">
        <f t="shared" si="9"/>
        <v>3.6215967237209788E-2</v>
      </c>
      <c r="L22" s="107">
        <f t="shared" si="9"/>
        <v>4.3258348609944174E-2</v>
      </c>
      <c r="M22" s="107">
        <f t="shared" ref="M22:N24" si="10">M26/M$20</f>
        <v>4.2089381233396714E-2</v>
      </c>
      <c r="N22" s="107">
        <f t="shared" si="10"/>
        <v>4.420189634352896E-2</v>
      </c>
      <c r="P22" s="5" t="s">
        <v>164</v>
      </c>
    </row>
    <row r="23" spans="1:16">
      <c r="B23" s="73">
        <f>B22+1</f>
        <v>10</v>
      </c>
      <c r="C23" s="34" t="s">
        <v>165</v>
      </c>
      <c r="D23" s="10" t="s">
        <v>152</v>
      </c>
      <c r="E23" s="107">
        <f t="shared" ref="E23:L24" si="11">E27/E$20</f>
        <v>0</v>
      </c>
      <c r="F23" s="107">
        <f t="shared" si="11"/>
        <v>0</v>
      </c>
      <c r="G23" s="107">
        <f t="shared" si="11"/>
        <v>2.3989405332675969E-4</v>
      </c>
      <c r="H23" s="107">
        <f t="shared" si="11"/>
        <v>0</v>
      </c>
      <c r="I23" s="107">
        <f t="shared" si="11"/>
        <v>0</v>
      </c>
      <c r="J23" s="107">
        <f t="shared" si="11"/>
        <v>0</v>
      </c>
      <c r="K23" s="107">
        <f t="shared" si="11"/>
        <v>0</v>
      </c>
      <c r="L23" s="107">
        <f t="shared" si="11"/>
        <v>3.5115513137572149E-2</v>
      </c>
      <c r="M23" s="107">
        <f t="shared" si="10"/>
        <v>3.2126177259608008E-2</v>
      </c>
      <c r="N23" s="107">
        <f t="shared" si="10"/>
        <v>3.1779187828499263E-2</v>
      </c>
      <c r="P23" s="5" t="s">
        <v>166</v>
      </c>
    </row>
    <row r="24" spans="1:16">
      <c r="A24" t="s">
        <v>42</v>
      </c>
      <c r="B24" s="73" t="s">
        <v>167</v>
      </c>
      <c r="C24" s="34" t="s">
        <v>168</v>
      </c>
      <c r="D24" s="10" t="s">
        <v>152</v>
      </c>
      <c r="E24" s="107">
        <f t="shared" si="11"/>
        <v>0</v>
      </c>
      <c r="F24" s="107">
        <f t="shared" si="11"/>
        <v>0</v>
      </c>
      <c r="G24" s="107">
        <f t="shared" si="11"/>
        <v>0</v>
      </c>
      <c r="H24" s="107">
        <f t="shared" si="11"/>
        <v>0</v>
      </c>
      <c r="I24" s="107">
        <f t="shared" si="11"/>
        <v>0</v>
      </c>
      <c r="J24" s="107">
        <f t="shared" si="11"/>
        <v>0</v>
      </c>
      <c r="K24" s="107">
        <f t="shared" si="11"/>
        <v>0</v>
      </c>
      <c r="L24" s="107">
        <f t="shared" si="11"/>
        <v>5.1106615961005212E-3</v>
      </c>
      <c r="M24" s="107">
        <f t="shared" si="10"/>
        <v>4.571696604621785E-3</v>
      </c>
      <c r="N24" s="107">
        <f t="shared" si="10"/>
        <v>3.8666739748926576E-3</v>
      </c>
      <c r="P24" s="5" t="s">
        <v>169</v>
      </c>
    </row>
    <row r="25" spans="1:16">
      <c r="B25" s="73"/>
      <c r="C25" s="112"/>
      <c r="D25" s="13"/>
      <c r="E25"/>
      <c r="F25"/>
      <c r="G25"/>
      <c r="H25"/>
      <c r="I25"/>
      <c r="J25"/>
      <c r="K25"/>
      <c r="L25" s="114"/>
      <c r="M25"/>
      <c r="N25"/>
    </row>
    <row r="26" spans="1:16">
      <c r="A26" t="s">
        <v>42</v>
      </c>
      <c r="B26" s="73" t="s">
        <v>170</v>
      </c>
      <c r="C26" s="34" t="s">
        <v>171</v>
      </c>
      <c r="D26" s="10" t="s">
        <v>152</v>
      </c>
      <c r="E26" s="11">
        <f t="shared" ref="E26:L26" si="12">E94+E182+E232+E286+E323+E363+E385</f>
        <v>2253.6266999999998</v>
      </c>
      <c r="F26" s="11">
        <f t="shared" si="12"/>
        <v>758.51550000000009</v>
      </c>
      <c r="G26" s="11">
        <f t="shared" si="12"/>
        <v>1586.0817</v>
      </c>
      <c r="H26" s="11">
        <f t="shared" si="12"/>
        <v>8691.3626999999997</v>
      </c>
      <c r="I26" s="11">
        <f t="shared" si="12"/>
        <v>998589.21589999669</v>
      </c>
      <c r="J26" s="11">
        <f t="shared" si="12"/>
        <v>6182617.8096000254</v>
      </c>
      <c r="K26" s="11">
        <f t="shared" si="12"/>
        <v>11010489.214899752</v>
      </c>
      <c r="L26" s="11">
        <f t="shared" si="12"/>
        <v>14123495.111499995</v>
      </c>
      <c r="M26" s="11">
        <f>M94+M182+M232+M286+M323+M363+M385</f>
        <v>14171084.681699799</v>
      </c>
      <c r="N26" s="11">
        <f>N94+N182+N232+N286+N323+N363+N385</f>
        <v>15260297.270600108</v>
      </c>
      <c r="O26" s="164"/>
    </row>
    <row r="27" spans="1:16">
      <c r="A27" t="s">
        <v>42</v>
      </c>
      <c r="B27" s="73" t="s">
        <v>172</v>
      </c>
      <c r="C27" s="34" t="s">
        <v>173</v>
      </c>
      <c r="D27" s="10" t="s">
        <v>152</v>
      </c>
      <c r="E27" s="11">
        <f t="shared" ref="E27:L27" si="13">E96+E184+E234+E288+E325+E365+E387</f>
        <v>0</v>
      </c>
      <c r="F27" s="11">
        <f t="shared" si="13"/>
        <v>0</v>
      </c>
      <c r="G27" s="11">
        <f t="shared" si="13"/>
        <v>71991.074299999978</v>
      </c>
      <c r="H27" s="11">
        <f t="shared" si="13"/>
        <v>0</v>
      </c>
      <c r="I27" s="11">
        <f t="shared" si="13"/>
        <v>0</v>
      </c>
      <c r="J27" s="11">
        <f t="shared" si="13"/>
        <v>0</v>
      </c>
      <c r="K27" s="11">
        <f t="shared" si="13"/>
        <v>0</v>
      </c>
      <c r="L27" s="11">
        <f t="shared" si="13"/>
        <v>11464926.287600005</v>
      </c>
      <c r="M27" s="11">
        <f>M96+M184+M234+M288+M325+M365+M387</f>
        <v>10816570.952199353</v>
      </c>
      <c r="N27" s="11">
        <f>N96+N184+N234+N288+N325+N365+N387</f>
        <v>10971471.665200001</v>
      </c>
    </row>
    <row r="28" spans="1:16">
      <c r="A28" t="s">
        <v>42</v>
      </c>
      <c r="B28" s="73" t="s">
        <v>174</v>
      </c>
      <c r="C28" s="34" t="s">
        <v>175</v>
      </c>
      <c r="D28" s="10" t="s">
        <v>152</v>
      </c>
      <c r="E28" s="11">
        <f t="shared" ref="E28:L28" si="14">E98+E186+E236+E290+E327+E367+E389</f>
        <v>0</v>
      </c>
      <c r="F28" s="11">
        <f t="shared" si="14"/>
        <v>0</v>
      </c>
      <c r="G28" s="11">
        <f t="shared" si="14"/>
        <v>0</v>
      </c>
      <c r="H28" s="11">
        <f t="shared" si="14"/>
        <v>0</v>
      </c>
      <c r="I28" s="11">
        <f t="shared" si="14"/>
        <v>0</v>
      </c>
      <c r="J28" s="11">
        <f t="shared" si="14"/>
        <v>0</v>
      </c>
      <c r="K28" s="11">
        <f t="shared" si="14"/>
        <v>0</v>
      </c>
      <c r="L28" s="11">
        <f t="shared" si="14"/>
        <v>1668588.9866000048</v>
      </c>
      <c r="M28" s="11">
        <f>M98+M186+M236+M290+M327+M367+M389</f>
        <v>1539245.7153000152</v>
      </c>
      <c r="N28" s="11">
        <f>N98+N186+N236+N290+N327+N367+N389</f>
        <v>1334933.5477999984</v>
      </c>
    </row>
    <row r="29" spans="1:16">
      <c r="B29" s="73"/>
      <c r="D29" s="13"/>
      <c r="E29" s="14"/>
      <c r="F29" s="14"/>
      <c r="G29" s="14"/>
      <c r="H29" s="14"/>
      <c r="I29" s="14"/>
      <c r="J29" s="14"/>
      <c r="K29" s="14"/>
      <c r="L29" s="14"/>
      <c r="M29" s="14"/>
      <c r="N29" s="14"/>
    </row>
    <row r="30" spans="1:16">
      <c r="B30" s="73">
        <f>B23+1</f>
        <v>11</v>
      </c>
      <c r="C30" s="32" t="s">
        <v>176</v>
      </c>
      <c r="D30" s="10" t="s">
        <v>152</v>
      </c>
      <c r="E30" s="11">
        <f>E62</f>
        <v>8030494.8320265897</v>
      </c>
      <c r="F30" s="11">
        <f t="shared" ref="F30:L30" si="15">F62</f>
        <v>6817337.0305464398</v>
      </c>
      <c r="G30" s="11">
        <f t="shared" si="15"/>
        <v>6326044.6746575665</v>
      </c>
      <c r="H30" s="11">
        <f t="shared" si="15"/>
        <v>6795417.2834902164</v>
      </c>
      <c r="I30" s="11">
        <f t="shared" si="15"/>
        <v>4890447.3439726103</v>
      </c>
      <c r="J30" s="11">
        <f t="shared" si="15"/>
        <v>4735507.9390710359</v>
      </c>
      <c r="K30" s="11">
        <f t="shared" si="15"/>
        <v>4733588.5878082216</v>
      </c>
      <c r="L30" s="11">
        <f t="shared" si="15"/>
        <v>4621098.3797260039</v>
      </c>
      <c r="M30" s="11">
        <f>M62</f>
        <v>4466154.8768036496</v>
      </c>
      <c r="N30" s="11">
        <f>N62</f>
        <v>4389527.2310110843</v>
      </c>
      <c r="P30" s="5" t="s">
        <v>177</v>
      </c>
    </row>
    <row r="31" spans="1:16">
      <c r="B31" s="73">
        <f>B30+1</f>
        <v>12</v>
      </c>
      <c r="C31" s="32" t="s">
        <v>178</v>
      </c>
      <c r="D31" s="10" t="s">
        <v>152</v>
      </c>
      <c r="E31" s="11">
        <f>E139</f>
        <v>121899465.39032519</v>
      </c>
      <c r="F31" s="11">
        <f t="shared" ref="F31:K31" si="16">F139</f>
        <v>118557354.58573776</v>
      </c>
      <c r="G31" s="11">
        <f t="shared" si="16"/>
        <v>114193438.09698629</v>
      </c>
      <c r="H31" s="11">
        <f t="shared" si="16"/>
        <v>113634011.38109571</v>
      </c>
      <c r="I31" s="11">
        <f t="shared" si="16"/>
        <v>113375865.60520594</v>
      </c>
      <c r="J31" s="11">
        <f t="shared" si="16"/>
        <v>113072225.41612038</v>
      </c>
      <c r="K31" s="11">
        <f t="shared" si="16"/>
        <v>110397502.06013669</v>
      </c>
      <c r="L31" s="11">
        <f>L139</f>
        <v>111654956.2053428</v>
      </c>
      <c r="M31" s="11">
        <f>M139</f>
        <v>113964371.91315085</v>
      </c>
      <c r="N31" s="11">
        <f>N139</f>
        <v>110514376.72539163</v>
      </c>
      <c r="P31" s="5" t="s">
        <v>179</v>
      </c>
    </row>
    <row r="32" spans="1:16">
      <c r="B32" s="73">
        <f>B31+1</f>
        <v>13</v>
      </c>
      <c r="C32" s="32" t="s">
        <v>180</v>
      </c>
      <c r="D32" s="10" t="s">
        <v>152</v>
      </c>
      <c r="E32" s="11">
        <f t="shared" ref="E32:L32" si="17">E207</f>
        <v>7584371.8409866607</v>
      </c>
      <c r="F32" s="11">
        <f t="shared" si="17"/>
        <v>7088944.5930054691</v>
      </c>
      <c r="G32" s="11">
        <f t="shared" si="17"/>
        <v>6836956.8187671537</v>
      </c>
      <c r="H32" s="11">
        <f t="shared" si="17"/>
        <v>5111585.9267123314</v>
      </c>
      <c r="I32" s="11">
        <f t="shared" si="17"/>
        <v>4462279.8198630111</v>
      </c>
      <c r="J32" s="11">
        <f t="shared" si="17"/>
        <v>4290080.3939890694</v>
      </c>
      <c r="K32" s="11">
        <f t="shared" si="17"/>
        <v>4255950.1789041059</v>
      </c>
      <c r="L32" s="11">
        <f t="shared" si="17"/>
        <v>4157254.2623287733</v>
      </c>
      <c r="M32" s="11">
        <f>M207</f>
        <v>3996545.4023287683</v>
      </c>
      <c r="N32" s="11">
        <f>N207</f>
        <v>3889030.7847189521</v>
      </c>
      <c r="P32" s="5" t="s">
        <v>181</v>
      </c>
    </row>
    <row r="33" spans="2:17">
      <c r="B33" s="73">
        <f>B32+1</f>
        <v>14</v>
      </c>
      <c r="C33" s="32" t="s">
        <v>182</v>
      </c>
      <c r="D33" s="10" t="s">
        <v>152</v>
      </c>
      <c r="E33" s="11">
        <f>E259</f>
        <v>48451137.546303652</v>
      </c>
      <c r="F33" s="11">
        <f t="shared" ref="F33:L33" si="18">F259</f>
        <v>47015701.144317053</v>
      </c>
      <c r="G33" s="11">
        <f t="shared" si="18"/>
        <v>46107853.98273956</v>
      </c>
      <c r="H33" s="11">
        <f t="shared" si="18"/>
        <v>47163690.985890336</v>
      </c>
      <c r="I33" s="11">
        <f t="shared" si="18"/>
        <v>47007115.693972796</v>
      </c>
      <c r="J33" s="11">
        <f t="shared" si="18"/>
        <v>47708226.9029506</v>
      </c>
      <c r="K33" s="11">
        <f t="shared" si="18"/>
        <v>48872347.993561625</v>
      </c>
      <c r="L33" s="11">
        <f t="shared" si="18"/>
        <v>49699448.266438492</v>
      </c>
      <c r="M33" s="11">
        <f>M259</f>
        <v>49611241.227945499</v>
      </c>
      <c r="N33" s="11">
        <f>N259</f>
        <v>50778348.943581596</v>
      </c>
      <c r="P33" s="5" t="s">
        <v>183</v>
      </c>
    </row>
    <row r="34" spans="2:17">
      <c r="B34" s="73"/>
    </row>
    <row r="35" spans="2:17" ht="18">
      <c r="B35" s="73"/>
      <c r="C35" s="6" t="s">
        <v>184</v>
      </c>
      <c r="D35" s="15"/>
    </row>
    <row r="36" spans="2:17">
      <c r="B36" s="73"/>
      <c r="C36" s="8" t="s">
        <v>185</v>
      </c>
      <c r="D36" s="8" t="s">
        <v>149</v>
      </c>
      <c r="E36" s="50" t="str">
        <f>+E$12</f>
        <v>2010-11 RF</v>
      </c>
      <c r="F36" s="50" t="str">
        <f t="shared" ref="F36:N36" si="19">+F$12</f>
        <v>2011-12 RF</v>
      </c>
      <c r="G36" s="50" t="str">
        <f t="shared" si="19"/>
        <v>2012-13 RF</v>
      </c>
      <c r="H36" s="50" t="str">
        <f t="shared" si="19"/>
        <v>2013-14 RF</v>
      </c>
      <c r="I36" s="50" t="str">
        <f t="shared" si="19"/>
        <v>2014-15 RF</v>
      </c>
      <c r="J36" s="50" t="str">
        <f t="shared" si="19"/>
        <v>2015-16 RF</v>
      </c>
      <c r="K36" s="50" t="str">
        <f t="shared" si="19"/>
        <v>2016-17 RF</v>
      </c>
      <c r="L36" s="50" t="str">
        <f t="shared" si="19"/>
        <v>2017-18 RF</v>
      </c>
      <c r="M36" s="50" t="str">
        <f t="shared" si="19"/>
        <v>2018-19 RF</v>
      </c>
      <c r="N36" s="50" t="str">
        <f t="shared" si="19"/>
        <v>2019-20 Month</v>
      </c>
      <c r="P36" s="40" t="s">
        <v>150</v>
      </c>
    </row>
    <row r="37" spans="2:17">
      <c r="B37" s="73">
        <f>B33+1</f>
        <v>15</v>
      </c>
      <c r="C37" s="16" t="s">
        <v>186</v>
      </c>
      <c r="D37" s="17" t="s">
        <v>187</v>
      </c>
      <c r="E37" s="18">
        <v>24871.95598877619</v>
      </c>
      <c r="F37" s="19">
        <v>16761.737704918032</v>
      </c>
      <c r="G37" s="19">
        <v>17954.158904109616</v>
      </c>
      <c r="H37" s="19">
        <v>17147.865753424696</v>
      </c>
      <c r="I37" s="19">
        <v>16276.830136986302</v>
      </c>
      <c r="J37" s="19">
        <v>16090.259562841587</v>
      </c>
      <c r="K37" s="19">
        <v>16074.991780821891</v>
      </c>
      <c r="L37" s="19">
        <v>21545.47397260278</v>
      </c>
      <c r="M37" s="19">
        <f>+'Table 2 1819 &amp;1920 Workings'!E25+'Table 2 1819 &amp;1920 Workings'!E26+'Table 2 1819 &amp;1920 Workings'!E27</f>
        <v>20531.496803652983</v>
      </c>
      <c r="N37" s="19">
        <f>+'Table 2 1819 &amp;1920 Workings'!F25+'Table 2 1819 &amp;1920 Workings'!F26+'Table 2 1819 &amp;1920 Workings'!F27</f>
        <v>20342.763205828851</v>
      </c>
      <c r="P37" s="41" t="s">
        <v>188</v>
      </c>
      <c r="Q37" s="47"/>
    </row>
    <row r="38" spans="2:17">
      <c r="B38" s="73">
        <f>B37+1</f>
        <v>16</v>
      </c>
      <c r="C38" s="20" t="s">
        <v>189</v>
      </c>
      <c r="D38" s="10" t="s">
        <v>190</v>
      </c>
      <c r="E38" s="18">
        <v>317.48861438356005</v>
      </c>
      <c r="F38" s="19">
        <v>336.6639344262295</v>
      </c>
      <c r="G38" s="19">
        <v>319.64931506849291</v>
      </c>
      <c r="H38" s="19">
        <v>245.96164383561648</v>
      </c>
      <c r="I38" s="19">
        <v>201.07397260273976</v>
      </c>
      <c r="J38" s="19">
        <v>198.10109289617486</v>
      </c>
      <c r="K38" s="19">
        <v>197.83835616438358</v>
      </c>
      <c r="L38" s="19">
        <v>204.2767123287671</v>
      </c>
      <c r="M38" s="19">
        <f>+'Table 2 1819 &amp;1920 Workings'!E28+'Table 2 1819 &amp;1920 Workings'!E29+'Table 2 1819 &amp;1920 Workings'!E30</f>
        <v>186.2045662100457</v>
      </c>
      <c r="N38" s="19">
        <f>+'Table 2 1819 &amp;1920 Workings'!F28+'Table 2 1819 &amp;1920 Workings'!F29+'Table 2 1819 &amp;1920 Workings'!F30</f>
        <v>174.30418943533698</v>
      </c>
      <c r="P38" s="41" t="s">
        <v>191</v>
      </c>
    </row>
    <row r="39" spans="2:17">
      <c r="B39" s="73">
        <f>B38+1</f>
        <v>17</v>
      </c>
      <c r="C39" s="20" t="s">
        <v>192</v>
      </c>
      <c r="D39" s="10" t="s">
        <v>193</v>
      </c>
      <c r="E39" s="18">
        <v>56.343302328767074</v>
      </c>
      <c r="F39" s="19">
        <v>66.625683060109296</v>
      </c>
      <c r="G39" s="19">
        <v>52.761643835616432</v>
      </c>
      <c r="H39" s="19">
        <v>29.002739726027396</v>
      </c>
      <c r="I39" s="19">
        <v>15.550684931506849</v>
      </c>
      <c r="J39" s="19">
        <v>18.210382513661202</v>
      </c>
      <c r="K39" s="19">
        <v>20.008219178082193</v>
      </c>
      <c r="L39" s="19">
        <v>15.076712328767123</v>
      </c>
      <c r="M39" s="19">
        <f>+'Table 2 1819 &amp;1920 Workings'!E31+'Table 2 1819 &amp;1920 Workings'!E32+'Table 2 1819 &amp;1920 Workings'!E33</f>
        <v>19.602739726027398</v>
      </c>
      <c r="N39" s="19">
        <f>+'Table 2 1819 &amp;1920 Workings'!F31+'Table 2 1819 &amp;1920 Workings'!F32+'Table 2 1819 &amp;1920 Workings'!F33</f>
        <v>21.067395264116573</v>
      </c>
      <c r="P39" s="41" t="s">
        <v>194</v>
      </c>
    </row>
    <row r="40" spans="2:17">
      <c r="B40" s="73">
        <f>B39+1</f>
        <v>18</v>
      </c>
      <c r="C40" s="20" t="s">
        <v>195</v>
      </c>
      <c r="D40" s="10" t="s">
        <v>196</v>
      </c>
      <c r="E40" s="18">
        <v>41.495830410958874</v>
      </c>
      <c r="F40" s="19">
        <v>56.795081967213122</v>
      </c>
      <c r="G40" s="19">
        <v>45.150684931506866</v>
      </c>
      <c r="H40" s="19">
        <v>30.890410958904109</v>
      </c>
      <c r="I40" s="19">
        <v>21.205479452054796</v>
      </c>
      <c r="J40" s="19">
        <v>16.8224043715847</v>
      </c>
      <c r="K40" s="19">
        <v>12.224657534246575</v>
      </c>
      <c r="L40" s="19">
        <v>10.55890410958904</v>
      </c>
      <c r="M40" s="19">
        <f>+'Table 2 1819 &amp;1920 Workings'!E34+'Table 2 1819 &amp;1920 Workings'!E35+'Table 2 1819 &amp;1920 Workings'!E36</f>
        <v>10.942465753424656</v>
      </c>
      <c r="N40" s="19">
        <f>+'Table 2 1819 &amp;1920 Workings'!F34+'Table 2 1819 &amp;1920 Workings'!F35+'Table 2 1819 &amp;1920 Workings'!F36</f>
        <v>9.3597449908925316</v>
      </c>
      <c r="P40" s="41" t="s">
        <v>197</v>
      </c>
    </row>
    <row r="41" spans="2:17">
      <c r="B41" s="73">
        <f>B40+1</f>
        <v>19</v>
      </c>
      <c r="C41" s="20" t="s">
        <v>198</v>
      </c>
      <c r="D41" s="10" t="s">
        <v>199</v>
      </c>
      <c r="E41" s="18">
        <v>1.7634669863013699</v>
      </c>
      <c r="F41" s="19">
        <v>0.86065573770491799</v>
      </c>
      <c r="G41" s="19">
        <v>0</v>
      </c>
      <c r="H41" s="19">
        <v>0</v>
      </c>
      <c r="I41" s="19">
        <v>0</v>
      </c>
      <c r="J41" s="19">
        <v>0</v>
      </c>
      <c r="K41" s="19">
        <v>0.43013698630136987</v>
      </c>
      <c r="L41" s="19">
        <v>0.14794520547945206</v>
      </c>
      <c r="M41" s="19">
        <f>+'Table 2 1819 &amp;1920 Workings'!E37+'Table 2 1819 &amp;1920 Workings'!E38+'Table 2 1819 &amp;1920 Workings'!E39</f>
        <v>0</v>
      </c>
      <c r="N41" s="19">
        <f>+'Table 2 1819 &amp;1920 Workings'!F37+'Table 2 1819 &amp;1920 Workings'!F38+'Table 2 1819 &amp;1920 Workings'!F39</f>
        <v>0</v>
      </c>
      <c r="P41" s="41" t="s">
        <v>200</v>
      </c>
    </row>
    <row r="42" spans="2:17">
      <c r="B42" s="73">
        <f>B41+1</f>
        <v>20</v>
      </c>
      <c r="C42" s="20" t="s">
        <v>201</v>
      </c>
      <c r="D42" s="10" t="s">
        <v>202</v>
      </c>
      <c r="E42" s="21">
        <f>SUM(E37:E41)</f>
        <v>25289.047202885777</v>
      </c>
      <c r="F42" s="11">
        <f t="shared" ref="F42:L42" si="20">SUM(F37:F41)</f>
        <v>17222.683060109288</v>
      </c>
      <c r="G42" s="11">
        <f t="shared" si="20"/>
        <v>18371.720547945235</v>
      </c>
      <c r="H42" s="11">
        <f t="shared" si="20"/>
        <v>17453.720547945246</v>
      </c>
      <c r="I42" s="11">
        <f t="shared" si="20"/>
        <v>16514.660273972604</v>
      </c>
      <c r="J42" s="11">
        <f t="shared" si="20"/>
        <v>16323.39344262301</v>
      </c>
      <c r="K42" s="11">
        <f t="shared" si="20"/>
        <v>16305.493150684904</v>
      </c>
      <c r="L42" s="11">
        <f t="shared" si="20"/>
        <v>21775.534246575382</v>
      </c>
      <c r="M42" s="11">
        <f>SUM(M37:M41)</f>
        <v>20748.24657534248</v>
      </c>
      <c r="N42" s="11">
        <f>SUM(N37:N41)</f>
        <v>20547.494535519196</v>
      </c>
      <c r="P42" s="41" t="s">
        <v>203</v>
      </c>
    </row>
    <row r="43" spans="2:17">
      <c r="B43" s="73"/>
      <c r="C43" s="13"/>
      <c r="D43" s="13"/>
      <c r="E43" s="14"/>
      <c r="F43" s="14"/>
      <c r="G43" s="14"/>
      <c r="H43" s="14"/>
      <c r="I43" s="14"/>
      <c r="J43" s="14"/>
      <c r="K43" s="14"/>
      <c r="L43" s="14"/>
      <c r="M43" s="14"/>
      <c r="N43" s="14"/>
      <c r="P43" s="41"/>
    </row>
    <row r="44" spans="2:17">
      <c r="B44" s="118" t="s">
        <v>204</v>
      </c>
      <c r="C44" s="119" t="s">
        <v>205</v>
      </c>
      <c r="D44" s="119" t="s">
        <v>206</v>
      </c>
      <c r="E44" s="18">
        <v>1</v>
      </c>
      <c r="F44" s="19">
        <v>1.2704918032786885</v>
      </c>
      <c r="G44" s="19">
        <v>1.9835616438356163</v>
      </c>
      <c r="H44" s="18">
        <v>1.3863013698630136</v>
      </c>
      <c r="I44" s="19">
        <v>44.079452054794537</v>
      </c>
      <c r="J44" s="19">
        <v>590.33333333333212</v>
      </c>
      <c r="K44" s="18">
        <v>1305.9506849315057</v>
      </c>
      <c r="L44" s="19">
        <v>1684.2739726027373</v>
      </c>
      <c r="M44" s="18">
        <v>2390.8273972603997</v>
      </c>
      <c r="N44" s="19">
        <v>2348.5928961748637</v>
      </c>
      <c r="P44" s="120" t="s">
        <v>207</v>
      </c>
    </row>
    <row r="45" spans="2:17">
      <c r="B45" s="118" t="s">
        <v>208</v>
      </c>
      <c r="C45" s="119" t="s">
        <v>209</v>
      </c>
      <c r="D45" s="119" t="s">
        <v>206</v>
      </c>
      <c r="E45" s="18">
        <v>15576.569863013739</v>
      </c>
      <c r="F45" s="19">
        <v>17434.860655737783</v>
      </c>
      <c r="G45" s="19">
        <v>14130.99452054832</v>
      </c>
      <c r="H45" s="18">
        <v>8097.4520547944339</v>
      </c>
      <c r="I45" s="19">
        <v>6733.2904109588981</v>
      </c>
      <c r="J45" s="19">
        <v>6240.8169398907157</v>
      </c>
      <c r="K45" s="18">
        <v>5614.2520547945078</v>
      </c>
      <c r="L45" s="19">
        <v>4059.9068493150594</v>
      </c>
      <c r="M45" s="18">
        <v>3928.9698630141274</v>
      </c>
      <c r="N45" s="19">
        <f>3769.47267759563-N46</f>
        <v>3405.9480874316955</v>
      </c>
      <c r="P45" s="120" t="s">
        <v>210</v>
      </c>
    </row>
    <row r="46" spans="2:17">
      <c r="B46" s="118" t="s">
        <v>211</v>
      </c>
      <c r="C46" s="119" t="s">
        <v>212</v>
      </c>
      <c r="D46" s="119" t="s">
        <v>206</v>
      </c>
      <c r="E46" s="18">
        <v>0</v>
      </c>
      <c r="F46" s="19">
        <v>0</v>
      </c>
      <c r="G46" s="19">
        <v>0</v>
      </c>
      <c r="H46" s="18">
        <v>2.7397260273972603E-3</v>
      </c>
      <c r="I46" s="19">
        <v>11.408219178082197</v>
      </c>
      <c r="J46" s="19">
        <v>154.19945355191265</v>
      </c>
      <c r="K46" s="18">
        <v>356.58630136986312</v>
      </c>
      <c r="L46" s="19">
        <v>431.00547945205506</v>
      </c>
      <c r="M46" s="18">
        <v>435.4849315068434</v>
      </c>
      <c r="N46" s="19">
        <v>363.52459016393442</v>
      </c>
      <c r="P46" s="120" t="s">
        <v>213</v>
      </c>
    </row>
    <row r="47" spans="2:17">
      <c r="B47" s="118" t="s">
        <v>214</v>
      </c>
      <c r="C47" s="119" t="s">
        <v>215</v>
      </c>
      <c r="D47" s="119" t="s">
        <v>206</v>
      </c>
      <c r="E47" s="18">
        <v>95.36</v>
      </c>
      <c r="F47" s="18">
        <v>204.9</v>
      </c>
      <c r="G47" s="18">
        <v>494.3</v>
      </c>
      <c r="H47" s="18">
        <v>603</v>
      </c>
      <c r="I47" s="18">
        <v>17989.53</v>
      </c>
      <c r="J47" s="18">
        <v>219537.53</v>
      </c>
      <c r="K47" s="18">
        <v>516316.53</v>
      </c>
      <c r="L47" s="18">
        <v>554562.57999999996</v>
      </c>
      <c r="M47" s="18">
        <v>890963.98999999848</v>
      </c>
      <c r="N47" s="18">
        <v>838234.6370000001</v>
      </c>
      <c r="P47" s="120" t="s">
        <v>213</v>
      </c>
    </row>
    <row r="48" spans="2:17">
      <c r="B48" s="118" t="s">
        <v>216</v>
      </c>
      <c r="C48" s="119" t="s">
        <v>217</v>
      </c>
      <c r="D48" s="119" t="s">
        <v>206</v>
      </c>
      <c r="E48" s="18">
        <v>0</v>
      </c>
      <c r="F48" s="18">
        <v>0</v>
      </c>
      <c r="G48" s="18">
        <v>0</v>
      </c>
      <c r="H48" s="18">
        <v>0</v>
      </c>
      <c r="I48" s="18">
        <v>0</v>
      </c>
      <c r="J48" s="18">
        <v>0</v>
      </c>
      <c r="K48" s="18">
        <v>0</v>
      </c>
      <c r="L48" s="18">
        <v>0</v>
      </c>
      <c r="M48" s="18">
        <v>0</v>
      </c>
      <c r="N48" s="18">
        <v>0</v>
      </c>
      <c r="P48" s="120" t="s">
        <v>213</v>
      </c>
    </row>
    <row r="49" spans="1:16">
      <c r="B49" s="118" t="s">
        <v>218</v>
      </c>
      <c r="C49" s="119" t="s">
        <v>219</v>
      </c>
      <c r="D49" s="119" t="s">
        <v>206</v>
      </c>
      <c r="E49" s="150">
        <f>+E47/E44</f>
        <v>95.36</v>
      </c>
      <c r="F49" s="150">
        <f t="shared" ref="F49:N49" si="21">+F47/F44</f>
        <v>161.27612903225807</v>
      </c>
      <c r="G49" s="150">
        <f t="shared" si="21"/>
        <v>249.19820441988952</v>
      </c>
      <c r="H49" s="150">
        <f t="shared" si="21"/>
        <v>434.97035573122537</v>
      </c>
      <c r="I49" s="150">
        <f t="shared" si="21"/>
        <v>408.11600783143746</v>
      </c>
      <c r="J49" s="150">
        <f t="shared" si="21"/>
        <v>371.88740259740337</v>
      </c>
      <c r="K49" s="150">
        <f t="shared" si="21"/>
        <v>395.35683541303069</v>
      </c>
      <c r="L49" s="150">
        <f t="shared" si="21"/>
        <v>329.2591282777023</v>
      </c>
      <c r="M49" s="150">
        <f t="shared" si="21"/>
        <v>372.6592689296333</v>
      </c>
      <c r="N49" s="150">
        <f t="shared" si="21"/>
        <v>356.90929593001272</v>
      </c>
      <c r="P49" s="120" t="s">
        <v>213</v>
      </c>
    </row>
    <row r="50" spans="1:16">
      <c r="B50" s="73"/>
      <c r="P50" s="41"/>
    </row>
    <row r="51" spans="1:16">
      <c r="B51" s="73"/>
      <c r="C51" s="22" t="s">
        <v>220</v>
      </c>
      <c r="P51" s="41"/>
    </row>
    <row r="52" spans="1:16">
      <c r="B52" s="73">
        <f>B42+1</f>
        <v>21</v>
      </c>
      <c r="C52" s="20" t="s">
        <v>186</v>
      </c>
      <c r="D52" s="10" t="s">
        <v>221</v>
      </c>
      <c r="E52" s="18">
        <v>1335051.5845964018</v>
      </c>
      <c r="F52" s="19">
        <v>900593.33469945251</v>
      </c>
      <c r="G52" s="19">
        <v>932585.64219177573</v>
      </c>
      <c r="H52" s="19">
        <v>907948.6343835626</v>
      </c>
      <c r="I52" s="19">
        <v>854057.73191781051</v>
      </c>
      <c r="J52" s="19">
        <v>846475.05174863222</v>
      </c>
      <c r="K52" s="19">
        <v>851983.77890411089</v>
      </c>
      <c r="L52" s="19">
        <v>880812.87383561779</v>
      </c>
      <c r="M52" s="19">
        <f>+'Table 2 1819 &amp;1920 Workings'!E43+'Table 2 1819 &amp;1920 Workings'!E44+'Table 2 1819 &amp;1920 Workings'!E45</f>
        <v>873424.7766210062</v>
      </c>
      <c r="N52" s="19">
        <f>+'Table 2 1819 &amp;1920 Workings'!F43+'Table 2 1819 &amp;1920 Workings'!F44+'Table 2 1819 &amp;1920 Workings'!F45</f>
        <v>870277.21612331318</v>
      </c>
      <c r="P52" s="41" t="s">
        <v>222</v>
      </c>
    </row>
    <row r="53" spans="1:16">
      <c r="B53" s="73">
        <f>B52+1</f>
        <v>22</v>
      </c>
      <c r="C53" s="20" t="s">
        <v>223</v>
      </c>
      <c r="D53" s="10" t="s">
        <v>224</v>
      </c>
      <c r="E53" s="18">
        <v>322396.59366299608</v>
      </c>
      <c r="F53" s="19">
        <v>372373.51612021809</v>
      </c>
      <c r="G53" s="19">
        <v>315599.50232876663</v>
      </c>
      <c r="H53" s="19">
        <v>223092.49315068347</v>
      </c>
      <c r="I53" s="19">
        <v>164344.76712328778</v>
      </c>
      <c r="J53" s="19">
        <v>154654.26229508244</v>
      </c>
      <c r="K53" s="19">
        <v>148105.04109589034</v>
      </c>
      <c r="L53" s="19">
        <v>140120.71232876694</v>
      </c>
      <c r="M53" s="19">
        <f>+'Table 2 1819 &amp;1920 Workings'!E58-M52</f>
        <v>135726.19178082189</v>
      </c>
      <c r="N53" s="19">
        <f>+'Table 2 1819 &amp;1920 Workings'!F58-N52</f>
        <v>27912.112932604738</v>
      </c>
      <c r="P53" s="41" t="s">
        <v>225</v>
      </c>
    </row>
    <row r="54" spans="1:16">
      <c r="B54" s="73">
        <f>B53+1</f>
        <v>23</v>
      </c>
      <c r="C54" s="20" t="s">
        <v>201</v>
      </c>
      <c r="D54" s="10" t="s">
        <v>152</v>
      </c>
      <c r="E54" s="21">
        <f>SUM(E52:E53)</f>
        <v>1657448.1782593979</v>
      </c>
      <c r="F54" s="11">
        <f t="shared" ref="F54:L54" si="22">SUM(F52:F53)</f>
        <v>1272966.8508196706</v>
      </c>
      <c r="G54" s="11">
        <f t="shared" si="22"/>
        <v>1248185.1445205424</v>
      </c>
      <c r="H54" s="11">
        <f t="shared" si="22"/>
        <v>1131041.1275342461</v>
      </c>
      <c r="I54" s="11">
        <f t="shared" si="22"/>
        <v>1018402.4990410983</v>
      </c>
      <c r="J54" s="11">
        <f t="shared" si="22"/>
        <v>1001129.3140437147</v>
      </c>
      <c r="K54" s="11">
        <f t="shared" si="22"/>
        <v>1000088.8200000012</v>
      </c>
      <c r="L54" s="11">
        <f t="shared" si="22"/>
        <v>1020933.5861643847</v>
      </c>
      <c r="M54" s="11">
        <f>SUM(M52:M53)</f>
        <v>1009150.9684018281</v>
      </c>
      <c r="N54" s="11">
        <f>SUM(N52:N53)</f>
        <v>898189.32905591791</v>
      </c>
      <c r="P54" s="41" t="s">
        <v>226</v>
      </c>
    </row>
    <row r="55" spans="1:16">
      <c r="B55" s="73"/>
      <c r="C55" s="23"/>
      <c r="D55" s="13"/>
      <c r="P55" s="41"/>
    </row>
    <row r="56" spans="1:16">
      <c r="B56" s="73"/>
      <c r="C56" s="22" t="s">
        <v>227</v>
      </c>
      <c r="D56" s="24"/>
      <c r="P56" s="41"/>
    </row>
    <row r="57" spans="1:16">
      <c r="B57" s="73">
        <f>B54+1</f>
        <v>24</v>
      </c>
      <c r="C57" s="20" t="s">
        <v>228</v>
      </c>
      <c r="D57" s="10" t="s">
        <v>229</v>
      </c>
      <c r="E57" s="18">
        <v>1335051.5845964018</v>
      </c>
      <c r="F57" s="19">
        <v>900593.33469945251</v>
      </c>
      <c r="G57" s="19">
        <v>932585.64219177573</v>
      </c>
      <c r="H57" s="19">
        <v>1027660.5754769375</v>
      </c>
      <c r="I57" s="19">
        <v>854057.73191781051</v>
      </c>
      <c r="J57" s="19">
        <v>846475.05174863222</v>
      </c>
      <c r="K57" s="19">
        <v>851983.77890411089</v>
      </c>
      <c r="L57" s="19">
        <v>880812.87383561779</v>
      </c>
      <c r="M57" s="19">
        <f>+'Table 2 1819 &amp;1920 Workings'!E61+'Table 2 1819 &amp;1920 Workings'!E69+'Table 2 1819 &amp;1920 Workings'!E77</f>
        <v>873424.7766210062</v>
      </c>
      <c r="N57" s="19">
        <f>+'Table 2 1819 &amp;1920 Workings'!F61+'Table 2 1819 &amp;1920 Workings'!F69+'Table 2 1819 &amp;1920 Workings'!F77</f>
        <v>3256704.1672420492</v>
      </c>
      <c r="P57" s="41" t="s">
        <v>230</v>
      </c>
    </row>
    <row r="58" spans="1:16">
      <c r="B58" s="73">
        <f>B57+1</f>
        <v>25</v>
      </c>
      <c r="C58" s="20" t="s">
        <v>231</v>
      </c>
      <c r="D58" s="10" t="s">
        <v>232</v>
      </c>
      <c r="E58" s="18">
        <v>4216883.1139809806</v>
      </c>
      <c r="F58" s="19">
        <v>3052830.532950812</v>
      </c>
      <c r="G58" s="19">
        <v>3072131.745342433</v>
      </c>
      <c r="H58" s="19">
        <v>3420829.2783607221</v>
      </c>
      <c r="I58" s="19">
        <v>2759696.814794525</v>
      </c>
      <c r="J58" s="19">
        <v>2678457.7549180314</v>
      </c>
      <c r="K58" s="19">
        <v>2677890.5263013705</v>
      </c>
      <c r="L58" s="19">
        <v>2653455.6013698624</v>
      </c>
      <c r="M58" s="19">
        <f>+'Table 2 1819 &amp;1920 Workings'!E62+'Table 2 1819 &amp;1920 Workings'!E70+'Table 2 1819 &amp;1920 Workings'!E78</f>
        <v>2563366.7189497673</v>
      </c>
      <c r="N58" s="19">
        <f>+'Table 2 1819 &amp;1920 Workings'!F62+'Table 2 1819 &amp;1920 Workings'!F70+'Table 2 1819 &amp;1920 Workings'!F78</f>
        <v>147274.25839617485</v>
      </c>
      <c r="P58" s="41" t="s">
        <v>233</v>
      </c>
    </row>
    <row r="59" spans="1:16">
      <c r="B59" s="73">
        <f>B58+1</f>
        <v>26</v>
      </c>
      <c r="C59" s="20" t="s">
        <v>234</v>
      </c>
      <c r="D59" s="10" t="s">
        <v>235</v>
      </c>
      <c r="E59" s="18">
        <v>2478560.1334492071</v>
      </c>
      <c r="F59" s="19">
        <v>2863913.1628961754</v>
      </c>
      <c r="G59" s="19">
        <v>2321327.2871233579</v>
      </c>
      <c r="H59" s="19">
        <v>2346927.4296525568</v>
      </c>
      <c r="I59" s="19">
        <v>1276692.7972602742</v>
      </c>
      <c r="J59" s="19">
        <v>1210575.1324043721</v>
      </c>
      <c r="K59" s="19">
        <v>1203714.2826027407</v>
      </c>
      <c r="L59" s="19">
        <v>1086829.9045205237</v>
      </c>
      <c r="M59" s="19">
        <f>+'Table 2 1819 &amp;1920 Workings'!E63+'Table 2 1819 &amp;1920 Workings'!E71+'Table 2 1819 &amp;1920 Workings'!E79</f>
        <v>1029363.3812328763</v>
      </c>
      <c r="N59" s="19">
        <f>+'Table 2 1819 &amp;1920 Workings'!F63+'Table 2 1819 &amp;1920 Workings'!F71+'Table 2 1819 &amp;1920 Workings'!F79</f>
        <v>985548.80537285993</v>
      </c>
      <c r="P59" s="41" t="s">
        <v>236</v>
      </c>
    </row>
    <row r="60" spans="1:16">
      <c r="A60" s="3"/>
      <c r="B60" s="73">
        <f>B59+1</f>
        <v>27</v>
      </c>
      <c r="C60" s="20" t="s">
        <v>237</v>
      </c>
      <c r="D60" s="10" t="s">
        <v>238</v>
      </c>
      <c r="E60" s="18">
        <v>0</v>
      </c>
      <c r="F60" s="19">
        <v>0</v>
      </c>
      <c r="G60" s="19"/>
      <c r="H60" s="19">
        <v>0</v>
      </c>
      <c r="I60" s="19">
        <v>0</v>
      </c>
      <c r="J60" s="19">
        <v>0</v>
      </c>
      <c r="K60" s="19">
        <v>0</v>
      </c>
      <c r="L60" s="19"/>
      <c r="M60" s="19">
        <f>+'Table 2 1819 &amp;1920 Workings'!E64+'Table 2 1819 &amp;1920 Workings'!E72+'Table 2 1819 &amp;1920 Workings'!E80</f>
        <v>0</v>
      </c>
      <c r="N60" s="19">
        <f>+'Table 2 1819 &amp;1920 Workings'!F64+'Table 2 1819 &amp;1920 Workings'!F72+'Table 2 1819 &amp;1920 Workings'!F80</f>
        <v>0</v>
      </c>
      <c r="P60" s="41" t="s">
        <v>239</v>
      </c>
    </row>
    <row r="61" spans="1:16">
      <c r="A61" s="3"/>
      <c r="B61" s="73">
        <f>B60+1</f>
        <v>28</v>
      </c>
      <c r="C61" s="20" t="s">
        <v>240</v>
      </c>
      <c r="D61" s="10" t="s">
        <v>241</v>
      </c>
      <c r="E61" s="18">
        <v>0</v>
      </c>
      <c r="F61" s="19">
        <v>0</v>
      </c>
      <c r="G61" s="19"/>
      <c r="H61" s="19">
        <v>0</v>
      </c>
      <c r="I61" s="19">
        <v>0</v>
      </c>
      <c r="J61" s="19">
        <v>0</v>
      </c>
      <c r="K61" s="19">
        <v>0</v>
      </c>
      <c r="L61" s="19">
        <v>0</v>
      </c>
      <c r="M61" s="19">
        <f>+'Table 2 1819 &amp;1920 Workings'!E65+'Table 2 1819 &amp;1920 Workings'!E73+'Table 2 1819 &amp;1920 Workings'!E81</f>
        <v>0</v>
      </c>
      <c r="N61" s="19">
        <f>+'Table 2 1819 &amp;1920 Workings'!F65+'Table 2 1819 &amp;1920 Workings'!F73+'Table 2 1819 &amp;1920 Workings'!F81</f>
        <v>0</v>
      </c>
      <c r="P61" s="41" t="s">
        <v>242</v>
      </c>
    </row>
    <row r="62" spans="1:16">
      <c r="A62" s="3"/>
      <c r="B62" s="73">
        <f>B61+1</f>
        <v>29</v>
      </c>
      <c r="C62" s="25" t="s">
        <v>243</v>
      </c>
      <c r="D62" s="26" t="s">
        <v>244</v>
      </c>
      <c r="E62" s="21">
        <f t="shared" ref="E62:N62" si="23">SUM(E57:E61)</f>
        <v>8030494.8320265897</v>
      </c>
      <c r="F62" s="11">
        <f t="shared" si="23"/>
        <v>6817337.0305464398</v>
      </c>
      <c r="G62" s="11">
        <f t="shared" si="23"/>
        <v>6326044.6746575665</v>
      </c>
      <c r="H62" s="11">
        <f t="shared" si="23"/>
        <v>6795417.2834902164</v>
      </c>
      <c r="I62" s="11">
        <f t="shared" si="23"/>
        <v>4890447.3439726103</v>
      </c>
      <c r="J62" s="11">
        <f t="shared" si="23"/>
        <v>4735507.9390710359</v>
      </c>
      <c r="K62" s="11">
        <f t="shared" si="23"/>
        <v>4733588.5878082216</v>
      </c>
      <c r="L62" s="11">
        <f t="shared" si="23"/>
        <v>4621098.3797260039</v>
      </c>
      <c r="M62" s="11">
        <f t="shared" si="23"/>
        <v>4466154.8768036496</v>
      </c>
      <c r="N62" s="11">
        <f t="shared" si="23"/>
        <v>4389527.2310110843</v>
      </c>
      <c r="P62" s="41" t="s">
        <v>245</v>
      </c>
    </row>
    <row r="63" spans="1:16">
      <c r="A63" s="3"/>
      <c r="B63" s="73"/>
    </row>
    <row r="64" spans="1:16" s="1" customFormat="1">
      <c r="A64" s="3"/>
      <c r="B64" s="73"/>
      <c r="C64" s="22" t="s">
        <v>246</v>
      </c>
      <c r="D64" s="24"/>
      <c r="E64" s="12"/>
      <c r="F64" s="12"/>
      <c r="G64" s="12"/>
      <c r="H64" s="12"/>
      <c r="I64" s="12"/>
      <c r="J64" s="27"/>
      <c r="K64" s="27"/>
      <c r="L64" s="27"/>
      <c r="M64" s="28"/>
      <c r="N64" s="28"/>
      <c r="O64" s="2"/>
      <c r="P64" s="42"/>
    </row>
    <row r="65" spans="1:16" s="1" customFormat="1">
      <c r="A65" s="3"/>
      <c r="B65" s="73">
        <f>B62+1</f>
        <v>30</v>
      </c>
      <c r="C65" s="20" t="s">
        <v>186</v>
      </c>
      <c r="D65" s="29" t="s">
        <v>247</v>
      </c>
      <c r="E65" s="18">
        <v>67</v>
      </c>
      <c r="F65" s="19">
        <v>65</v>
      </c>
      <c r="G65" s="19">
        <v>66</v>
      </c>
      <c r="H65" s="19">
        <v>66</v>
      </c>
      <c r="I65" s="19">
        <v>65</v>
      </c>
      <c r="J65" s="19">
        <v>66</v>
      </c>
      <c r="K65" s="19">
        <v>66</v>
      </c>
      <c r="L65" s="19">
        <v>66</v>
      </c>
      <c r="M65" s="19">
        <f>+'Table 2 1819 &amp;1920 Workings'!E85</f>
        <v>67</v>
      </c>
      <c r="N65" s="19">
        <f>+'Table 2 1819 &amp;1920 Workings'!F85</f>
        <v>68</v>
      </c>
      <c r="O65" s="2"/>
      <c r="P65" s="42" t="s">
        <v>248</v>
      </c>
    </row>
    <row r="66" spans="1:16" s="1" customFormat="1">
      <c r="A66" s="3"/>
      <c r="B66" s="73">
        <f>B65+1</f>
        <v>31</v>
      </c>
      <c r="C66" s="20" t="s">
        <v>189</v>
      </c>
      <c r="D66" s="10" t="s">
        <v>249</v>
      </c>
      <c r="E66" s="18">
        <v>130</v>
      </c>
      <c r="F66" s="19">
        <v>127</v>
      </c>
      <c r="G66" s="19">
        <v>130</v>
      </c>
      <c r="H66" s="19">
        <v>130</v>
      </c>
      <c r="I66" s="19">
        <v>129</v>
      </c>
      <c r="J66" s="19">
        <v>130</v>
      </c>
      <c r="K66" s="19">
        <v>129</v>
      </c>
      <c r="L66" s="19">
        <v>130</v>
      </c>
      <c r="M66" s="19">
        <f>+'Table 2 1819 &amp;1920 Workings'!E88</f>
        <v>133</v>
      </c>
      <c r="N66" s="19">
        <f>+'Table 2 1819 &amp;1920 Workings'!F88</f>
        <v>136</v>
      </c>
      <c r="O66" s="2"/>
      <c r="P66" s="42" t="s">
        <v>250</v>
      </c>
    </row>
    <row r="67" spans="1:16" s="1" customFormat="1">
      <c r="A67" s="3"/>
      <c r="B67" s="73">
        <f>B66+1</f>
        <v>32</v>
      </c>
      <c r="C67" s="20" t="s">
        <v>192</v>
      </c>
      <c r="D67" s="10" t="s">
        <v>251</v>
      </c>
      <c r="E67" s="18">
        <v>512</v>
      </c>
      <c r="F67" s="19">
        <v>500</v>
      </c>
      <c r="G67" s="19">
        <v>512</v>
      </c>
      <c r="H67" s="19">
        <v>513</v>
      </c>
      <c r="I67" s="19">
        <v>510</v>
      </c>
      <c r="J67" s="19">
        <v>515</v>
      </c>
      <c r="K67" s="19">
        <v>513</v>
      </c>
      <c r="L67" s="19">
        <v>516</v>
      </c>
      <c r="M67" s="19">
        <f>+'Table 2 1819 &amp;1920 Workings'!E91</f>
        <v>526</v>
      </c>
      <c r="N67" s="19">
        <f>+'Table 2 1819 &amp;1920 Workings'!F91</f>
        <v>537</v>
      </c>
      <c r="O67" s="2"/>
      <c r="P67" s="42" t="s">
        <v>252</v>
      </c>
    </row>
    <row r="68" spans="1:16" s="1" customFormat="1">
      <c r="A68" s="3"/>
      <c r="B68" s="73">
        <f>B67+1</f>
        <v>33</v>
      </c>
      <c r="C68" s="20" t="s">
        <v>195</v>
      </c>
      <c r="D68" s="10" t="s">
        <v>253</v>
      </c>
      <c r="E68" s="18">
        <v>925</v>
      </c>
      <c r="F68" s="19">
        <v>903</v>
      </c>
      <c r="G68" s="19">
        <v>924</v>
      </c>
      <c r="H68" s="19">
        <v>925</v>
      </c>
      <c r="I68" s="19">
        <v>920</v>
      </c>
      <c r="J68" s="19">
        <v>929</v>
      </c>
      <c r="K68" s="19">
        <v>925</v>
      </c>
      <c r="L68" s="19">
        <v>931</v>
      </c>
      <c r="M68" s="19">
        <f>+'Table 2 1819 &amp;1920 Workings'!E94</f>
        <v>950</v>
      </c>
      <c r="N68" s="19">
        <f>+'Table 2 1819 &amp;1920 Workings'!F94</f>
        <v>969</v>
      </c>
      <c r="O68" s="2"/>
      <c r="P68" s="42" t="s">
        <v>254</v>
      </c>
    </row>
    <row r="69" spans="1:16" s="1" customFormat="1">
      <c r="A69" s="3"/>
      <c r="B69" s="73">
        <f>B68+1</f>
        <v>34</v>
      </c>
      <c r="C69" s="20" t="s">
        <v>198</v>
      </c>
      <c r="D69" s="10" t="s">
        <v>255</v>
      </c>
      <c r="E69" s="18">
        <v>1797</v>
      </c>
      <c r="F69" s="19">
        <v>1755</v>
      </c>
      <c r="G69" s="19">
        <v>1796</v>
      </c>
      <c r="H69" s="19">
        <v>1799</v>
      </c>
      <c r="I69" s="19">
        <v>1790</v>
      </c>
      <c r="J69" s="19">
        <v>1808</v>
      </c>
      <c r="K69" s="19">
        <v>1801</v>
      </c>
      <c r="L69" s="19">
        <v>1812</v>
      </c>
      <c r="M69" s="19">
        <f>+'Table 2 1819 &amp;1920 Workings'!E97</f>
        <v>1848</v>
      </c>
      <c r="N69" s="19">
        <f>+'Table 2 1819 &amp;1920 Workings'!F97</f>
        <v>1855</v>
      </c>
      <c r="O69" s="2"/>
      <c r="P69" s="42" t="s">
        <v>256</v>
      </c>
    </row>
    <row r="70" spans="1:16" s="1" customFormat="1">
      <c r="A70" s="3"/>
      <c r="B70" s="73"/>
      <c r="C70" s="30"/>
      <c r="D70" s="30"/>
      <c r="E70" s="12"/>
      <c r="F70" s="12"/>
      <c r="G70" s="12"/>
      <c r="H70" s="12"/>
      <c r="I70" s="12"/>
      <c r="J70" s="12"/>
      <c r="K70" s="12"/>
      <c r="L70" s="12"/>
      <c r="M70" s="12"/>
      <c r="N70" s="12"/>
      <c r="O70" s="2"/>
      <c r="P70" s="42"/>
    </row>
    <row r="71" spans="1:16">
      <c r="B71" s="73"/>
      <c r="C71" s="22" t="s">
        <v>257</v>
      </c>
      <c r="D71" s="24"/>
    </row>
    <row r="72" spans="1:16">
      <c r="B72" s="73">
        <f>B69+1</f>
        <v>35</v>
      </c>
      <c r="C72" s="20" t="s">
        <v>258</v>
      </c>
      <c r="D72" s="10" t="s">
        <v>259</v>
      </c>
      <c r="E72" s="18">
        <v>0.73621140000000007</v>
      </c>
      <c r="F72" s="19">
        <v>0.67809279999999994</v>
      </c>
      <c r="G72" s="19">
        <v>0.66530359999999988</v>
      </c>
      <c r="H72" s="19">
        <v>0.63806759999999996</v>
      </c>
      <c r="I72" s="19">
        <v>0.61618760000000006</v>
      </c>
      <c r="J72" s="19">
        <v>0.50760000000000005</v>
      </c>
      <c r="K72" s="19">
        <v>0.50560000000000005</v>
      </c>
      <c r="L72" s="19">
        <v>0.50860000000000005</v>
      </c>
      <c r="M72" s="19">
        <f>+'Table 2 1819 &amp;1920 Workings'!E102</f>
        <v>0.51880000000000004</v>
      </c>
      <c r="N72" s="19">
        <f>+'Table 2 1819 &amp;1920 Workings'!F102</f>
        <v>0.5292</v>
      </c>
      <c r="P72" s="5" t="s">
        <v>260</v>
      </c>
    </row>
    <row r="73" spans="1:16">
      <c r="B73" s="73">
        <f>B72+1</f>
        <v>36</v>
      </c>
      <c r="C73" s="20" t="s">
        <v>261</v>
      </c>
      <c r="D73" s="10" t="s">
        <v>262</v>
      </c>
      <c r="E73" s="18">
        <v>0.50460000000000005</v>
      </c>
      <c r="F73" s="19">
        <v>0.49280000000000002</v>
      </c>
      <c r="G73" s="19">
        <v>0.50439999999999996</v>
      </c>
      <c r="H73" s="19">
        <v>0.50519999999999998</v>
      </c>
      <c r="I73" s="19">
        <v>0.50260000000000005</v>
      </c>
      <c r="J73" s="19">
        <v>0.50760000000000005</v>
      </c>
      <c r="K73" s="19">
        <v>0.50560000000000005</v>
      </c>
      <c r="L73" s="19">
        <v>0.50860000000000005</v>
      </c>
      <c r="M73" s="19">
        <f>+'Table 2 1819 &amp;1920 Workings'!E103</f>
        <v>0.51880000000000004</v>
      </c>
      <c r="N73" s="19">
        <f>+'Table 2 1819 &amp;1920 Workings'!F103</f>
        <v>0.5292</v>
      </c>
      <c r="P73" s="5" t="s">
        <v>263</v>
      </c>
    </row>
    <row r="74" spans="1:16">
      <c r="B74" s="73"/>
      <c r="C74" s="13"/>
      <c r="D74" s="13"/>
    </row>
    <row r="75" spans="1:16">
      <c r="B75" s="73"/>
      <c r="C75" s="22" t="s">
        <v>264</v>
      </c>
      <c r="D75" s="24"/>
    </row>
    <row r="76" spans="1:16">
      <c r="B76" s="73">
        <f>B73+1</f>
        <v>37</v>
      </c>
      <c r="C76" s="20" t="s">
        <v>228</v>
      </c>
      <c r="D76" s="20" t="s">
        <v>265</v>
      </c>
      <c r="E76" s="19">
        <v>1.0014576000000002</v>
      </c>
      <c r="F76" s="19">
        <v>0.92233279999999995</v>
      </c>
      <c r="G76" s="19">
        <v>0.90496589999999999</v>
      </c>
      <c r="H76" s="19">
        <v>0.86780729999999995</v>
      </c>
      <c r="I76" s="19">
        <v>0.83809359999999999</v>
      </c>
      <c r="J76" s="19">
        <v>0.69040000000000001</v>
      </c>
      <c r="K76" s="19">
        <v>0.68730000000000002</v>
      </c>
      <c r="L76" s="19">
        <v>0.69140000000000001</v>
      </c>
      <c r="M76" s="19">
        <f>+'Table 2 1819 &amp;1920 Workings'!E108</f>
        <v>0.70520000000000005</v>
      </c>
      <c r="N76" s="19">
        <f>+'Table 2 1819 &amp;1920 Workings'!F108</f>
        <v>0.71930000000000005</v>
      </c>
      <c r="P76" s="5" t="s">
        <v>266</v>
      </c>
    </row>
    <row r="77" spans="1:16">
      <c r="B77" s="73">
        <f>B76+1</f>
        <v>38</v>
      </c>
      <c r="C77" s="20" t="s">
        <v>231</v>
      </c>
      <c r="D77" s="20" t="s">
        <v>267</v>
      </c>
      <c r="E77" s="19">
        <v>0.68640000000000001</v>
      </c>
      <c r="F77" s="19">
        <v>0.67030000000000001</v>
      </c>
      <c r="G77" s="19">
        <v>0.68610000000000004</v>
      </c>
      <c r="H77" s="19">
        <v>0.68710000000000004</v>
      </c>
      <c r="I77" s="19">
        <v>0.68359999999999999</v>
      </c>
      <c r="J77" s="19">
        <v>0.69040000000000001</v>
      </c>
      <c r="K77" s="19">
        <v>0.68730000000000002</v>
      </c>
      <c r="L77" s="19">
        <v>0.69140000000000001</v>
      </c>
      <c r="M77" s="19">
        <f>+'Table 2 1819 &amp;1920 Workings'!E109</f>
        <v>0.70520000000000005</v>
      </c>
      <c r="N77" s="19">
        <f>+'Table 2 1819 &amp;1920 Workings'!F109</f>
        <v>0.71930000000000005</v>
      </c>
      <c r="P77" s="5" t="s">
        <v>268</v>
      </c>
    </row>
    <row r="78" spans="1:16">
      <c r="B78" s="73">
        <f>B77+1</f>
        <v>39</v>
      </c>
      <c r="C78" s="20" t="s">
        <v>234</v>
      </c>
      <c r="D78" s="20" t="s">
        <v>269</v>
      </c>
      <c r="E78" s="19">
        <v>0.68640000000000001</v>
      </c>
      <c r="F78" s="19">
        <v>0.67030000000000001</v>
      </c>
      <c r="G78" s="19">
        <v>0.68610000000000004</v>
      </c>
      <c r="H78" s="19">
        <v>0.68710000000000004</v>
      </c>
      <c r="I78" s="19">
        <v>0.68359999999999999</v>
      </c>
      <c r="J78" s="19">
        <v>0.69040000000000001</v>
      </c>
      <c r="K78" s="19">
        <v>0.68730000000000002</v>
      </c>
      <c r="L78" s="19">
        <v>0.69140000000000001</v>
      </c>
      <c r="M78" s="19">
        <f>+'Table 2 1819 &amp;1920 Workings'!E110</f>
        <v>0.70520000000000005</v>
      </c>
      <c r="N78" s="19">
        <f>+'Table 2 1819 &amp;1920 Workings'!F110</f>
        <v>0.71930000000000005</v>
      </c>
      <c r="P78" s="5" t="s">
        <v>270</v>
      </c>
    </row>
    <row r="79" spans="1:16">
      <c r="B79" s="73">
        <f>B78+1</f>
        <v>40</v>
      </c>
      <c r="C79" s="20" t="s">
        <v>237</v>
      </c>
      <c r="D79" s="31" t="s">
        <v>271</v>
      </c>
      <c r="E79" s="19">
        <v>0.5796</v>
      </c>
      <c r="F79" s="19">
        <v>0.56599999999999995</v>
      </c>
      <c r="G79" s="19">
        <v>0.57930000000000004</v>
      </c>
      <c r="H79" s="19">
        <v>0.58020000000000005</v>
      </c>
      <c r="I79" s="19">
        <v>0.57720000000000005</v>
      </c>
      <c r="J79" s="19">
        <v>0.58299999999999996</v>
      </c>
      <c r="K79" s="19">
        <v>0.58069999999999999</v>
      </c>
      <c r="L79" s="19">
        <v>0.58420000000000005</v>
      </c>
      <c r="M79" s="19">
        <f>+'Table 2 1819 &amp;1920 Workings'!E111</f>
        <v>0.59589999999999999</v>
      </c>
      <c r="N79" s="19">
        <f>+'Table 2 1819 &amp;1920 Workings'!F111</f>
        <v>0.60780000000000001</v>
      </c>
      <c r="P79" s="5" t="s">
        <v>272</v>
      </c>
    </row>
    <row r="80" spans="1:16">
      <c r="B80" s="73">
        <f>B79+1</f>
        <v>41</v>
      </c>
      <c r="C80" s="20" t="s">
        <v>240</v>
      </c>
      <c r="D80" s="20" t="s">
        <v>273</v>
      </c>
      <c r="E80" s="19">
        <v>0.35570000000000002</v>
      </c>
      <c r="F80" s="19">
        <v>0.34739999999999999</v>
      </c>
      <c r="G80" s="19">
        <v>0.35560000000000003</v>
      </c>
      <c r="H80" s="19">
        <v>0.35610000000000003</v>
      </c>
      <c r="I80" s="19">
        <v>0.3543</v>
      </c>
      <c r="J80" s="19">
        <v>0.35780000000000001</v>
      </c>
      <c r="K80" s="19">
        <v>0.35639999999999999</v>
      </c>
      <c r="L80" s="19">
        <v>0.35849999999999999</v>
      </c>
      <c r="M80" s="19">
        <f>+'Table 2 1819 &amp;1920 Workings'!E112</f>
        <v>0.36570000000000003</v>
      </c>
      <c r="N80" s="19">
        <f>+'Table 2 1819 &amp;1920 Workings'!F112</f>
        <v>0.373</v>
      </c>
      <c r="P80" s="5" t="s">
        <v>274</v>
      </c>
    </row>
    <row r="81" spans="2:16">
      <c r="B81" s="73"/>
    </row>
    <row r="82" spans="2:16">
      <c r="B82" s="73"/>
      <c r="C82" s="22" t="s">
        <v>275</v>
      </c>
      <c r="D82" s="24"/>
    </row>
    <row r="83" spans="2:16">
      <c r="B83" s="73">
        <f>B80+1</f>
        <v>42</v>
      </c>
      <c r="C83" s="32" t="s">
        <v>276</v>
      </c>
      <c r="D83" s="32" t="s">
        <v>277</v>
      </c>
      <c r="E83" s="19">
        <v>5787</v>
      </c>
      <c r="F83" s="19">
        <v>5904</v>
      </c>
      <c r="G83" s="19">
        <v>6023</v>
      </c>
      <c r="H83" s="19">
        <v>6114</v>
      </c>
      <c r="I83" s="19">
        <v>6123</v>
      </c>
      <c r="J83" s="19">
        <v>7367</v>
      </c>
      <c r="K83" s="19">
        <v>7519</v>
      </c>
      <c r="L83" s="19">
        <v>6039</v>
      </c>
      <c r="M83" s="19">
        <f>+'Table 2 1819 &amp;1920 Workings'!E129</f>
        <v>6279</v>
      </c>
      <c r="N83" s="19">
        <f>+'Table 2 1819 &amp;1920 Workings'!F129</f>
        <v>6077</v>
      </c>
      <c r="P83" s="5" t="s">
        <v>278</v>
      </c>
    </row>
    <row r="84" spans="2:16">
      <c r="B84" s="73">
        <f>B83+1</f>
        <v>43</v>
      </c>
      <c r="C84" s="32" t="s">
        <v>279</v>
      </c>
      <c r="D84" s="32" t="s">
        <v>280</v>
      </c>
      <c r="E84" s="19">
        <v>-15.23</v>
      </c>
      <c r="F84" s="19">
        <v>-14.87</v>
      </c>
      <c r="G84" s="19">
        <v>-15.22</v>
      </c>
      <c r="H84" s="19">
        <v>-15.24</v>
      </c>
      <c r="I84" s="19">
        <v>-15.16</v>
      </c>
      <c r="J84" s="19">
        <v>-15.36</v>
      </c>
      <c r="K84" s="19">
        <v>-15.3</v>
      </c>
      <c r="L84" s="19">
        <v>-15.44</v>
      </c>
      <c r="M84" s="19">
        <f>+'Table 2 1819 &amp;1920 Workings'!E130</f>
        <v>-15.9</v>
      </c>
      <c r="N84" s="19">
        <f>+'Table 2 1819 &amp;1920 Workings'!F130</f>
        <v>-16.235199999999999</v>
      </c>
      <c r="P84" s="5" t="s">
        <v>281</v>
      </c>
    </row>
    <row r="85" spans="2:16">
      <c r="B85" s="73"/>
    </row>
    <row r="86" spans="2:16">
      <c r="B86" s="73"/>
      <c r="C86" s="22" t="s">
        <v>282</v>
      </c>
      <c r="D86" s="24"/>
    </row>
    <row r="87" spans="2:16">
      <c r="B87" s="73">
        <f>B84+1</f>
        <v>44</v>
      </c>
      <c r="C87" s="32" t="s">
        <v>283</v>
      </c>
      <c r="D87" s="10" t="s">
        <v>152</v>
      </c>
      <c r="E87" s="11">
        <f t="shared" ref="E87:L87" si="24">SUMPRODUCT(E37:E41,E65:E69)</f>
        <v>1778094.9352147167</v>
      </c>
      <c r="F87" s="11">
        <f t="shared" si="24"/>
        <v>1218378.5218579234</v>
      </c>
      <c r="G87" s="11">
        <f t="shared" si="24"/>
        <v>1295262.0931506867</v>
      </c>
      <c r="H87" s="11">
        <f t="shared" si="24"/>
        <v>1207186.1890410983</v>
      </c>
      <c r="I87" s="11">
        <f t="shared" si="24"/>
        <v>1111372.3917808218</v>
      </c>
      <c r="J87" s="11">
        <f t="shared" si="24"/>
        <v>1112716.6338797854</v>
      </c>
      <c r="K87" s="11">
        <f t="shared" si="24"/>
        <v>1108817.3068493132</v>
      </c>
      <c r="L87" s="11">
        <f t="shared" si="24"/>
        <v>1466435.2547945229</v>
      </c>
      <c r="M87" s="11">
        <f>+'Table 2 1819 &amp;1920 Workings'!E133</f>
        <v>1421224.6712328778</v>
      </c>
      <c r="N87" s="11">
        <f>+'Table 2 1819 &amp;1920 Workings'!F133</f>
        <v>1427495.2531876187</v>
      </c>
      <c r="P87" s="5" t="s">
        <v>284</v>
      </c>
    </row>
    <row r="88" spans="2:16">
      <c r="B88" s="73">
        <f>B87+1</f>
        <v>45</v>
      </c>
      <c r="C88" s="9" t="s">
        <v>285</v>
      </c>
      <c r="D88" s="10" t="s">
        <v>152</v>
      </c>
      <c r="E88" s="11">
        <f>(E52*E72)+(E73*E53)</f>
        <v>1145561.5173302833</v>
      </c>
      <c r="F88" s="11">
        <f t="shared" ref="F88:L88" si="25">(F52*F72)+(F73*SUM(F53:F53))</f>
        <v>794191.52473173232</v>
      </c>
      <c r="G88" s="11">
        <f t="shared" si="25"/>
        <v>779640.9740331301</v>
      </c>
      <c r="H88" s="11">
        <f t="shared" si="25"/>
        <v>692038.93360412261</v>
      </c>
      <c r="I88" s="11">
        <f t="shared" si="25"/>
        <v>608859.46404804359</v>
      </c>
      <c r="J88" s="11">
        <f t="shared" si="25"/>
        <v>508173.23980858957</v>
      </c>
      <c r="K88" s="11">
        <f t="shared" si="25"/>
        <v>505644.90739200066</v>
      </c>
      <c r="L88" s="11">
        <f t="shared" si="25"/>
        <v>519246.82192320609</v>
      </c>
      <c r="M88" s="11">
        <f>+'Table 2 1819 &amp;1920 Workings'!E134</f>
        <v>524235.14061204647</v>
      </c>
      <c r="N88" s="11">
        <f>+'Table 2 1819 &amp;1920 Workings'!F134</f>
        <v>475831.87655466254</v>
      </c>
      <c r="P88" s="5" t="s">
        <v>286</v>
      </c>
    </row>
    <row r="89" spans="2:16">
      <c r="B89" s="73">
        <f>B88+1</f>
        <v>46</v>
      </c>
      <c r="C89" s="32" t="s">
        <v>287</v>
      </c>
      <c r="D89" s="10" t="s">
        <v>152</v>
      </c>
      <c r="E89" s="11">
        <f t="shared" ref="E89:L89" si="26">SUMPRODUCT(E57:E61,E76:E80)</f>
        <v>5932749.8008221909</v>
      </c>
      <c r="F89" s="11">
        <f t="shared" si="26"/>
        <v>4796640.0713809188</v>
      </c>
      <c r="G89" s="11">
        <f t="shared" si="26"/>
        <v>4544410.4471879378</v>
      </c>
      <c r="H89" s="11">
        <f t="shared" si="26"/>
        <v>4854836.9833970116</v>
      </c>
      <c r="I89" s="11">
        <f t="shared" si="26"/>
        <v>3475056.2579514934</v>
      </c>
      <c r="J89" s="11">
        <f t="shared" si="26"/>
        <v>3269394.681134643</v>
      </c>
      <c r="K89" s="11">
        <f t="shared" si="26"/>
        <v>3253395.4364005909</v>
      </c>
      <c r="L89" s="11">
        <f t="shared" si="26"/>
        <v>3195027.4197425591</v>
      </c>
      <c r="M89" s="11">
        <f>+'Table 2 1819 &amp;1920 Workings'!E135</f>
        <v>3153711.4353914</v>
      </c>
      <c r="N89" s="11">
        <f>+'Table 2 1819 &amp;1920 Workings'!F135</f>
        <v>3160582.8165229848</v>
      </c>
      <c r="P89" s="5" t="s">
        <v>288</v>
      </c>
    </row>
    <row r="90" spans="2:16">
      <c r="B90" s="73">
        <f>B89+1</f>
        <v>47</v>
      </c>
      <c r="C90" s="32" t="s">
        <v>289</v>
      </c>
      <c r="D90" s="10" t="s">
        <v>152</v>
      </c>
      <c r="E90" s="11">
        <f t="shared" ref="E90:L90" si="27">E83*E84</f>
        <v>-88136.010000000009</v>
      </c>
      <c r="F90" s="11">
        <f t="shared" si="27"/>
        <v>-87792.48</v>
      </c>
      <c r="G90" s="11">
        <f t="shared" si="27"/>
        <v>-91670.06</v>
      </c>
      <c r="H90" s="11">
        <f t="shared" si="27"/>
        <v>-93177.36</v>
      </c>
      <c r="I90" s="11">
        <f t="shared" si="27"/>
        <v>-92824.680000000008</v>
      </c>
      <c r="J90" s="11">
        <f t="shared" si="27"/>
        <v>-113157.12</v>
      </c>
      <c r="K90" s="11">
        <f t="shared" si="27"/>
        <v>-115040.70000000001</v>
      </c>
      <c r="L90" s="11">
        <f t="shared" si="27"/>
        <v>-93242.16</v>
      </c>
      <c r="M90" s="11">
        <f>+'Table 2 1819 &amp;1920 Workings'!E136</f>
        <v>-99836.1</v>
      </c>
      <c r="N90" s="11">
        <f>+'Table 2 1819 &amp;1920 Workings'!F136</f>
        <v>-98661.310399999988</v>
      </c>
      <c r="P90" s="5" t="s">
        <v>290</v>
      </c>
    </row>
    <row r="91" spans="2:16">
      <c r="B91" s="73">
        <f>B90+1</f>
        <v>48</v>
      </c>
      <c r="C91" s="32" t="s">
        <v>161</v>
      </c>
      <c r="D91" s="10" t="s">
        <v>152</v>
      </c>
      <c r="E91" s="11">
        <f t="shared" ref="E91:L91" si="28">SUM(E87:E90)</f>
        <v>8768270.2433671914</v>
      </c>
      <c r="F91" s="11">
        <f t="shared" si="28"/>
        <v>6721417.6379705742</v>
      </c>
      <c r="G91" s="11">
        <f t="shared" si="28"/>
        <v>6527643.454371755</v>
      </c>
      <c r="H91" s="11">
        <f t="shared" si="28"/>
        <v>6660884.746042232</v>
      </c>
      <c r="I91" s="11">
        <f t="shared" si="28"/>
        <v>5102463.4337803591</v>
      </c>
      <c r="J91" s="11">
        <f t="shared" si="28"/>
        <v>4777127.4348230185</v>
      </c>
      <c r="K91" s="11">
        <f t="shared" si="28"/>
        <v>4752816.950641905</v>
      </c>
      <c r="L91" s="11">
        <f t="shared" si="28"/>
        <v>5087467.3364602877</v>
      </c>
      <c r="M91" s="11">
        <f>+'Table 2 1819 &amp;1920 Workings'!E137</f>
        <v>4999335.1472363248</v>
      </c>
      <c r="N91" s="11">
        <f>+'Table 2 1819 &amp;1920 Workings'!F137</f>
        <v>4965248.6358652664</v>
      </c>
      <c r="P91" s="43" t="s">
        <v>153</v>
      </c>
    </row>
    <row r="92" spans="2:16">
      <c r="B92" s="73"/>
      <c r="D92" s="13"/>
      <c r="E92" s="14"/>
      <c r="F92" s="14"/>
      <c r="G92" s="14"/>
      <c r="H92" s="14"/>
      <c r="I92" s="14"/>
      <c r="J92" s="14"/>
      <c r="K92" s="14"/>
      <c r="L92" s="14"/>
      <c r="M92" s="14"/>
      <c r="N92" s="14"/>
    </row>
    <row r="93" spans="2:16">
      <c r="B93" s="73"/>
      <c r="C93" s="33" t="s">
        <v>291</v>
      </c>
      <c r="D93" s="13"/>
      <c r="E93" s="14"/>
      <c r="F93" s="14"/>
      <c r="G93" s="14"/>
      <c r="H93" s="14"/>
      <c r="I93" s="14"/>
      <c r="J93" s="14"/>
      <c r="K93" s="14"/>
      <c r="L93" s="14"/>
      <c r="M93" s="14"/>
      <c r="N93" s="14"/>
    </row>
    <row r="94" spans="2:16">
      <c r="B94" s="73">
        <f>B91+1</f>
        <v>49</v>
      </c>
      <c r="C94" s="34" t="s">
        <v>292</v>
      </c>
      <c r="D94" s="20"/>
      <c r="E94" s="19">
        <v>65.323700000000002</v>
      </c>
      <c r="F94" s="19">
        <v>107.50480000000002</v>
      </c>
      <c r="G94" s="19">
        <v>397.1782</v>
      </c>
      <c r="H94" s="19">
        <v>575.73329999999999</v>
      </c>
      <c r="I94" s="19">
        <v>17115.075499999999</v>
      </c>
      <c r="J94" s="19">
        <v>206789.48170000003</v>
      </c>
      <c r="K94" s="19">
        <v>476596.28899999987</v>
      </c>
      <c r="L94" s="19">
        <v>534127.51379999903</v>
      </c>
      <c r="M94" s="19">
        <f>+'Table 2 1819 &amp;1920 Workings'!E140-M98</f>
        <v>507440.97039999964</v>
      </c>
      <c r="N94" s="19">
        <f>+'Table 2 1819 &amp;1920 Workings'!F140</f>
        <v>504763.90789999889</v>
      </c>
      <c r="P94" s="48" t="s">
        <v>293</v>
      </c>
    </row>
    <row r="95" spans="2:16" s="110" customFormat="1">
      <c r="B95" s="73">
        <f>B94+1</f>
        <v>50</v>
      </c>
      <c r="C95" s="108" t="s">
        <v>294</v>
      </c>
      <c r="D95" s="109" t="s">
        <v>152</v>
      </c>
      <c r="E95" s="107">
        <f>E94/E91</f>
        <v>7.4500098864327876E-6</v>
      </c>
      <c r="F95" s="107">
        <f>F94/F91</f>
        <v>1.5994363955705539E-5</v>
      </c>
      <c r="G95" s="107">
        <f t="shared" ref="G95:L95" si="29">G94/G91</f>
        <v>6.0845572031664513E-5</v>
      </c>
      <c r="H95" s="107">
        <f t="shared" si="29"/>
        <v>8.6434959010826527E-5</v>
      </c>
      <c r="I95" s="107">
        <f t="shared" si="29"/>
        <v>3.3542769531068697E-3</v>
      </c>
      <c r="J95" s="107">
        <f t="shared" si="29"/>
        <v>4.3287411634155226E-2</v>
      </c>
      <c r="K95" s="107">
        <f t="shared" si="29"/>
        <v>0.10027659258697767</v>
      </c>
      <c r="L95" s="107">
        <f t="shared" si="29"/>
        <v>0.10498888316630048</v>
      </c>
      <c r="M95" s="107">
        <f>M94/M91</f>
        <v>0.10150169081593126</v>
      </c>
      <c r="N95" s="107">
        <f>N94/N91</f>
        <v>0.10165934174050409</v>
      </c>
      <c r="P95" s="111" t="s">
        <v>295</v>
      </c>
    </row>
    <row r="96" spans="2:16">
      <c r="B96" s="73">
        <f>B95+1</f>
        <v>51</v>
      </c>
      <c r="C96" s="34" t="s">
        <v>296</v>
      </c>
      <c r="D96" s="20"/>
      <c r="E96" s="19"/>
      <c r="F96" s="19"/>
      <c r="G96" s="19"/>
      <c r="H96" s="19"/>
      <c r="I96" s="19">
        <v>0</v>
      </c>
      <c r="J96" s="19">
        <v>0</v>
      </c>
      <c r="K96" s="19">
        <v>0</v>
      </c>
      <c r="L96" s="19">
        <v>267953.8504</v>
      </c>
      <c r="M96" s="19">
        <f>+'Table 2 1819 &amp;1920 Workings'!E142-M98</f>
        <v>234063.48030000064</v>
      </c>
      <c r="N96" s="19">
        <f>+'Table 2 1819 &amp;1920 Workings'!F142-N98</f>
        <v>231605.79630000002</v>
      </c>
      <c r="P96" s="5" t="s">
        <v>297</v>
      </c>
    </row>
    <row r="97" spans="1:18" s="110" customFormat="1">
      <c r="B97" s="73">
        <f>B96+1</f>
        <v>52</v>
      </c>
      <c r="C97" s="108" t="s">
        <v>298</v>
      </c>
      <c r="D97" s="109" t="s">
        <v>152</v>
      </c>
      <c r="E97" s="107">
        <f>E96/E91</f>
        <v>0</v>
      </c>
      <c r="F97" s="107">
        <f t="shared" ref="F97:L97" si="30">F96/F91</f>
        <v>0</v>
      </c>
      <c r="G97" s="107">
        <f t="shared" si="30"/>
        <v>0</v>
      </c>
      <c r="H97" s="107">
        <f t="shared" si="30"/>
        <v>0</v>
      </c>
      <c r="I97" s="107">
        <f t="shared" si="30"/>
        <v>0</v>
      </c>
      <c r="J97" s="107">
        <f t="shared" si="30"/>
        <v>0</v>
      </c>
      <c r="K97" s="107">
        <f t="shared" si="30"/>
        <v>0</v>
      </c>
      <c r="L97" s="107">
        <f t="shared" si="30"/>
        <v>5.266939965975969E-2</v>
      </c>
      <c r="M97" s="107">
        <f>M96/M91</f>
        <v>4.6818921597883457E-2</v>
      </c>
      <c r="N97" s="107">
        <f>N96/N91</f>
        <v>4.6645357218780922E-2</v>
      </c>
      <c r="P97" s="111" t="s">
        <v>299</v>
      </c>
    </row>
    <row r="98" spans="1:18">
      <c r="A98" t="s">
        <v>42</v>
      </c>
      <c r="B98" s="73" t="s">
        <v>300</v>
      </c>
      <c r="C98" s="34" t="s">
        <v>301</v>
      </c>
      <c r="D98" s="20"/>
      <c r="E98" s="19"/>
      <c r="F98" s="19"/>
      <c r="G98" s="19"/>
      <c r="H98" s="19"/>
      <c r="I98" s="19">
        <v>0</v>
      </c>
      <c r="J98" s="19">
        <v>0</v>
      </c>
      <c r="K98" s="19">
        <v>0</v>
      </c>
      <c r="L98" s="19">
        <v>28446.3606</v>
      </c>
      <c r="M98" s="19">
        <f>+'Table 2 1819 &amp;1920 Workings'!E144</f>
        <v>29177.489000000063</v>
      </c>
      <c r="N98" s="19">
        <f>+'Table 2 1819 &amp;1920 Workings'!F144</f>
        <v>24719.813699999962</v>
      </c>
      <c r="P98" s="117" t="s">
        <v>302</v>
      </c>
    </row>
    <row r="99" spans="1:18">
      <c r="A99" t="s">
        <v>42</v>
      </c>
      <c r="B99" s="73" t="s">
        <v>303</v>
      </c>
      <c r="C99" s="34" t="s">
        <v>304</v>
      </c>
      <c r="D99" s="109" t="s">
        <v>152</v>
      </c>
      <c r="E99" s="107">
        <f>E98/E91</f>
        <v>0</v>
      </c>
      <c r="F99" s="107">
        <f t="shared" ref="F99:L99" si="31">F98/F91</f>
        <v>0</v>
      </c>
      <c r="G99" s="107">
        <f t="shared" si="31"/>
        <v>0</v>
      </c>
      <c r="H99" s="107">
        <f t="shared" si="31"/>
        <v>0</v>
      </c>
      <c r="I99" s="107">
        <f t="shared" si="31"/>
        <v>0</v>
      </c>
      <c r="J99" s="107">
        <f t="shared" si="31"/>
        <v>0</v>
      </c>
      <c r="K99" s="107">
        <f t="shared" si="31"/>
        <v>0</v>
      </c>
      <c r="L99" s="107">
        <f t="shared" si="31"/>
        <v>5.5914581300864239E-3</v>
      </c>
      <c r="M99" s="107">
        <f>M98/M91</f>
        <v>5.836273852560101E-3</v>
      </c>
      <c r="N99" s="107">
        <f>N98/N91</f>
        <v>4.9785651259118017E-3</v>
      </c>
    </row>
    <row r="100" spans="1:18">
      <c r="B100" s="73"/>
    </row>
    <row r="101" spans="1:18" ht="18">
      <c r="B101" s="73"/>
      <c r="C101" s="6" t="s">
        <v>305</v>
      </c>
      <c r="D101" s="15"/>
      <c r="R101">
        <f>4.2/2.7</f>
        <v>1.5555555555555556</v>
      </c>
    </row>
    <row r="102" spans="1:18">
      <c r="B102" s="73"/>
      <c r="C102" s="8" t="s">
        <v>306</v>
      </c>
      <c r="D102" s="8" t="s">
        <v>149</v>
      </c>
      <c r="E102" s="50" t="str">
        <f>+E$12</f>
        <v>2010-11 RF</v>
      </c>
      <c r="F102" s="50" t="str">
        <f t="shared" ref="F102:N102" si="32">+F$12</f>
        <v>2011-12 RF</v>
      </c>
      <c r="G102" s="50" t="str">
        <f t="shared" si="32"/>
        <v>2012-13 RF</v>
      </c>
      <c r="H102" s="50" t="str">
        <f t="shared" si="32"/>
        <v>2013-14 RF</v>
      </c>
      <c r="I102" s="50" t="str">
        <f t="shared" si="32"/>
        <v>2014-15 RF</v>
      </c>
      <c r="J102" s="50" t="str">
        <f t="shared" si="32"/>
        <v>2015-16 RF</v>
      </c>
      <c r="K102" s="50" t="str">
        <f t="shared" si="32"/>
        <v>2016-17 RF</v>
      </c>
      <c r="L102" s="50" t="str">
        <f t="shared" si="32"/>
        <v>2017-18 RF</v>
      </c>
      <c r="M102" s="50" t="str">
        <f t="shared" si="32"/>
        <v>2018-19 RF</v>
      </c>
      <c r="N102" s="50" t="str">
        <f t="shared" si="32"/>
        <v>2019-20 Month</v>
      </c>
    </row>
    <row r="103" spans="1:18">
      <c r="B103" s="73">
        <f>B97+1</f>
        <v>53</v>
      </c>
      <c r="C103" s="16" t="s">
        <v>186</v>
      </c>
      <c r="D103" s="17" t="s">
        <v>307</v>
      </c>
      <c r="E103" s="18">
        <v>86604.214518712193</v>
      </c>
      <c r="F103" s="19">
        <v>97424.669398907281</v>
      </c>
      <c r="G103" s="19">
        <v>99428.665753424124</v>
      </c>
      <c r="H103" s="19">
        <v>100253.35890410915</v>
      </c>
      <c r="I103" s="19">
        <v>100917.53150685129</v>
      </c>
      <c r="J103" s="19">
        <v>102790.84699453606</v>
      </c>
      <c r="K103" s="19">
        <v>104937.47945205835</v>
      </c>
      <c r="L103" s="19">
        <v>116153.44383561645</v>
      </c>
      <c r="M103" s="19">
        <f>+'Table 2 1819 &amp;1920 Workings'!E149</f>
        <v>117504.79452054796</v>
      </c>
      <c r="N103" s="19">
        <f>+'Table 2 1819 &amp;1920 Workings'!F149</f>
        <v>119903.69398907076</v>
      </c>
      <c r="P103" s="5" t="s">
        <v>308</v>
      </c>
    </row>
    <row r="104" spans="1:18">
      <c r="B104" s="73">
        <f t="shared" ref="B104:B113" si="33">B103+1</f>
        <v>54</v>
      </c>
      <c r="C104" s="20" t="s">
        <v>189</v>
      </c>
      <c r="D104" s="10" t="s">
        <v>309</v>
      </c>
      <c r="E104" s="18">
        <v>8737.5650281369544</v>
      </c>
      <c r="F104" s="19">
        <v>8651.7021857923501</v>
      </c>
      <c r="G104" s="19">
        <v>8467.9424657534364</v>
      </c>
      <c r="H104" s="19">
        <v>8212.2931506849309</v>
      </c>
      <c r="I104" s="19">
        <v>8234.4657534246508</v>
      </c>
      <c r="J104" s="19">
        <v>8391.0000000000018</v>
      </c>
      <c r="K104" s="19">
        <v>8355.6136986301408</v>
      </c>
      <c r="L104" s="19">
        <v>8915.7506849315141</v>
      </c>
      <c r="M104" s="19">
        <f>+'Table 2 1819 &amp;1920 Workings'!E150</f>
        <v>8644.5095890411194</v>
      </c>
      <c r="N104" s="19">
        <f>+'Table 2 1819 &amp;1920 Workings'!F150</f>
        <v>8596.2295081967204</v>
      </c>
      <c r="P104" s="5" t="s">
        <v>310</v>
      </c>
    </row>
    <row r="105" spans="1:18">
      <c r="B105" s="73">
        <f t="shared" si="33"/>
        <v>55</v>
      </c>
      <c r="C105" s="20" t="s">
        <v>192</v>
      </c>
      <c r="D105" s="10" t="s">
        <v>311</v>
      </c>
      <c r="E105" s="18">
        <v>1443.0090337534257</v>
      </c>
      <c r="F105" s="19">
        <v>1519.1775956284157</v>
      </c>
      <c r="G105" s="19">
        <v>1603.1369863013715</v>
      </c>
      <c r="H105" s="19">
        <v>1637.3671232876709</v>
      </c>
      <c r="I105" s="19">
        <v>1680.9232876712322</v>
      </c>
      <c r="J105" s="19">
        <v>1667.1967213114754</v>
      </c>
      <c r="K105" s="19">
        <v>1664.0465753424653</v>
      </c>
      <c r="L105" s="19">
        <v>1767.95616438356</v>
      </c>
      <c r="M105" s="19">
        <f>+'Table 2 1819 &amp;1920 Workings'!E151</f>
        <v>1743.1123287671235</v>
      </c>
      <c r="N105" s="19">
        <f>+'Table 2 1819 &amp;1920 Workings'!F151</f>
        <v>1775.4754098360659</v>
      </c>
      <c r="P105" s="5" t="s">
        <v>312</v>
      </c>
    </row>
    <row r="106" spans="1:18">
      <c r="B106" s="73">
        <f t="shared" si="33"/>
        <v>56</v>
      </c>
      <c r="C106" s="20" t="s">
        <v>195</v>
      </c>
      <c r="D106" s="10" t="s">
        <v>313</v>
      </c>
      <c r="E106" s="18">
        <v>1191.1278305479448</v>
      </c>
      <c r="F106" s="19">
        <v>1285.9617486338789</v>
      </c>
      <c r="G106" s="19">
        <v>1304.7178082191776</v>
      </c>
      <c r="H106" s="19">
        <v>1324.9315068493145</v>
      </c>
      <c r="I106" s="19">
        <v>1330.378082191781</v>
      </c>
      <c r="J106" s="19">
        <v>1297.021857923497</v>
      </c>
      <c r="K106" s="19">
        <v>1260.5397260273978</v>
      </c>
      <c r="L106" s="19">
        <v>1287.9260273972598</v>
      </c>
      <c r="M106" s="19">
        <f>+'Table 2 1819 &amp;1920 Workings'!E152</f>
        <v>1262.3835616438355</v>
      </c>
      <c r="N106" s="19">
        <f>+'Table 2 1819 &amp;1920 Workings'!F152</f>
        <v>1252.3469945355191</v>
      </c>
      <c r="P106" s="5" t="s">
        <v>314</v>
      </c>
    </row>
    <row r="107" spans="1:18">
      <c r="B107" s="73">
        <f t="shared" si="33"/>
        <v>57</v>
      </c>
      <c r="C107" s="20" t="s">
        <v>198</v>
      </c>
      <c r="D107" s="10" t="s">
        <v>315</v>
      </c>
      <c r="E107" s="18">
        <v>387.895888410959</v>
      </c>
      <c r="F107" s="19">
        <v>356.58196721311486</v>
      </c>
      <c r="G107" s="19">
        <v>354.03013698630093</v>
      </c>
      <c r="H107" s="19">
        <v>281.17260273972607</v>
      </c>
      <c r="I107" s="19">
        <v>269.16712328767119</v>
      </c>
      <c r="J107" s="19">
        <v>270.33333333333337</v>
      </c>
      <c r="K107" s="19">
        <v>267.24657534246569</v>
      </c>
      <c r="L107" s="19">
        <v>312.55890410958898</v>
      </c>
      <c r="M107" s="19">
        <f>+'Table 2 1819 &amp;1920 Workings'!E153</f>
        <v>304.15068493150687</v>
      </c>
      <c r="N107" s="19">
        <f>+'Table 2 1819 &amp;1920 Workings'!F153</f>
        <v>302.72404371584702</v>
      </c>
      <c r="P107" s="5" t="s">
        <v>316</v>
      </c>
    </row>
    <row r="108" spans="1:18">
      <c r="B108" s="73">
        <f t="shared" si="33"/>
        <v>58</v>
      </c>
      <c r="C108" s="20" t="s">
        <v>317</v>
      </c>
      <c r="D108" s="10" t="s">
        <v>318</v>
      </c>
      <c r="E108" s="18">
        <v>80.77260273972604</v>
      </c>
      <c r="F108" s="19">
        <v>80.565573770491795</v>
      </c>
      <c r="G108" s="19">
        <v>76.095890410958901</v>
      </c>
      <c r="H108" s="19">
        <v>78.580821917808208</v>
      </c>
      <c r="I108" s="19">
        <v>79.868493150684927</v>
      </c>
      <c r="J108" s="19">
        <v>73.571038251366119</v>
      </c>
      <c r="K108" s="19">
        <v>68.805479452054797</v>
      </c>
      <c r="L108" s="19">
        <v>71.586301369863008</v>
      </c>
      <c r="M108" s="19">
        <f>+'Table 2 1819 &amp;1920 Workings'!E154</f>
        <v>69.715068493150682</v>
      </c>
      <c r="N108" s="19">
        <f>+'Table 2 1819 &amp;1920 Workings'!F154</f>
        <v>69</v>
      </c>
      <c r="P108" s="5" t="s">
        <v>319</v>
      </c>
    </row>
    <row r="109" spans="1:18">
      <c r="B109" s="73">
        <f t="shared" si="33"/>
        <v>59</v>
      </c>
      <c r="C109" s="20" t="s">
        <v>320</v>
      </c>
      <c r="D109" s="10" t="s">
        <v>321</v>
      </c>
      <c r="E109" s="18">
        <v>15.328767123287671</v>
      </c>
      <c r="F109" s="19">
        <v>16.412568306010929</v>
      </c>
      <c r="G109" s="19">
        <v>19.05753424657534</v>
      </c>
      <c r="H109" s="19">
        <v>19.610958904109587</v>
      </c>
      <c r="I109" s="19">
        <v>20.271232876712329</v>
      </c>
      <c r="J109" s="19">
        <v>21.841530054644807</v>
      </c>
      <c r="K109" s="19">
        <v>20.065753424657537</v>
      </c>
      <c r="L109" s="19">
        <v>20.356164383561644</v>
      </c>
      <c r="M109" s="19">
        <f>+'Table 2 1819 &amp;1920 Workings'!E155</f>
        <v>21.578082191780823</v>
      </c>
      <c r="N109" s="19">
        <f>+'Table 2 1819 &amp;1920 Workings'!F155</f>
        <v>21</v>
      </c>
      <c r="P109" s="5" t="s">
        <v>322</v>
      </c>
    </row>
    <row r="110" spans="1:18">
      <c r="B110" s="73">
        <f t="shared" si="33"/>
        <v>60</v>
      </c>
      <c r="C110" s="20" t="s">
        <v>323</v>
      </c>
      <c r="D110" s="10" t="s">
        <v>324</v>
      </c>
      <c r="E110" s="18">
        <v>5.205479452054794</v>
      </c>
      <c r="F110" s="19">
        <v>5</v>
      </c>
      <c r="G110" s="19">
        <v>4.2821917808219183</v>
      </c>
      <c r="H110" s="19">
        <v>3.0849315068493151</v>
      </c>
      <c r="I110" s="19">
        <v>3</v>
      </c>
      <c r="J110" s="19">
        <v>2.2841530054644807</v>
      </c>
      <c r="K110" s="19">
        <v>0.14246575342465753</v>
      </c>
      <c r="L110" s="19">
        <v>0</v>
      </c>
      <c r="M110" s="19">
        <f>+'Table 2 1819 &amp;1920 Workings'!E156</f>
        <v>0</v>
      </c>
      <c r="N110" s="19">
        <f>+'Table 2 1819 &amp;1920 Workings'!F156</f>
        <v>0</v>
      </c>
      <c r="P110" s="5" t="s">
        <v>325</v>
      </c>
    </row>
    <row r="111" spans="1:18">
      <c r="B111" s="73">
        <f t="shared" si="33"/>
        <v>61</v>
      </c>
      <c r="C111" s="20" t="s">
        <v>326</v>
      </c>
      <c r="D111" s="10" t="s">
        <v>327</v>
      </c>
      <c r="E111" s="18">
        <v>2</v>
      </c>
      <c r="F111" s="19">
        <v>2</v>
      </c>
      <c r="G111" s="19">
        <v>2</v>
      </c>
      <c r="H111" s="19">
        <v>2</v>
      </c>
      <c r="I111" s="19">
        <v>2</v>
      </c>
      <c r="J111" s="19">
        <v>2</v>
      </c>
      <c r="K111" s="19">
        <v>1.0931506849315069</v>
      </c>
      <c r="L111" s="19">
        <v>1</v>
      </c>
      <c r="M111" s="19">
        <f>+'Table 2 1819 &amp;1920 Workings'!E157</f>
        <v>1</v>
      </c>
      <c r="N111" s="19">
        <f>+'Table 2 1819 &amp;1920 Workings'!F157</f>
        <v>1</v>
      </c>
      <c r="P111" s="5" t="s">
        <v>328</v>
      </c>
    </row>
    <row r="112" spans="1:18">
      <c r="B112" s="73">
        <f t="shared" si="33"/>
        <v>62</v>
      </c>
      <c r="C112" s="20" t="s">
        <v>329</v>
      </c>
      <c r="D112" s="10" t="s">
        <v>330</v>
      </c>
      <c r="E112" s="18">
        <v>2</v>
      </c>
      <c r="F112" s="19">
        <v>2</v>
      </c>
      <c r="G112" s="19">
        <v>2</v>
      </c>
      <c r="H112" s="19">
        <v>2.0027397260273974</v>
      </c>
      <c r="I112" s="19">
        <v>2</v>
      </c>
      <c r="J112" s="19">
        <v>2</v>
      </c>
      <c r="K112" s="19">
        <v>2</v>
      </c>
      <c r="L112" s="19">
        <v>2</v>
      </c>
      <c r="M112" s="19">
        <f>+'Table 2 1819 &amp;1920 Workings'!E158</f>
        <v>2</v>
      </c>
      <c r="N112" s="19">
        <f>+'Table 2 1819 &amp;1920 Workings'!F158</f>
        <v>2</v>
      </c>
      <c r="P112" s="5" t="s">
        <v>331</v>
      </c>
    </row>
    <row r="113" spans="2:16">
      <c r="B113" s="73">
        <f t="shared" si="33"/>
        <v>63</v>
      </c>
      <c r="C113" s="25" t="s">
        <v>201</v>
      </c>
      <c r="D113" s="10" t="s">
        <v>152</v>
      </c>
      <c r="E113" s="11">
        <f>SUM(E103:E112)</f>
        <v>98469.119148876547</v>
      </c>
      <c r="F113" s="11">
        <f t="shared" ref="F113:L113" si="34">SUM(F103:F112)</f>
        <v>109344.07103825155</v>
      </c>
      <c r="G113" s="11">
        <f t="shared" si="34"/>
        <v>111261.92876712276</v>
      </c>
      <c r="H113" s="11">
        <f t="shared" si="34"/>
        <v>111814.40273972558</v>
      </c>
      <c r="I113" s="11">
        <f t="shared" si="34"/>
        <v>112539.60547945401</v>
      </c>
      <c r="J113" s="11">
        <f t="shared" si="34"/>
        <v>114518.09562841582</v>
      </c>
      <c r="K113" s="11">
        <f t="shared" si="34"/>
        <v>116577.03287671589</v>
      </c>
      <c r="L113" s="11">
        <f t="shared" si="34"/>
        <v>128532.5780821918</v>
      </c>
      <c r="M113" s="11">
        <f>SUM(M103:M112)</f>
        <v>129553.24383561648</v>
      </c>
      <c r="N113" s="11">
        <f>SUM(N103:N112)</f>
        <v>131923.46994535491</v>
      </c>
      <c r="P113" s="5" t="s">
        <v>332</v>
      </c>
    </row>
    <row r="114" spans="2:16">
      <c r="B114" s="73"/>
      <c r="C114" s="35"/>
      <c r="D114" s="35"/>
      <c r="E114" s="35"/>
      <c r="F114" s="35"/>
      <c r="G114" s="35"/>
      <c r="H114" s="35"/>
      <c r="I114" s="35"/>
      <c r="J114" s="35"/>
      <c r="K114" s="35"/>
      <c r="L114" s="35"/>
      <c r="M114" s="35"/>
      <c r="N114" s="35"/>
      <c r="O114" s="1"/>
      <c r="P114" s="42"/>
    </row>
    <row r="115" spans="2:16">
      <c r="B115" s="118" t="s">
        <v>333</v>
      </c>
      <c r="C115" s="119" t="s">
        <v>334</v>
      </c>
      <c r="D115" s="119" t="s">
        <v>206</v>
      </c>
      <c r="E115" s="18">
        <v>2</v>
      </c>
      <c r="F115" s="19">
        <v>2</v>
      </c>
      <c r="G115" s="19">
        <v>2</v>
      </c>
      <c r="H115" s="18">
        <v>3.493150684931507</v>
      </c>
      <c r="I115" s="19">
        <v>319.11232876712342</v>
      </c>
      <c r="J115" s="19">
        <v>2747.2322404371512</v>
      </c>
      <c r="K115" s="18">
        <v>4822.6438356164381</v>
      </c>
      <c r="L115" s="19">
        <v>6268.4164383561647</v>
      </c>
      <c r="M115" s="18">
        <v>7905.6054794520333</v>
      </c>
      <c r="N115" s="19">
        <v>8744.7650273224044</v>
      </c>
      <c r="P115" s="120" t="s">
        <v>335</v>
      </c>
    </row>
    <row r="116" spans="2:16">
      <c r="B116" s="118" t="s">
        <v>336</v>
      </c>
      <c r="C116" s="119" t="s">
        <v>337</v>
      </c>
      <c r="D116" s="119" t="s">
        <v>206</v>
      </c>
      <c r="E116" s="18">
        <v>13482.712328767102</v>
      </c>
      <c r="F116" s="19">
        <v>12905.39344262293</v>
      </c>
      <c r="G116" s="19">
        <v>11383.361643835613</v>
      </c>
      <c r="H116" s="18">
        <v>10261.413698630116</v>
      </c>
      <c r="I116" s="19">
        <v>10108.73424657511</v>
      </c>
      <c r="J116" s="19">
        <v>10201.090163934485</v>
      </c>
      <c r="K116" s="18">
        <v>10078.923287671179</v>
      </c>
      <c r="L116" s="19">
        <v>8328.654794520522</v>
      </c>
      <c r="M116" s="18">
        <v>8377.2986301369474</v>
      </c>
      <c r="N116" s="19">
        <f>8878.75956284153-N117</f>
        <v>8326.3688524590161</v>
      </c>
      <c r="P116" s="120" t="s">
        <v>338</v>
      </c>
    </row>
    <row r="117" spans="2:16">
      <c r="B117" s="118" t="s">
        <v>339</v>
      </c>
      <c r="C117" s="119" t="s">
        <v>340</v>
      </c>
      <c r="D117" s="119" t="s">
        <v>206</v>
      </c>
      <c r="E117" s="18">
        <v>0</v>
      </c>
      <c r="F117" s="19">
        <v>0</v>
      </c>
      <c r="G117" s="19">
        <v>0</v>
      </c>
      <c r="H117" s="18">
        <v>6.8493150684931503E-2</v>
      </c>
      <c r="I117" s="19">
        <v>40.624657534246559</v>
      </c>
      <c r="J117" s="19">
        <v>239.13387978142055</v>
      </c>
      <c r="K117" s="18">
        <v>357.11780821917813</v>
      </c>
      <c r="L117" s="19">
        <v>498.34246575342485</v>
      </c>
      <c r="M117" s="18">
        <v>551.44109589041057</v>
      </c>
      <c r="N117" s="19">
        <v>552.3907103825137</v>
      </c>
      <c r="P117" s="120" t="s">
        <v>341</v>
      </c>
    </row>
    <row r="118" spans="2:16">
      <c r="B118" s="118" t="s">
        <v>342</v>
      </c>
      <c r="C118" s="119" t="s">
        <v>215</v>
      </c>
      <c r="D118" s="119" t="s">
        <v>206</v>
      </c>
      <c r="E118" s="18">
        <v>2929.17</v>
      </c>
      <c r="F118" s="18">
        <v>333.43</v>
      </c>
      <c r="G118" s="18">
        <v>264.01</v>
      </c>
      <c r="H118" s="18">
        <v>681.3</v>
      </c>
      <c r="I118" s="18">
        <v>122894.84</v>
      </c>
      <c r="J118" s="18">
        <v>979152.04</v>
      </c>
      <c r="K118" s="18">
        <v>1343244.58</v>
      </c>
      <c r="L118" s="18">
        <v>1715354.94</v>
      </c>
      <c r="M118" s="18">
        <v>1703733.4500000027</v>
      </c>
      <c r="N118" s="18">
        <v>1930450.218699998</v>
      </c>
      <c r="P118" s="120" t="s">
        <v>341</v>
      </c>
    </row>
    <row r="119" spans="2:16">
      <c r="B119" s="118" t="s">
        <v>343</v>
      </c>
      <c r="C119" s="119" t="s">
        <v>217</v>
      </c>
      <c r="D119" s="119" t="s">
        <v>206</v>
      </c>
      <c r="E119" s="18">
        <v>0</v>
      </c>
      <c r="F119" s="18">
        <v>0</v>
      </c>
      <c r="G119" s="18">
        <v>0</v>
      </c>
      <c r="H119" s="18">
        <v>0</v>
      </c>
      <c r="I119" s="18">
        <v>0</v>
      </c>
      <c r="J119" s="18">
        <v>0</v>
      </c>
      <c r="K119" s="18">
        <v>0</v>
      </c>
      <c r="L119" s="18">
        <v>26988.78</v>
      </c>
      <c r="M119" s="18">
        <v>40922.23000000001</v>
      </c>
      <c r="N119" s="18">
        <v>22803.253099999998</v>
      </c>
      <c r="P119" s="120" t="s">
        <v>341</v>
      </c>
    </row>
    <row r="120" spans="2:16">
      <c r="B120" s="118" t="s">
        <v>344</v>
      </c>
      <c r="C120" s="119" t="s">
        <v>219</v>
      </c>
      <c r="D120" s="119" t="s">
        <v>206</v>
      </c>
      <c r="E120" s="18">
        <f>+E118/E115</f>
        <v>1464.585</v>
      </c>
      <c r="F120" s="18">
        <f t="shared" ref="F120:N120" si="35">+F118/F115</f>
        <v>166.715</v>
      </c>
      <c r="G120" s="18">
        <f t="shared" si="35"/>
        <v>132.005</v>
      </c>
      <c r="H120" s="18">
        <f t="shared" si="35"/>
        <v>195.03882352941173</v>
      </c>
      <c r="I120" s="18">
        <f t="shared" si="35"/>
        <v>385.11467255056817</v>
      </c>
      <c r="J120" s="18">
        <f t="shared" si="35"/>
        <v>356.41400300550976</v>
      </c>
      <c r="K120" s="18">
        <f t="shared" si="35"/>
        <v>278.52867136482297</v>
      </c>
      <c r="L120" s="18">
        <f t="shared" si="35"/>
        <v>273.65044375543056</v>
      </c>
      <c r="M120" s="18">
        <f t="shared" si="35"/>
        <v>215.50954628690815</v>
      </c>
      <c r="N120" s="18">
        <f t="shared" si="35"/>
        <v>220.75495598434512</v>
      </c>
      <c r="P120" s="120" t="s">
        <v>341</v>
      </c>
    </row>
    <row r="121" spans="2:16">
      <c r="B121" s="73"/>
      <c r="C121" s="35"/>
      <c r="D121" s="35"/>
      <c r="E121" s="35"/>
      <c r="F121" s="35"/>
      <c r="G121" s="35"/>
      <c r="H121" s="35"/>
      <c r="I121" s="35"/>
      <c r="J121" s="35"/>
      <c r="K121" s="35"/>
      <c r="L121" s="35"/>
      <c r="M121" s="35"/>
      <c r="N121" s="35"/>
      <c r="O121" s="1"/>
      <c r="P121" s="42"/>
    </row>
    <row r="122" spans="2:16">
      <c r="B122" s="73"/>
      <c r="C122" s="22" t="s">
        <v>345</v>
      </c>
      <c r="D122" s="24"/>
      <c r="E122" s="35"/>
      <c r="F122" s="35"/>
      <c r="G122" s="35"/>
      <c r="H122" s="35"/>
      <c r="I122" s="35"/>
      <c r="J122" s="35"/>
      <c r="K122" s="35"/>
      <c r="L122" s="35"/>
      <c r="M122" s="35"/>
      <c r="N122" s="35"/>
    </row>
    <row r="123" spans="2:16">
      <c r="B123" s="73">
        <f>B113+1</f>
        <v>64</v>
      </c>
      <c r="C123" s="16" t="s">
        <v>346</v>
      </c>
      <c r="D123" s="17" t="s">
        <v>347</v>
      </c>
      <c r="E123" s="18">
        <v>4259474.7505625421</v>
      </c>
      <c r="F123" s="19">
        <v>4497904.9165573493</v>
      </c>
      <c r="G123" s="19">
        <v>4456941.6776711978</v>
      </c>
      <c r="H123" s="19">
        <v>4904550.9473216571</v>
      </c>
      <c r="I123" s="19">
        <v>4501028.2184931524</v>
      </c>
      <c r="J123" s="19">
        <v>4574916.2906556949</v>
      </c>
      <c r="K123" s="19">
        <v>4669944.898904087</v>
      </c>
      <c r="L123" s="19">
        <v>4870333.5238355612</v>
      </c>
      <c r="M123" s="19">
        <f>+'Table 2 1819 &amp;1920 Workings'!E162</f>
        <v>4933957.4689040724</v>
      </c>
      <c r="N123" s="19">
        <f>+'Table 2 1819 &amp;1920 Workings'!F162</f>
        <v>5210208.5575304898</v>
      </c>
      <c r="P123" s="5" t="s">
        <v>348</v>
      </c>
    </row>
    <row r="124" spans="2:16">
      <c r="B124" s="73">
        <f>B123+1</f>
        <v>65</v>
      </c>
      <c r="C124" s="16" t="s">
        <v>223</v>
      </c>
      <c r="D124" s="17" t="s">
        <v>349</v>
      </c>
      <c r="E124" s="18">
        <v>12541304.101150151</v>
      </c>
      <c r="F124" s="19">
        <v>12142631.564098353</v>
      </c>
      <c r="G124" s="19">
        <v>12214653.750273954</v>
      </c>
      <c r="H124" s="19">
        <v>13085158.055674471</v>
      </c>
      <c r="I124" s="19">
        <v>12097211.856164379</v>
      </c>
      <c r="J124" s="19">
        <v>11823309.684590152</v>
      </c>
      <c r="K124" s="19">
        <v>11358817.383150671</v>
      </c>
      <c r="L124" s="19">
        <v>11358815.123424683</v>
      </c>
      <c r="M124" s="19">
        <f>+'Table 2 1819 &amp;1920 Workings'!E163</f>
        <v>11478990.199041102</v>
      </c>
      <c r="N124" s="19">
        <f>+'Table 2 1819 &amp;1920 Workings'!F163</f>
        <v>12133116.673703548</v>
      </c>
      <c r="P124" s="5" t="s">
        <v>350</v>
      </c>
    </row>
    <row r="125" spans="2:16">
      <c r="B125" s="73">
        <f>B124+1</f>
        <v>66</v>
      </c>
      <c r="C125" s="25" t="s">
        <v>201</v>
      </c>
      <c r="D125" s="10" t="s">
        <v>152</v>
      </c>
      <c r="E125" s="11">
        <f t="shared" ref="E125:L125" si="36">SUM(E123:E124)</f>
        <v>16800778.851712693</v>
      </c>
      <c r="F125" s="11">
        <f t="shared" si="36"/>
        <v>16640536.480655702</v>
      </c>
      <c r="G125" s="11">
        <f t="shared" si="36"/>
        <v>16671595.427945152</v>
      </c>
      <c r="H125" s="11">
        <f t="shared" si="36"/>
        <v>17989709.002996128</v>
      </c>
      <c r="I125" s="11">
        <f t="shared" si="36"/>
        <v>16598240.074657531</v>
      </c>
      <c r="J125" s="11">
        <f t="shared" si="36"/>
        <v>16398225.975245846</v>
      </c>
      <c r="K125" s="11">
        <f t="shared" si="36"/>
        <v>16028762.282054758</v>
      </c>
      <c r="L125" s="11">
        <f t="shared" si="36"/>
        <v>16229148.647260245</v>
      </c>
      <c r="M125" s="11">
        <f>SUM(M123:M124)</f>
        <v>16412947.667945175</v>
      </c>
      <c r="N125" s="11">
        <f>SUM(N123:N124)</f>
        <v>17343325.231234036</v>
      </c>
      <c r="P125" s="5" t="s">
        <v>351</v>
      </c>
    </row>
    <row r="126" spans="2:16">
      <c r="B126" s="73"/>
      <c r="C126" s="35"/>
      <c r="D126" s="35"/>
      <c r="E126" s="35"/>
      <c r="F126" s="35"/>
      <c r="G126" s="35"/>
      <c r="H126" s="35"/>
      <c r="I126" s="35"/>
      <c r="J126" s="35"/>
      <c r="K126" s="35"/>
      <c r="L126" s="35"/>
      <c r="M126" s="35"/>
      <c r="N126" s="35"/>
      <c r="O126" s="1"/>
      <c r="P126" s="42"/>
    </row>
    <row r="127" spans="2:16">
      <c r="B127" s="73">
        <f>B125+1</f>
        <v>67</v>
      </c>
      <c r="C127" s="22" t="s">
        <v>352</v>
      </c>
      <c r="D127" s="24"/>
      <c r="E127" s="35"/>
      <c r="F127" s="35"/>
      <c r="G127" s="35"/>
      <c r="H127" s="35"/>
      <c r="I127" s="35"/>
      <c r="J127" s="35"/>
      <c r="K127" s="35"/>
      <c r="L127" s="35"/>
      <c r="M127" s="35"/>
      <c r="N127" s="35"/>
    </row>
    <row r="128" spans="2:16">
      <c r="B128" s="73">
        <f t="shared" ref="B128:B133" si="37">B127+1</f>
        <v>68</v>
      </c>
      <c r="C128" s="20" t="s">
        <v>353</v>
      </c>
      <c r="D128" s="10" t="s">
        <v>354</v>
      </c>
      <c r="E128" s="18">
        <v>4259474.7505625421</v>
      </c>
      <c r="F128" s="19">
        <v>4497904.9165573493</v>
      </c>
      <c r="G128" s="19">
        <v>4456941.6776711978</v>
      </c>
      <c r="H128" s="19">
        <v>4491623.4856163934</v>
      </c>
      <c r="I128" s="19">
        <v>4501028.2184931524</v>
      </c>
      <c r="J128" s="19">
        <v>4574916.2906556949</v>
      </c>
      <c r="K128" s="19">
        <v>4669944.898904087</v>
      </c>
      <c r="L128" s="19">
        <v>4870333.5238355612</v>
      </c>
      <c r="M128" s="19">
        <f>+'Table 2 1819 &amp;1920 Workings'!E167</f>
        <v>4933957.4689040724</v>
      </c>
      <c r="N128" s="19">
        <f>+'Table 2 1819 &amp;1920 Workings'!F167</f>
        <v>5157504.5851894971</v>
      </c>
      <c r="P128" s="5" t="s">
        <v>348</v>
      </c>
    </row>
    <row r="129" spans="2:16">
      <c r="B129" s="73">
        <f t="shared" si="37"/>
        <v>69</v>
      </c>
      <c r="C129" s="20" t="s">
        <v>355</v>
      </c>
      <c r="D129" s="10" t="s">
        <v>356</v>
      </c>
      <c r="E129" s="18">
        <v>32551140.754516393</v>
      </c>
      <c r="F129" s="19">
        <v>30752537.110109445</v>
      </c>
      <c r="G129" s="19">
        <v>29857636.788219452</v>
      </c>
      <c r="H129" s="19">
        <v>30051274.063835584</v>
      </c>
      <c r="I129" s="19">
        <v>30369335.774931706</v>
      </c>
      <c r="J129" s="19">
        <v>30442418.894262441</v>
      </c>
      <c r="K129" s="19">
        <v>31322183.892191846</v>
      </c>
      <c r="L129" s="19">
        <v>32553209.274520669</v>
      </c>
      <c r="M129" s="19">
        <f>+'Table 2 1819 &amp;1920 Workings'!E168</f>
        <v>33245115.97904091</v>
      </c>
      <c r="N129" s="19">
        <f>+'Table 2 1819 &amp;1920 Workings'!F168</f>
        <v>34697277.345373467</v>
      </c>
      <c r="P129" s="5" t="s">
        <v>357</v>
      </c>
    </row>
    <row r="130" spans="2:16">
      <c r="B130" s="73">
        <f t="shared" si="37"/>
        <v>70</v>
      </c>
      <c r="C130" s="20" t="s">
        <v>358</v>
      </c>
      <c r="D130" s="10" t="s">
        <v>359</v>
      </c>
      <c r="E130" s="18">
        <v>44891859.507711969</v>
      </c>
      <c r="F130" s="19">
        <v>45853142.346557312</v>
      </c>
      <c r="G130" s="19">
        <v>44065467.645753197</v>
      </c>
      <c r="H130" s="19">
        <v>42141311.480958864</v>
      </c>
      <c r="I130" s="19">
        <v>45674576.701918058</v>
      </c>
      <c r="J130" s="19">
        <v>45687470.2827323</v>
      </c>
      <c r="K130" s="19">
        <v>45701296.02041062</v>
      </c>
      <c r="L130" s="19">
        <v>46124214.909726292</v>
      </c>
      <c r="M130" s="19">
        <f>+'Table 2 1819 &amp;1920 Workings'!E169</f>
        <v>45948388.373425059</v>
      </c>
      <c r="N130" s="19">
        <f>+'Table 2 1819 &amp;1920 Workings'!F169</f>
        <v>45011073.074992612</v>
      </c>
      <c r="P130" s="5" t="s">
        <v>360</v>
      </c>
    </row>
    <row r="131" spans="2:16">
      <c r="B131" s="73">
        <f t="shared" si="37"/>
        <v>71</v>
      </c>
      <c r="C131" s="20" t="s">
        <v>361</v>
      </c>
      <c r="D131" s="10" t="s">
        <v>362</v>
      </c>
      <c r="E131" s="18">
        <v>1239930.0006849663</v>
      </c>
      <c r="F131" s="19">
        <v>455120.88032786921</v>
      </c>
      <c r="G131" s="19">
        <v>526260.04999999888</v>
      </c>
      <c r="H131" s="19">
        <v>2871413.3253424</v>
      </c>
      <c r="I131" s="19">
        <v>540915.87808219157</v>
      </c>
      <c r="J131" s="19">
        <v>518346.43999999948</v>
      </c>
      <c r="K131" s="19">
        <v>1004394.4199999999</v>
      </c>
      <c r="L131" s="19">
        <v>668565.5382191781</v>
      </c>
      <c r="M131" s="19">
        <f>+'Table 2 1819 &amp;1920 Workings'!E170</f>
        <v>697387.46</v>
      </c>
      <c r="N131" s="19">
        <f>+'Table 2 1819 &amp;1920 Workings'!F170</f>
        <v>541358.95669999998</v>
      </c>
      <c r="P131" s="5" t="s">
        <v>363</v>
      </c>
    </row>
    <row r="132" spans="2:16">
      <c r="B132" s="73">
        <f t="shared" si="37"/>
        <v>72</v>
      </c>
      <c r="C132" s="20" t="s">
        <v>364</v>
      </c>
      <c r="D132" s="10" t="s">
        <v>365</v>
      </c>
      <c r="E132" s="18">
        <v>411352.9299999997</v>
      </c>
      <c r="F132" s="19">
        <v>4225.7595628425479</v>
      </c>
      <c r="G132" s="19">
        <v>0</v>
      </c>
      <c r="H132" s="19">
        <v>605136.71191780642</v>
      </c>
      <c r="I132" s="19">
        <v>5014.5858904123306</v>
      </c>
      <c r="J132" s="19">
        <v>0</v>
      </c>
      <c r="K132" s="19">
        <v>0</v>
      </c>
      <c r="L132" s="19">
        <v>0</v>
      </c>
      <c r="M132" s="19">
        <f>+'Table 2 1819 &amp;1920 Workings'!E171</f>
        <v>0</v>
      </c>
      <c r="N132" s="19">
        <f>+'Table 2 1819 &amp;1920 Workings'!F171</f>
        <v>0</v>
      </c>
      <c r="P132" s="5" t="s">
        <v>366</v>
      </c>
    </row>
    <row r="133" spans="2:16">
      <c r="B133" s="73">
        <f t="shared" si="37"/>
        <v>73</v>
      </c>
      <c r="C133" s="20" t="s">
        <v>367</v>
      </c>
      <c r="D133" s="10" t="s">
        <v>368</v>
      </c>
      <c r="E133" s="18">
        <v>7138.15</v>
      </c>
      <c r="F133" s="19">
        <v>5426.5866120218579</v>
      </c>
      <c r="G133" s="19">
        <v>4924.6550684931508</v>
      </c>
      <c r="H133" s="19">
        <v>4672.1384931506855</v>
      </c>
      <c r="I133" s="19">
        <v>4604.0235616438358</v>
      </c>
      <c r="J133" s="19">
        <v>4819.0683060109295</v>
      </c>
      <c r="K133" s="19">
        <v>4667.0712328767122</v>
      </c>
      <c r="L133" s="19">
        <v>4743.333424657535</v>
      </c>
      <c r="M133" s="19">
        <f>+'Table 2 1819 &amp;1920 Workings'!E172</f>
        <v>2331.2382191780821</v>
      </c>
      <c r="N133" s="19">
        <f>+'Table 2 1819 &amp;1920 Workings'!F172</f>
        <v>4231.2423136612024</v>
      </c>
      <c r="P133" s="5" t="s">
        <v>369</v>
      </c>
    </row>
    <row r="134" spans="2:16">
      <c r="B134" s="73">
        <f t="shared" ref="B134:B229" si="38">B133+1</f>
        <v>74</v>
      </c>
      <c r="C134" s="20" t="s">
        <v>370</v>
      </c>
      <c r="D134" s="10" t="s">
        <v>371</v>
      </c>
      <c r="E134" s="18">
        <v>105839.2187671233</v>
      </c>
      <c r="F134" s="19">
        <v>294018.73076502734</v>
      </c>
      <c r="G134" s="19">
        <v>296874.39616438368</v>
      </c>
      <c r="H134" s="19">
        <v>294573.20438356162</v>
      </c>
      <c r="I134" s="19">
        <v>260899.25945205474</v>
      </c>
      <c r="J134" s="19">
        <v>231398.61808743165</v>
      </c>
      <c r="K134" s="19">
        <v>254889.84602739726</v>
      </c>
      <c r="L134" s="19">
        <v>109017.42287671231</v>
      </c>
      <c r="M134" s="19">
        <f>+'Table 2 1819 &amp;1920 Workings'!E173</f>
        <v>224546.69027397261</v>
      </c>
      <c r="N134" s="19">
        <f>+'Table 2 1819 &amp;1920 Workings'!F173</f>
        <v>264900.0568169399</v>
      </c>
      <c r="P134" s="5" t="s">
        <v>372</v>
      </c>
    </row>
    <row r="135" spans="2:16">
      <c r="B135" s="73">
        <f t="shared" si="38"/>
        <v>75</v>
      </c>
      <c r="C135" s="20" t="s">
        <v>373</v>
      </c>
      <c r="D135" s="10" t="s">
        <v>374</v>
      </c>
      <c r="E135" s="18">
        <v>10011043.195479451</v>
      </c>
      <c r="F135" s="19">
        <v>8841443.0988524575</v>
      </c>
      <c r="G135" s="19">
        <v>8574647.7205479462</v>
      </c>
      <c r="H135" s="19">
        <v>8110784.7147945222</v>
      </c>
      <c r="I135" s="19">
        <v>8135493.2636986291</v>
      </c>
      <c r="J135" s="19">
        <v>7872415.9920765022</v>
      </c>
      <c r="K135" s="19">
        <v>7542948.1697260272</v>
      </c>
      <c r="L135" s="19">
        <v>7489673.5500000007</v>
      </c>
      <c r="M135" s="19">
        <f>+'Table 2 1819 &amp;1920 Workings'!E174</f>
        <v>7744529.5313698631</v>
      </c>
      <c r="N135" s="19">
        <f>+'Table 2 1819 &amp;1920 Workings'!F174</f>
        <v>7223367.8908311483</v>
      </c>
      <c r="P135" s="5" t="s">
        <v>375</v>
      </c>
    </row>
    <row r="136" spans="2:16">
      <c r="B136" s="73">
        <f t="shared" si="38"/>
        <v>76</v>
      </c>
      <c r="C136" s="20" t="s">
        <v>376</v>
      </c>
      <c r="D136" s="10" t="s">
        <v>377</v>
      </c>
      <c r="E136" s="18">
        <v>7143686.8580821911</v>
      </c>
      <c r="F136" s="19">
        <v>6960874.1363934418</v>
      </c>
      <c r="G136" s="19">
        <v>6618897.9361643856</v>
      </c>
      <c r="H136" s="19">
        <v>6343244.0257534236</v>
      </c>
      <c r="I136" s="19">
        <v>6567884.1091780812</v>
      </c>
      <c r="J136" s="19">
        <v>6103768.7598907109</v>
      </c>
      <c r="K136" s="19">
        <v>5931986.2328767115</v>
      </c>
      <c r="L136" s="19">
        <v>6980268.3965753429</v>
      </c>
      <c r="M136" s="19">
        <f>+'Table 2 1819 &amp;1920 Workings'!E175</f>
        <v>5918097.2454794515</v>
      </c>
      <c r="N136" s="19">
        <f>+'Table 2 1819 &amp;1920 Workings'!F175</f>
        <v>4950762.2843021853</v>
      </c>
      <c r="P136" s="5" t="s">
        <v>378</v>
      </c>
    </row>
    <row r="137" spans="2:16">
      <c r="B137" s="73">
        <f t="shared" si="38"/>
        <v>77</v>
      </c>
      <c r="C137" s="20" t="s">
        <v>379</v>
      </c>
      <c r="D137" s="10" t="s">
        <v>380</v>
      </c>
      <c r="E137" s="18">
        <v>10129962.251369862</v>
      </c>
      <c r="F137" s="19">
        <v>9749594.5899999999</v>
      </c>
      <c r="G137" s="19">
        <v>9762264.2130137011</v>
      </c>
      <c r="H137" s="19">
        <v>9025734.540000001</v>
      </c>
      <c r="I137" s="19">
        <v>7245303.1500000004</v>
      </c>
      <c r="J137" s="19">
        <v>6877933.1101092901</v>
      </c>
      <c r="K137" s="19">
        <v>6058750.18369863</v>
      </c>
      <c r="L137" s="19">
        <v>5462095.4345205482</v>
      </c>
      <c r="M137" s="19">
        <f>+'Table 2 1819 &amp;1920 Workings'!E176</f>
        <v>6532639.9964383561</v>
      </c>
      <c r="N137" s="19">
        <f>+'Table 2 1819 &amp;1920 Workings'!F176</f>
        <v>6661784.9300721306</v>
      </c>
      <c r="P137" s="5" t="s">
        <v>381</v>
      </c>
    </row>
    <row r="138" spans="2:16">
      <c r="B138" s="73">
        <f t="shared" si="38"/>
        <v>78</v>
      </c>
      <c r="C138" s="20" t="s">
        <v>382</v>
      </c>
      <c r="D138" s="10" t="s">
        <v>383</v>
      </c>
      <c r="E138" s="18">
        <v>11148037.773150684</v>
      </c>
      <c r="F138" s="19">
        <v>11143066.43</v>
      </c>
      <c r="G138" s="19">
        <v>10029523.014383562</v>
      </c>
      <c r="H138" s="19">
        <v>9694243.6899999995</v>
      </c>
      <c r="I138" s="19">
        <v>10070810.640000001</v>
      </c>
      <c r="J138" s="19">
        <v>10758737.960000001</v>
      </c>
      <c r="K138" s="19">
        <v>7906441.3250684924</v>
      </c>
      <c r="L138" s="19">
        <v>7392834.8216438349</v>
      </c>
      <c r="M138" s="19">
        <f>+'Table 2 1819 &amp;1920 Workings'!E177</f>
        <v>8717377.9299999997</v>
      </c>
      <c r="N138" s="19">
        <f>+'Table 2 1819 &amp;1920 Workings'!F177</f>
        <v>6002116.3587999986</v>
      </c>
      <c r="P138" s="5" t="s">
        <v>384</v>
      </c>
    </row>
    <row r="139" spans="2:16">
      <c r="B139" s="73">
        <f t="shared" si="38"/>
        <v>79</v>
      </c>
      <c r="C139" s="16" t="s">
        <v>201</v>
      </c>
      <c r="D139" s="10" t="s">
        <v>152</v>
      </c>
      <c r="E139" s="11">
        <f>SUM(E128:E138)</f>
        <v>121899465.39032519</v>
      </c>
      <c r="F139" s="11">
        <f t="shared" ref="F139:L139" si="39">SUM(F128:F138)</f>
        <v>118557354.58573776</v>
      </c>
      <c r="G139" s="11">
        <f t="shared" si="39"/>
        <v>114193438.09698629</v>
      </c>
      <c r="H139" s="11">
        <f t="shared" si="39"/>
        <v>113634011.38109571</v>
      </c>
      <c r="I139" s="11">
        <f t="shared" si="39"/>
        <v>113375865.60520594</v>
      </c>
      <c r="J139" s="11">
        <f t="shared" si="39"/>
        <v>113072225.41612038</v>
      </c>
      <c r="K139" s="11">
        <f t="shared" si="39"/>
        <v>110397502.06013669</v>
      </c>
      <c r="L139" s="11">
        <f t="shared" si="39"/>
        <v>111654956.2053428</v>
      </c>
      <c r="M139" s="11">
        <f>SUM(M128:M138)</f>
        <v>113964371.91315085</v>
      </c>
      <c r="N139" s="11">
        <f>SUM(N128:N138)</f>
        <v>110514376.72539163</v>
      </c>
      <c r="P139" s="44" t="s">
        <v>385</v>
      </c>
    </row>
    <row r="140" spans="2:16">
      <c r="B140" s="73"/>
      <c r="C140" s="35"/>
      <c r="D140" s="35"/>
      <c r="E140" s="35"/>
      <c r="F140" s="35"/>
      <c r="G140" s="35"/>
      <c r="H140" s="35"/>
      <c r="I140" s="35"/>
      <c r="J140" s="35"/>
      <c r="K140" s="35"/>
      <c r="L140" s="35"/>
      <c r="M140" s="35"/>
      <c r="N140" s="160">
        <f>N139/366</f>
        <v>301951.84897647984</v>
      </c>
      <c r="O140" s="1"/>
    </row>
    <row r="141" spans="2:16">
      <c r="B141" s="73"/>
      <c r="C141" s="22" t="s">
        <v>246</v>
      </c>
      <c r="D141" s="24"/>
      <c r="E141" s="35"/>
      <c r="F141" s="35"/>
      <c r="G141" s="35"/>
      <c r="H141" s="35"/>
      <c r="I141" s="35"/>
      <c r="J141" s="116"/>
      <c r="K141" s="116"/>
      <c r="L141" s="116"/>
      <c r="M141" s="35"/>
      <c r="N141" s="35"/>
    </row>
    <row r="142" spans="2:16">
      <c r="B142" s="73">
        <f>B139+1</f>
        <v>80</v>
      </c>
      <c r="C142" s="16" t="s">
        <v>186</v>
      </c>
      <c r="D142" s="17" t="s">
        <v>386</v>
      </c>
      <c r="E142" s="18">
        <v>67</v>
      </c>
      <c r="F142" s="19">
        <v>65</v>
      </c>
      <c r="G142" s="19">
        <v>66</v>
      </c>
      <c r="H142" s="19">
        <v>66</v>
      </c>
      <c r="I142" s="19">
        <v>65</v>
      </c>
      <c r="J142" s="19">
        <v>66</v>
      </c>
      <c r="K142" s="19">
        <v>66</v>
      </c>
      <c r="L142" s="19">
        <v>66</v>
      </c>
      <c r="M142" s="19">
        <f>+'Table 2 1819 &amp;1920 Workings'!E181</f>
        <v>67</v>
      </c>
      <c r="N142" s="19">
        <f>+'Table 2 1819 &amp;1920 Workings'!F181</f>
        <v>68</v>
      </c>
      <c r="P142" s="5" t="s">
        <v>248</v>
      </c>
    </row>
    <row r="143" spans="2:16">
      <c r="B143" s="73">
        <f t="shared" si="38"/>
        <v>81</v>
      </c>
      <c r="C143" s="20" t="s">
        <v>189</v>
      </c>
      <c r="D143" s="10" t="s">
        <v>387</v>
      </c>
      <c r="E143" s="18">
        <v>130</v>
      </c>
      <c r="F143" s="19">
        <v>127</v>
      </c>
      <c r="G143" s="19">
        <v>130</v>
      </c>
      <c r="H143" s="19">
        <v>130</v>
      </c>
      <c r="I143" s="19">
        <v>129</v>
      </c>
      <c r="J143" s="19">
        <v>130</v>
      </c>
      <c r="K143" s="19">
        <v>129</v>
      </c>
      <c r="L143" s="19">
        <v>130</v>
      </c>
      <c r="M143" s="19">
        <f>+'Table 2 1819 &amp;1920 Workings'!E182</f>
        <v>133</v>
      </c>
      <c r="N143" s="19">
        <f>+'Table 2 1819 &amp;1920 Workings'!F182</f>
        <v>136</v>
      </c>
      <c r="P143" s="5" t="s">
        <v>250</v>
      </c>
    </row>
    <row r="144" spans="2:16">
      <c r="B144" s="73">
        <f t="shared" si="38"/>
        <v>82</v>
      </c>
      <c r="C144" s="20" t="s">
        <v>192</v>
      </c>
      <c r="D144" s="10" t="s">
        <v>388</v>
      </c>
      <c r="E144" s="18">
        <v>512</v>
      </c>
      <c r="F144" s="19">
        <v>500</v>
      </c>
      <c r="G144" s="19">
        <v>512</v>
      </c>
      <c r="H144" s="19">
        <v>513</v>
      </c>
      <c r="I144" s="19">
        <v>510</v>
      </c>
      <c r="J144" s="19">
        <v>515</v>
      </c>
      <c r="K144" s="19">
        <v>513</v>
      </c>
      <c r="L144" s="19">
        <v>516</v>
      </c>
      <c r="M144" s="19">
        <f>+'Table 2 1819 &amp;1920 Workings'!E183</f>
        <v>526</v>
      </c>
      <c r="N144" s="19">
        <f>+'Table 2 1819 &amp;1920 Workings'!F183</f>
        <v>537</v>
      </c>
      <c r="P144" s="5" t="s">
        <v>389</v>
      </c>
    </row>
    <row r="145" spans="2:17">
      <c r="B145" s="73">
        <f t="shared" si="38"/>
        <v>83</v>
      </c>
      <c r="C145" s="20" t="s">
        <v>195</v>
      </c>
      <c r="D145" s="10" t="s">
        <v>390</v>
      </c>
      <c r="E145" s="18">
        <v>925</v>
      </c>
      <c r="F145" s="19">
        <v>903</v>
      </c>
      <c r="G145" s="19">
        <v>924</v>
      </c>
      <c r="H145" s="19">
        <v>925</v>
      </c>
      <c r="I145" s="19">
        <v>920</v>
      </c>
      <c r="J145" s="19">
        <v>929</v>
      </c>
      <c r="K145" s="19">
        <v>925</v>
      </c>
      <c r="L145" s="19">
        <v>931</v>
      </c>
      <c r="M145" s="19">
        <f>+'Table 2 1819 &amp;1920 Workings'!E184</f>
        <v>950</v>
      </c>
      <c r="N145" s="19">
        <f>+'Table 2 1819 &amp;1920 Workings'!F184</f>
        <v>969</v>
      </c>
      <c r="P145" s="5" t="s">
        <v>254</v>
      </c>
    </row>
    <row r="146" spans="2:17">
      <c r="B146" s="73">
        <f t="shared" si="38"/>
        <v>84</v>
      </c>
      <c r="C146" s="20" t="s">
        <v>198</v>
      </c>
      <c r="D146" s="10" t="s">
        <v>391</v>
      </c>
      <c r="E146" s="18">
        <v>1797</v>
      </c>
      <c r="F146" s="19">
        <v>1755</v>
      </c>
      <c r="G146" s="19">
        <v>1796</v>
      </c>
      <c r="H146" s="19">
        <v>1799</v>
      </c>
      <c r="I146" s="19">
        <v>1790</v>
      </c>
      <c r="J146" s="19">
        <v>1808</v>
      </c>
      <c r="K146" s="19">
        <v>1801</v>
      </c>
      <c r="L146" s="19">
        <v>1812</v>
      </c>
      <c r="M146" s="19">
        <f>+'Table 2 1819 &amp;1920 Workings'!E185</f>
        <v>1848</v>
      </c>
      <c r="N146" s="19">
        <f>+'Table 2 1819 &amp;1920 Workings'!F185</f>
        <v>1885</v>
      </c>
      <c r="P146" s="5" t="s">
        <v>256</v>
      </c>
    </row>
    <row r="147" spans="2:17">
      <c r="B147" s="73">
        <f t="shared" si="38"/>
        <v>85</v>
      </c>
      <c r="C147" s="20" t="s">
        <v>317</v>
      </c>
      <c r="D147" s="10" t="s">
        <v>392</v>
      </c>
      <c r="E147" s="18">
        <v>1949</v>
      </c>
      <c r="F147" s="19">
        <v>1903</v>
      </c>
      <c r="G147" s="19">
        <v>1948</v>
      </c>
      <c r="H147" s="19">
        <v>1951</v>
      </c>
      <c r="I147" s="19">
        <v>1941</v>
      </c>
      <c r="J147" s="19">
        <v>1960</v>
      </c>
      <c r="K147" s="19">
        <v>1952</v>
      </c>
      <c r="L147" s="19">
        <v>1964</v>
      </c>
      <c r="M147" s="19">
        <f>+'Table 2 1819 &amp;1920 Workings'!E186</f>
        <v>2003</v>
      </c>
      <c r="N147" s="19">
        <f>+'Table 2 1819 &amp;1920 Workings'!F186</f>
        <v>2043</v>
      </c>
      <c r="P147" s="5" t="s">
        <v>393</v>
      </c>
    </row>
    <row r="148" spans="2:17">
      <c r="B148" s="73">
        <f t="shared" si="38"/>
        <v>86</v>
      </c>
      <c r="C148" s="20" t="s">
        <v>320</v>
      </c>
      <c r="D148" s="10" t="s">
        <v>394</v>
      </c>
      <c r="E148" s="18">
        <v>4104</v>
      </c>
      <c r="F148" s="19">
        <v>4008</v>
      </c>
      <c r="G148" s="19">
        <v>4102</v>
      </c>
      <c r="H148" s="19">
        <v>4108</v>
      </c>
      <c r="I148" s="19">
        <v>4087</v>
      </c>
      <c r="J148" s="19">
        <v>4128</v>
      </c>
      <c r="K148" s="19">
        <v>4111</v>
      </c>
      <c r="L148" s="19">
        <v>4136</v>
      </c>
      <c r="M148" s="19">
        <f>+'Table 2 1819 &amp;1920 Workings'!E187</f>
        <v>4219</v>
      </c>
      <c r="N148" s="19">
        <f>+'Table 2 1819 &amp;1920 Workings'!F187</f>
        <v>4303</v>
      </c>
      <c r="P148" s="5" t="s">
        <v>395</v>
      </c>
    </row>
    <row r="149" spans="2:17">
      <c r="B149" s="73">
        <f t="shared" si="38"/>
        <v>87</v>
      </c>
      <c r="C149" s="20" t="s">
        <v>323</v>
      </c>
      <c r="D149" s="10" t="s">
        <v>396</v>
      </c>
      <c r="E149" s="18">
        <v>30780</v>
      </c>
      <c r="F149" s="19">
        <v>30060</v>
      </c>
      <c r="G149" s="19">
        <v>30766</v>
      </c>
      <c r="H149" s="19">
        <v>30812</v>
      </c>
      <c r="I149" s="19">
        <v>30655</v>
      </c>
      <c r="J149" s="19">
        <v>30962</v>
      </c>
      <c r="K149" s="19">
        <v>30838</v>
      </c>
      <c r="L149" s="19">
        <v>31023</v>
      </c>
      <c r="M149" s="19">
        <f>+'Table 2 1819 &amp;1920 Workings'!E188</f>
        <v>31643</v>
      </c>
      <c r="N149" s="19">
        <f>+'Table 2 1819 &amp;1920 Workings'!F188</f>
        <v>32276</v>
      </c>
      <c r="P149" s="5" t="s">
        <v>397</v>
      </c>
    </row>
    <row r="150" spans="2:17">
      <c r="B150" s="73">
        <f t="shared" si="38"/>
        <v>88</v>
      </c>
      <c r="C150" s="20" t="s">
        <v>326</v>
      </c>
      <c r="D150" s="10" t="s">
        <v>398</v>
      </c>
      <c r="E150" s="18">
        <v>82080</v>
      </c>
      <c r="F150" s="19">
        <v>80159</v>
      </c>
      <c r="G150" s="19">
        <v>82043</v>
      </c>
      <c r="H150" s="19">
        <v>82166</v>
      </c>
      <c r="I150" s="19">
        <v>81747</v>
      </c>
      <c r="J150" s="19">
        <v>82564</v>
      </c>
      <c r="K150" s="19">
        <v>82234</v>
      </c>
      <c r="L150" s="19">
        <v>82727</v>
      </c>
      <c r="M150" s="19">
        <f>+'Table 2 1819 &amp;1920 Workings'!E189</f>
        <v>84382</v>
      </c>
      <c r="N150" s="19">
        <f>+'Table 2 1819 &amp;1920 Workings'!F189</f>
        <v>86070</v>
      </c>
      <c r="P150" s="5" t="s">
        <v>399</v>
      </c>
    </row>
    <row r="151" spans="2:17">
      <c r="B151" s="73">
        <f t="shared" si="38"/>
        <v>89</v>
      </c>
      <c r="C151" s="20" t="s">
        <v>329</v>
      </c>
      <c r="D151" s="10" t="s">
        <v>400</v>
      </c>
      <c r="E151" s="18">
        <v>101575</v>
      </c>
      <c r="F151" s="19">
        <v>99198</v>
      </c>
      <c r="G151" s="19">
        <v>101529</v>
      </c>
      <c r="H151" s="19">
        <v>101681</v>
      </c>
      <c r="I151" s="19">
        <v>101162</v>
      </c>
      <c r="J151" s="19">
        <v>102174</v>
      </c>
      <c r="K151" s="19">
        <v>101765</v>
      </c>
      <c r="L151" s="19">
        <v>102376</v>
      </c>
      <c r="M151" s="19">
        <f>+'Table 2 1819 &amp;1920 Workings'!E190</f>
        <v>104424</v>
      </c>
      <c r="N151" s="19">
        <f>+'Table 2 1819 &amp;1920 Workings'!F190</f>
        <v>106512</v>
      </c>
      <c r="P151" s="5" t="s">
        <v>401</v>
      </c>
    </row>
    <row r="152" spans="2:17">
      <c r="B152" s="73"/>
      <c r="C152" s="35"/>
      <c r="D152" s="35"/>
      <c r="E152" s="35"/>
      <c r="F152" s="35"/>
      <c r="G152" s="35"/>
      <c r="H152" s="35"/>
      <c r="I152" s="35"/>
      <c r="J152" s="35"/>
      <c r="K152" s="35"/>
      <c r="L152" s="35"/>
      <c r="M152" s="35"/>
      <c r="N152" s="35"/>
      <c r="O152" s="1"/>
      <c r="P152" s="42"/>
    </row>
    <row r="153" spans="2:17">
      <c r="B153" s="73"/>
      <c r="C153" s="22" t="s">
        <v>257</v>
      </c>
      <c r="D153" s="24"/>
      <c r="E153" s="35"/>
      <c r="F153" s="35"/>
      <c r="G153" s="35"/>
      <c r="H153" s="35"/>
      <c r="I153" s="35"/>
      <c r="J153" s="35"/>
      <c r="K153" s="35"/>
      <c r="L153" s="35"/>
      <c r="M153" s="35"/>
      <c r="N153" s="35"/>
    </row>
    <row r="154" spans="2:17">
      <c r="B154" s="73">
        <f>B151+1</f>
        <v>90</v>
      </c>
      <c r="C154" s="16" t="s">
        <v>402</v>
      </c>
      <c r="D154" s="16" t="s">
        <v>403</v>
      </c>
      <c r="E154" s="19">
        <v>0.73621140000000007</v>
      </c>
      <c r="F154" s="19">
        <v>0.67809279999999994</v>
      </c>
      <c r="G154" s="19">
        <v>0.66530359999999988</v>
      </c>
      <c r="H154" s="19">
        <v>0.63806759999999996</v>
      </c>
      <c r="I154" s="19">
        <v>0.61618760000000006</v>
      </c>
      <c r="J154" s="19">
        <v>0.50760000000000005</v>
      </c>
      <c r="K154" s="19">
        <v>0.50560000000000005</v>
      </c>
      <c r="L154" s="19">
        <v>0.50860000000000005</v>
      </c>
      <c r="M154" s="19">
        <f>+'Table 2 1819 &amp;1920 Workings'!E193</f>
        <v>0.51880000000000004</v>
      </c>
      <c r="N154" s="19">
        <f>+'Table 2 1819 &amp;1920 Workings'!F193</f>
        <v>0.5292</v>
      </c>
      <c r="P154" s="5" t="s">
        <v>404</v>
      </c>
    </row>
    <row r="155" spans="2:17">
      <c r="B155" s="73">
        <f t="shared" si="38"/>
        <v>91</v>
      </c>
      <c r="C155" s="16" t="s">
        <v>261</v>
      </c>
      <c r="D155" s="16" t="s">
        <v>405</v>
      </c>
      <c r="E155" s="19">
        <v>0.50460000000000005</v>
      </c>
      <c r="F155" s="19">
        <v>0.49280000000000002</v>
      </c>
      <c r="G155" s="19">
        <v>0.50439999999999996</v>
      </c>
      <c r="H155" s="19">
        <v>0.50519999999999998</v>
      </c>
      <c r="I155" s="19">
        <v>0.50260000000000005</v>
      </c>
      <c r="J155" s="19">
        <v>0.50760000000000005</v>
      </c>
      <c r="K155" s="19">
        <v>0.50560000000000005</v>
      </c>
      <c r="L155" s="19">
        <v>0.50860000000000005</v>
      </c>
      <c r="M155" s="19">
        <f>+'Table 2 1819 &amp;1920 Workings'!E194</f>
        <v>0.51880000000000004</v>
      </c>
      <c r="N155" s="19">
        <f>+'Table 2 1819 &amp;1920 Workings'!F194</f>
        <v>0.5292</v>
      </c>
      <c r="P155" s="5" t="s">
        <v>406</v>
      </c>
    </row>
    <row r="156" spans="2:17">
      <c r="B156" s="73"/>
      <c r="C156" s="36"/>
      <c r="D156" s="36"/>
      <c r="E156" s="36"/>
      <c r="F156" s="36"/>
      <c r="G156" s="36"/>
      <c r="H156" s="36"/>
      <c r="I156" s="36"/>
      <c r="J156" s="36"/>
      <c r="K156" s="36"/>
      <c r="L156" s="36"/>
      <c r="M156" s="36"/>
      <c r="N156" s="36"/>
      <c r="O156" s="4"/>
      <c r="P156" s="7"/>
      <c r="Q156" s="4"/>
    </row>
    <row r="157" spans="2:17">
      <c r="B157" s="73">
        <f>B155+1</f>
        <v>92</v>
      </c>
      <c r="C157" s="22" t="s">
        <v>407</v>
      </c>
      <c r="D157" s="24"/>
      <c r="E157" s="36"/>
      <c r="F157" s="36"/>
      <c r="G157" s="36"/>
      <c r="H157" s="36"/>
      <c r="I157" s="36"/>
      <c r="J157" s="36"/>
      <c r="K157" s="36"/>
      <c r="L157" s="36"/>
      <c r="M157" s="36"/>
      <c r="N157" s="36"/>
    </row>
    <row r="158" spans="2:17">
      <c r="B158" s="73">
        <f t="shared" si="38"/>
        <v>93</v>
      </c>
      <c r="C158" s="34" t="s">
        <v>353</v>
      </c>
      <c r="D158" s="34" t="s">
        <v>408</v>
      </c>
      <c r="E158" s="19">
        <v>1.0014576000000002</v>
      </c>
      <c r="F158" s="19">
        <v>0.92233279999999995</v>
      </c>
      <c r="G158" s="19">
        <v>0.90496589999999999</v>
      </c>
      <c r="H158" s="19">
        <v>0.86780729999999995</v>
      </c>
      <c r="I158" s="19">
        <v>0.83809359999999999</v>
      </c>
      <c r="J158" s="19">
        <v>0.69040000000000001</v>
      </c>
      <c r="K158" s="19">
        <v>0.68730000000000002</v>
      </c>
      <c r="L158" s="19">
        <v>0.69140000000000001</v>
      </c>
      <c r="M158" s="19">
        <f>+'Table 2 1819 &amp;1920 Workings'!E197</f>
        <v>0.70520000000000005</v>
      </c>
      <c r="N158" s="19">
        <f>+'Table 2 1819 &amp;1920 Workings'!F197</f>
        <v>0.71930000000000005</v>
      </c>
      <c r="P158" s="5" t="s">
        <v>409</v>
      </c>
    </row>
    <row r="159" spans="2:17">
      <c r="B159" s="73">
        <f t="shared" si="38"/>
        <v>94</v>
      </c>
      <c r="C159" s="34" t="s">
        <v>355</v>
      </c>
      <c r="D159" s="34" t="s">
        <v>410</v>
      </c>
      <c r="E159" s="19">
        <v>0.68640000000000001</v>
      </c>
      <c r="F159" s="19">
        <v>0.67030000000000001</v>
      </c>
      <c r="G159" s="19">
        <v>0.68610000000000004</v>
      </c>
      <c r="H159" s="19">
        <v>0.68710000000000004</v>
      </c>
      <c r="I159" s="19">
        <v>0.68359999999999999</v>
      </c>
      <c r="J159" s="19">
        <v>0.69040000000000001</v>
      </c>
      <c r="K159" s="19">
        <v>0.68730000000000002</v>
      </c>
      <c r="L159" s="19">
        <v>0.69140000000000001</v>
      </c>
      <c r="M159" s="19">
        <f>+'Table 2 1819 &amp;1920 Workings'!E198</f>
        <v>0.70520000000000005</v>
      </c>
      <c r="N159" s="19">
        <f>+'Table 2 1819 &amp;1920 Workings'!F198</f>
        <v>0.71930000000000005</v>
      </c>
      <c r="P159" s="5" t="s">
        <v>411</v>
      </c>
    </row>
    <row r="160" spans="2:17">
      <c r="B160" s="73">
        <f t="shared" si="38"/>
        <v>95</v>
      </c>
      <c r="C160" s="20" t="s">
        <v>358</v>
      </c>
      <c r="D160" s="20" t="s">
        <v>412</v>
      </c>
      <c r="E160" s="19">
        <v>0.68640000000000001</v>
      </c>
      <c r="F160" s="19">
        <v>0.67030000000000001</v>
      </c>
      <c r="G160" s="19">
        <v>0.68610000000000004</v>
      </c>
      <c r="H160" s="19">
        <v>0.68710000000000004</v>
      </c>
      <c r="I160" s="19">
        <v>0.68359999999999999</v>
      </c>
      <c r="J160" s="19">
        <v>0.69040000000000001</v>
      </c>
      <c r="K160" s="19">
        <v>0.68730000000000002</v>
      </c>
      <c r="L160" s="19">
        <v>0.69140000000000001</v>
      </c>
      <c r="M160" s="19">
        <f>+'Table 2 1819 &amp;1920 Workings'!E199</f>
        <v>0.70520000000000005</v>
      </c>
      <c r="N160" s="19">
        <f>+'Table 2 1819 &amp;1920 Workings'!F199</f>
        <v>0.71930000000000005</v>
      </c>
      <c r="P160" s="5" t="s">
        <v>413</v>
      </c>
    </row>
    <row r="161" spans="2:16">
      <c r="B161" s="73">
        <f t="shared" si="38"/>
        <v>96</v>
      </c>
      <c r="C161" s="20" t="s">
        <v>361</v>
      </c>
      <c r="D161" s="20" t="s">
        <v>414</v>
      </c>
      <c r="E161" s="19">
        <v>0.5796</v>
      </c>
      <c r="F161" s="19">
        <v>0.56599999999999995</v>
      </c>
      <c r="G161" s="19">
        <v>0.57930000000000004</v>
      </c>
      <c r="H161" s="19">
        <v>0.58020000000000005</v>
      </c>
      <c r="I161" s="19">
        <v>0.57720000000000005</v>
      </c>
      <c r="J161" s="19">
        <v>0.58299999999999996</v>
      </c>
      <c r="K161" s="19">
        <v>0.58069999999999999</v>
      </c>
      <c r="L161" s="19">
        <v>0.58420000000000005</v>
      </c>
      <c r="M161" s="19">
        <f>+'Table 2 1819 &amp;1920 Workings'!E200</f>
        <v>0.59589999999999999</v>
      </c>
      <c r="N161" s="19">
        <f>+'Table 2 1819 &amp;1920 Workings'!F200</f>
        <v>0.60780000000000001</v>
      </c>
      <c r="P161" s="5" t="s">
        <v>415</v>
      </c>
    </row>
    <row r="162" spans="2:16">
      <c r="B162" s="73">
        <f t="shared" si="38"/>
        <v>97</v>
      </c>
      <c r="C162" s="20" t="s">
        <v>364</v>
      </c>
      <c r="D162" s="20" t="s">
        <v>416</v>
      </c>
      <c r="E162" s="19">
        <v>0.35570000000000002</v>
      </c>
      <c r="F162" s="19">
        <v>0.34739999999999999</v>
      </c>
      <c r="G162" s="19">
        <v>0.35560000000000003</v>
      </c>
      <c r="H162" s="19">
        <v>0.35610000000000003</v>
      </c>
      <c r="I162" s="19">
        <v>0.3543</v>
      </c>
      <c r="J162" s="19">
        <v>0.35780000000000001</v>
      </c>
      <c r="K162" s="19">
        <v>0.35639999999999999</v>
      </c>
      <c r="L162" s="19">
        <v>0.35849999999999999</v>
      </c>
      <c r="M162" s="19">
        <f>+'Table 2 1819 &amp;1920 Workings'!E201</f>
        <v>0.36570000000000003</v>
      </c>
      <c r="N162" s="19">
        <f>+'Table 2 1819 &amp;1920 Workings'!F201</f>
        <v>0.373</v>
      </c>
      <c r="P162" s="5" t="s">
        <v>417</v>
      </c>
    </row>
    <row r="163" spans="2:16">
      <c r="B163" s="73">
        <f t="shared" si="38"/>
        <v>98</v>
      </c>
      <c r="C163" s="20" t="s">
        <v>367</v>
      </c>
      <c r="D163" s="20" t="s">
        <v>418</v>
      </c>
      <c r="E163" s="19">
        <v>0.68640000000000001</v>
      </c>
      <c r="F163" s="19">
        <v>0.67030000000000001</v>
      </c>
      <c r="G163" s="19">
        <v>0.68610000000000004</v>
      </c>
      <c r="H163" s="19">
        <v>0.68710000000000004</v>
      </c>
      <c r="I163" s="19">
        <v>0.68359999999999999</v>
      </c>
      <c r="J163" s="19">
        <v>0.69040000000000001</v>
      </c>
      <c r="K163" s="19">
        <v>0.68730000000000002</v>
      </c>
      <c r="L163" s="19">
        <v>0.69140000000000001</v>
      </c>
      <c r="M163" s="19">
        <f>+'Table 2 1819 &amp;1920 Workings'!E202</f>
        <v>0.70520000000000005</v>
      </c>
      <c r="N163" s="19">
        <f>+'Table 2 1819 &amp;1920 Workings'!F202</f>
        <v>0.71930000000000005</v>
      </c>
      <c r="P163" s="5" t="s">
        <v>419</v>
      </c>
    </row>
    <row r="164" spans="2:16">
      <c r="B164" s="73">
        <f t="shared" si="38"/>
        <v>99</v>
      </c>
      <c r="C164" s="20" t="s">
        <v>370</v>
      </c>
      <c r="D164" s="20" t="s">
        <v>420</v>
      </c>
      <c r="E164" s="19">
        <v>0.68640000000000001</v>
      </c>
      <c r="F164" s="19">
        <v>0.67030000000000001</v>
      </c>
      <c r="G164" s="19">
        <v>0.68610000000000004</v>
      </c>
      <c r="H164" s="19">
        <v>0.68710000000000004</v>
      </c>
      <c r="I164" s="19">
        <v>0.68359999999999999</v>
      </c>
      <c r="J164" s="19">
        <v>0.69040000000000001</v>
      </c>
      <c r="K164" s="19">
        <v>0.68730000000000002</v>
      </c>
      <c r="L164" s="19">
        <v>0.69140000000000001</v>
      </c>
      <c r="M164" s="19">
        <f>+'Table 2 1819 &amp;1920 Workings'!E203</f>
        <v>0.70520000000000005</v>
      </c>
      <c r="N164" s="19">
        <f>+'Table 2 1819 &amp;1920 Workings'!F203</f>
        <v>0.71930000000000005</v>
      </c>
      <c r="P164" s="5" t="s">
        <v>421</v>
      </c>
    </row>
    <row r="165" spans="2:16">
      <c r="B165" s="73">
        <f t="shared" si="38"/>
        <v>100</v>
      </c>
      <c r="C165" s="20" t="s">
        <v>373</v>
      </c>
      <c r="D165" s="20" t="s">
        <v>422</v>
      </c>
      <c r="E165" s="19">
        <v>0.68640000000000001</v>
      </c>
      <c r="F165" s="19">
        <v>0.67030000000000001</v>
      </c>
      <c r="G165" s="19">
        <v>0.68610000000000004</v>
      </c>
      <c r="H165" s="19">
        <v>0.68710000000000004</v>
      </c>
      <c r="I165" s="19">
        <v>0.68359999999999999</v>
      </c>
      <c r="J165" s="19">
        <v>0.69040000000000001</v>
      </c>
      <c r="K165" s="19">
        <v>0.68730000000000002</v>
      </c>
      <c r="L165" s="19">
        <v>0.69140000000000001</v>
      </c>
      <c r="M165" s="19">
        <f>+'Table 2 1819 &amp;1920 Workings'!E204</f>
        <v>0.70520000000000005</v>
      </c>
      <c r="N165" s="19">
        <f>+'Table 2 1819 &amp;1920 Workings'!F204</f>
        <v>0.71930000000000005</v>
      </c>
      <c r="P165" s="5" t="s">
        <v>423</v>
      </c>
    </row>
    <row r="166" spans="2:16">
      <c r="B166" s="73">
        <f t="shared" si="38"/>
        <v>101</v>
      </c>
      <c r="C166" s="20" t="s">
        <v>376</v>
      </c>
      <c r="D166" s="20" t="s">
        <v>424</v>
      </c>
      <c r="E166" s="19">
        <v>0.51480000000000004</v>
      </c>
      <c r="F166" s="19">
        <v>0.54964600000000008</v>
      </c>
      <c r="G166" s="19">
        <v>0.59690700000000008</v>
      </c>
      <c r="H166" s="19">
        <v>0.63900299999999999</v>
      </c>
      <c r="I166" s="19">
        <v>0.66309200000000001</v>
      </c>
      <c r="J166" s="19">
        <v>0.69040000000000001</v>
      </c>
      <c r="K166" s="19">
        <v>0.68730000000000002</v>
      </c>
      <c r="L166" s="19">
        <v>0.58420000000000005</v>
      </c>
      <c r="M166" s="19">
        <f>+'Table 2 1819 &amp;1920 Workings'!E205</f>
        <v>0.59589999999999999</v>
      </c>
      <c r="N166" s="19">
        <f>+'Table 2 1819 &amp;1920 Workings'!F205</f>
        <v>0.71930000000000005</v>
      </c>
      <c r="P166" s="5" t="s">
        <v>425</v>
      </c>
    </row>
    <row r="167" spans="2:16">
      <c r="B167" s="73">
        <f t="shared" si="38"/>
        <v>102</v>
      </c>
      <c r="C167" s="20" t="s">
        <v>379</v>
      </c>
      <c r="D167" s="20" t="s">
        <v>426</v>
      </c>
      <c r="E167" s="19">
        <v>0.45208800000000005</v>
      </c>
      <c r="F167" s="19">
        <v>0.47543999999999992</v>
      </c>
      <c r="G167" s="19">
        <v>0.51557700000000006</v>
      </c>
      <c r="H167" s="19">
        <v>0.54538799999999998</v>
      </c>
      <c r="I167" s="19">
        <v>0.55988400000000005</v>
      </c>
      <c r="J167" s="19">
        <v>0.58299999999999996</v>
      </c>
      <c r="K167" s="19">
        <v>0.58069999999999999</v>
      </c>
      <c r="L167" s="19">
        <v>0.58420000000000005</v>
      </c>
      <c r="M167" s="19">
        <f>+'Table 2 1819 &amp;1920 Workings'!E206</f>
        <v>0.59589999999999999</v>
      </c>
      <c r="N167" s="19">
        <f>+'Table 2 1819 &amp;1920 Workings'!F206</f>
        <v>0.60780000000000001</v>
      </c>
      <c r="P167" s="5" t="s">
        <v>427</v>
      </c>
    </row>
    <row r="168" spans="2:16">
      <c r="B168" s="73">
        <f t="shared" si="38"/>
        <v>103</v>
      </c>
      <c r="C168" s="20" t="s">
        <v>382</v>
      </c>
      <c r="D168" s="20" t="s">
        <v>428</v>
      </c>
      <c r="E168" s="19">
        <v>0.41972599999999999</v>
      </c>
      <c r="F168" s="19">
        <v>0.39256199999999997</v>
      </c>
      <c r="G168" s="19">
        <v>0.38760400000000006</v>
      </c>
      <c r="H168" s="19">
        <v>0.37390500000000004</v>
      </c>
      <c r="I168" s="19">
        <v>0.36138599999999999</v>
      </c>
      <c r="J168" s="19">
        <v>0.35780000000000001</v>
      </c>
      <c r="K168" s="19">
        <v>0.35639999999999999</v>
      </c>
      <c r="L168" s="19">
        <v>0.35849999999999999</v>
      </c>
      <c r="M168" s="19">
        <f>+'Table 2 1819 &amp;1920 Workings'!E207</f>
        <v>0.36570000000000003</v>
      </c>
      <c r="N168" s="19">
        <f>+'Table 2 1819 &amp;1920 Workings'!F207</f>
        <v>0.373</v>
      </c>
      <c r="P168" s="5" t="s">
        <v>429</v>
      </c>
    </row>
    <row r="169" spans="2:16">
      <c r="B169" s="73"/>
    </row>
    <row r="170" spans="2:16">
      <c r="B170" s="73"/>
      <c r="C170" s="22" t="s">
        <v>430</v>
      </c>
      <c r="D170" s="24"/>
    </row>
    <row r="171" spans="2:16">
      <c r="B171" s="73">
        <f>B168+1</f>
        <v>104</v>
      </c>
      <c r="C171" s="25" t="s">
        <v>431</v>
      </c>
      <c r="D171" s="25" t="s">
        <v>432</v>
      </c>
      <c r="E171" s="19">
        <v>20230655.920000006</v>
      </c>
      <c r="F171" s="19">
        <v>18157303.059999999</v>
      </c>
      <c r="G171" s="19">
        <v>23534553.730000004</v>
      </c>
      <c r="H171" s="19">
        <v>21168899.260000005</v>
      </c>
      <c r="I171" s="19">
        <v>20299066.440000001</v>
      </c>
      <c r="J171" s="19">
        <v>21689981.869999994</v>
      </c>
      <c r="K171" s="19">
        <v>19984618.359999996</v>
      </c>
      <c r="L171" s="19">
        <v>21761753.090000011</v>
      </c>
      <c r="M171" s="19">
        <f>+'Table 2 1819 &amp;1920 Workings'!E210</f>
        <v>18336716.059999999</v>
      </c>
      <c r="N171" s="19">
        <f>+'Table 2 1819 &amp;1920 Workings'!F210</f>
        <v>16164534.784499977</v>
      </c>
      <c r="P171" s="5" t="s">
        <v>433</v>
      </c>
    </row>
    <row r="172" spans="2:16">
      <c r="B172" s="73">
        <f t="shared" si="38"/>
        <v>105</v>
      </c>
      <c r="C172" s="25" t="s">
        <v>434</v>
      </c>
      <c r="D172" s="25" t="s">
        <v>435</v>
      </c>
      <c r="E172" s="19">
        <v>5057458.0557000013</v>
      </c>
      <c r="F172" s="19">
        <v>4629182.5288999993</v>
      </c>
      <c r="G172" s="19">
        <v>5462574.474700002</v>
      </c>
      <c r="H172" s="19">
        <v>5300183.2385999998</v>
      </c>
      <c r="I172" s="19">
        <v>5281756.9588000011</v>
      </c>
      <c r="J172" s="19">
        <v>5704306.0437999992</v>
      </c>
      <c r="K172" s="19">
        <v>5204800.9436999988</v>
      </c>
      <c r="L172" s="19">
        <v>5644651.5731000006</v>
      </c>
      <c r="M172" s="19">
        <f>+'Table 2 1819 &amp;1920 Workings'!E211</f>
        <v>4589998.2489999998</v>
      </c>
      <c r="N172" s="19">
        <f>+'Table 2 1819 &amp;1920 Workings'!F211</f>
        <v>4178666.7235999955</v>
      </c>
      <c r="P172" s="5" t="s">
        <v>436</v>
      </c>
    </row>
    <row r="173" spans="2:16">
      <c r="B173" s="73"/>
    </row>
    <row r="174" spans="2:16">
      <c r="B174" s="73"/>
      <c r="C174" s="22" t="s">
        <v>282</v>
      </c>
      <c r="D174" s="24"/>
    </row>
    <row r="175" spans="2:16">
      <c r="B175" s="73">
        <f>B172+1</f>
        <v>106</v>
      </c>
      <c r="C175" s="37" t="s">
        <v>283</v>
      </c>
      <c r="D175" s="10" t="s">
        <v>152</v>
      </c>
      <c r="E175" s="11">
        <f>SUMPRODUCT(E103:E112,E142:E151)</f>
        <v>10223898.326972565</v>
      </c>
      <c r="F175" s="11">
        <f t="shared" ref="F175:L175" si="40">SUMPRODUCT(F103:F112,F142:F151)</f>
        <v>10706095.158469958</v>
      </c>
      <c r="G175" s="11">
        <f t="shared" si="40"/>
        <v>11050626.690410921</v>
      </c>
      <c r="H175" s="11">
        <f t="shared" si="40"/>
        <v>10952578.778082164</v>
      </c>
      <c r="I175" s="11">
        <f t="shared" si="40"/>
        <v>10880569.767123414</v>
      </c>
      <c r="J175" s="11">
        <f t="shared" si="40"/>
        <v>11101887.202185826</v>
      </c>
      <c r="K175" s="11">
        <f t="shared" si="40"/>
        <v>11019330.153424893</v>
      </c>
      <c r="L175" s="11">
        <f t="shared" si="40"/>
        <v>12015123.720547946</v>
      </c>
      <c r="M175" s="11">
        <f>SUMPRODUCT(M103:M112,M142:M151)</f>
        <v>12224660.153424665</v>
      </c>
      <c r="N175" s="11">
        <f>SUMPRODUCT(N103:N112,N142:N151)</f>
        <v>12590551.759562822</v>
      </c>
      <c r="P175" s="5" t="s">
        <v>437</v>
      </c>
    </row>
    <row r="176" spans="2:16">
      <c r="B176" s="73">
        <f t="shared" si="38"/>
        <v>107</v>
      </c>
      <c r="C176" s="32" t="s">
        <v>285</v>
      </c>
      <c r="D176" s="10" t="s">
        <v>152</v>
      </c>
      <c r="E176" s="11">
        <f t="shared" ref="E176:H176" si="41">SUMPRODUCT(E123:E124,E154:E155)</f>
        <v>9464215.9188166671</v>
      </c>
      <c r="F176" s="11">
        <f t="shared" si="41"/>
        <v>9033885.7737898082</v>
      </c>
      <c r="G176" s="11">
        <f t="shared" si="41"/>
        <v>9126290.694782868</v>
      </c>
      <c r="H176" s="11">
        <f t="shared" si="41"/>
        <v>9740056.9017619975</v>
      </c>
      <c r="I176" s="11">
        <f t="shared" ref="I176:M176" si="42">SUMPRODUCT(I123:I124,I154:I155)</f>
        <v>8853536.4543937892</v>
      </c>
      <c r="J176" s="11">
        <f t="shared" si="42"/>
        <v>8323739.5050347932</v>
      </c>
      <c r="K176" s="11">
        <f t="shared" si="42"/>
        <v>8104142.2098068856</v>
      </c>
      <c r="L176" s="11">
        <f t="shared" si="42"/>
        <v>8254145.001996561</v>
      </c>
      <c r="M176" s="11">
        <f t="shared" si="42"/>
        <v>8515037.2501299568</v>
      </c>
      <c r="N176" s="11">
        <f>SUMPRODUCT(N123:N124,N154:N155)</f>
        <v>9178087.7123690527</v>
      </c>
      <c r="P176" s="5" t="s">
        <v>438</v>
      </c>
    </row>
    <row r="177" spans="1:16">
      <c r="B177" s="73">
        <f t="shared" si="38"/>
        <v>108</v>
      </c>
      <c r="C177" s="32" t="s">
        <v>287</v>
      </c>
      <c r="D177" s="10" t="s">
        <v>152</v>
      </c>
      <c r="E177" s="11">
        <f t="shared" ref="E177:H177" si="43">SUMPRODUCT(E128:E138,E158:E168)</f>
        <v>78172993.793060809</v>
      </c>
      <c r="F177" s="11">
        <f t="shared" si="43"/>
        <v>74719264.449497536</v>
      </c>
      <c r="G177" s="11">
        <f t="shared" si="43"/>
        <v>74018563.410815865</v>
      </c>
      <c r="H177" s="11">
        <f t="shared" si="43"/>
        <v>73762009.483000621</v>
      </c>
      <c r="I177" s="11">
        <f t="shared" ref="I177:M177" si="44">SUMPRODUCT(I128:I138,I158:I168)</f>
        <v>73863906.756960317</v>
      </c>
      <c r="J177" s="11">
        <f t="shared" si="44"/>
        <v>73692347.758111775</v>
      </c>
      <c r="K177" s="11">
        <f t="shared" si="44"/>
        <v>72507030.516712517</v>
      </c>
      <c r="L177" s="11">
        <f t="shared" si="44"/>
        <v>73331670.379858196</v>
      </c>
      <c r="M177" s="11">
        <f t="shared" si="44"/>
        <v>75971035.235999361</v>
      </c>
      <c r="N177" s="11">
        <f>SUMPRODUCT(N128:N138,N158:N168)</f>
        <v>76611307.740146682</v>
      </c>
      <c r="P177" s="5" t="s">
        <v>439</v>
      </c>
    </row>
    <row r="178" spans="1:16">
      <c r="B178" s="73">
        <f t="shared" si="38"/>
        <v>109</v>
      </c>
      <c r="C178" s="32" t="s">
        <v>440</v>
      </c>
      <c r="D178" s="10" t="s">
        <v>152</v>
      </c>
      <c r="E178" s="11">
        <f t="shared" ref="E178:N178" si="45">E172</f>
        <v>5057458.0557000013</v>
      </c>
      <c r="F178" s="11">
        <f t="shared" si="45"/>
        <v>4629182.5288999993</v>
      </c>
      <c r="G178" s="11">
        <f t="shared" si="45"/>
        <v>5462574.474700002</v>
      </c>
      <c r="H178" s="11">
        <f t="shared" si="45"/>
        <v>5300183.2385999998</v>
      </c>
      <c r="I178" s="11">
        <f t="shared" si="45"/>
        <v>5281756.9588000011</v>
      </c>
      <c r="J178" s="11">
        <f t="shared" si="45"/>
        <v>5704306.0437999992</v>
      </c>
      <c r="K178" s="11">
        <f t="shared" si="45"/>
        <v>5204800.9436999988</v>
      </c>
      <c r="L178" s="11">
        <f t="shared" si="45"/>
        <v>5644651.5731000006</v>
      </c>
      <c r="M178" s="11">
        <f t="shared" si="45"/>
        <v>4589998.2489999998</v>
      </c>
      <c r="N178" s="11">
        <f t="shared" si="45"/>
        <v>4178666.7235999955</v>
      </c>
      <c r="P178" s="5" t="str">
        <f>P172</f>
        <v>Total revenue from water services for customers subject to schedule 3 agreements</v>
      </c>
    </row>
    <row r="179" spans="1:16">
      <c r="B179" s="73">
        <f t="shared" si="38"/>
        <v>110</v>
      </c>
      <c r="C179" s="32" t="s">
        <v>161</v>
      </c>
      <c r="D179" s="10" t="s">
        <v>152</v>
      </c>
      <c r="E179" s="11">
        <f t="shared" ref="E179:N179" si="46">SUM(E175:E178)</f>
        <v>102918566.09455004</v>
      </c>
      <c r="F179" s="11">
        <f t="shared" si="46"/>
        <v>99088427.910657302</v>
      </c>
      <c r="G179" s="11">
        <f t="shared" si="46"/>
        <v>99658055.270709664</v>
      </c>
      <c r="H179" s="11">
        <f t="shared" si="46"/>
        <v>99754828.401444778</v>
      </c>
      <c r="I179" s="11">
        <f t="shared" si="46"/>
        <v>98879769.937277526</v>
      </c>
      <c r="J179" s="11">
        <f t="shared" si="46"/>
        <v>98822280.509132385</v>
      </c>
      <c r="K179" s="11">
        <f t="shared" si="46"/>
        <v>96835303.823644295</v>
      </c>
      <c r="L179" s="11">
        <f t="shared" si="46"/>
        <v>99245590.675502703</v>
      </c>
      <c r="M179" s="11">
        <f t="shared" si="46"/>
        <v>101300730.88855398</v>
      </c>
      <c r="N179" s="11">
        <f t="shared" si="46"/>
        <v>102558613.93567856</v>
      </c>
      <c r="P179" s="5" t="s">
        <v>155</v>
      </c>
    </row>
    <row r="180" spans="1:16">
      <c r="B180" s="73"/>
      <c r="D180" s="13"/>
      <c r="E180" s="14"/>
      <c r="F180" s="14"/>
      <c r="G180" s="14"/>
      <c r="H180" s="14"/>
      <c r="I180" s="14"/>
      <c r="J180" s="14"/>
      <c r="K180" s="14"/>
      <c r="L180" s="14"/>
      <c r="M180" s="14"/>
      <c r="N180" s="14"/>
    </row>
    <row r="181" spans="1:16">
      <c r="B181" s="73"/>
      <c r="C181" s="33" t="s">
        <v>441</v>
      </c>
      <c r="D181" s="13"/>
      <c r="E181" s="14"/>
      <c r="F181" s="14"/>
      <c r="G181" s="14"/>
      <c r="H181" s="14"/>
      <c r="I181" s="14"/>
      <c r="J181" s="14"/>
      <c r="K181" s="14"/>
      <c r="L181" s="14"/>
      <c r="M181" s="14"/>
      <c r="N181" s="14"/>
    </row>
    <row r="182" spans="1:16">
      <c r="B182" s="73">
        <f>B179+1</f>
        <v>111</v>
      </c>
      <c r="C182" s="34" t="s">
        <v>442</v>
      </c>
      <c r="D182" s="20" t="s">
        <v>206</v>
      </c>
      <c r="E182" s="19">
        <v>2188.3029999999999</v>
      </c>
      <c r="F182" s="19">
        <v>422.4425</v>
      </c>
      <c r="G182" s="19">
        <v>365.00599999999997</v>
      </c>
      <c r="H182" s="19">
        <v>792.20929999999998</v>
      </c>
      <c r="I182" s="19">
        <v>118448.69289999999</v>
      </c>
      <c r="J182" s="19">
        <v>936071.32990000071</v>
      </c>
      <c r="K182" s="19">
        <v>1367933.3177999996</v>
      </c>
      <c r="L182" s="19">
        <v>1769650.1827999998</v>
      </c>
      <c r="M182" s="19">
        <f>+'Table 2 1819 &amp;1920 Workings'!E221-M186</f>
        <v>1851859.9458999934</v>
      </c>
      <c r="N182" s="19">
        <f>+'Table 2 1819 &amp;1920 Workings'!F221</f>
        <v>2199812.8775999658</v>
      </c>
      <c r="P182" s="48" t="s">
        <v>443</v>
      </c>
    </row>
    <row r="183" spans="1:16">
      <c r="B183" s="73">
        <f t="shared" si="38"/>
        <v>112</v>
      </c>
      <c r="C183" s="34" t="s">
        <v>442</v>
      </c>
      <c r="D183" s="10" t="s">
        <v>152</v>
      </c>
      <c r="E183" s="107">
        <f>E182/E179</f>
        <v>2.1262470738172083E-5</v>
      </c>
      <c r="F183" s="107">
        <f>F182/F179</f>
        <v>4.2632879429764858E-6</v>
      </c>
      <c r="G183" s="107">
        <f>G182/G179</f>
        <v>3.6625840129882434E-6</v>
      </c>
      <c r="H183" s="107">
        <f t="shared" ref="H183:L183" si="47">H182/H179</f>
        <v>7.9415634580804534E-6</v>
      </c>
      <c r="I183" s="107">
        <f t="shared" si="47"/>
        <v>1.1979062347650651E-3</v>
      </c>
      <c r="J183" s="107">
        <f t="shared" si="47"/>
        <v>9.4722700698401333E-3</v>
      </c>
      <c r="K183" s="107">
        <f t="shared" si="47"/>
        <v>1.4126390518599178E-2</v>
      </c>
      <c r="L183" s="107">
        <f t="shared" si="47"/>
        <v>1.7831020710896043E-2</v>
      </c>
      <c r="M183" s="107">
        <f>M182/M179</f>
        <v>1.8280815248384708E-2</v>
      </c>
      <c r="N183" s="107">
        <f>N182/N179</f>
        <v>2.144932339841895E-2</v>
      </c>
      <c r="P183" s="5" t="s">
        <v>444</v>
      </c>
    </row>
    <row r="184" spans="1:16">
      <c r="B184" s="73">
        <f t="shared" si="38"/>
        <v>113</v>
      </c>
      <c r="C184" s="34" t="s">
        <v>445</v>
      </c>
      <c r="D184" s="20" t="s">
        <v>206</v>
      </c>
      <c r="E184" s="19"/>
      <c r="F184" s="19"/>
      <c r="G184" s="19"/>
      <c r="H184" s="19"/>
      <c r="I184" s="19">
        <v>0</v>
      </c>
      <c r="J184" s="19">
        <v>0</v>
      </c>
      <c r="K184" s="19">
        <v>0</v>
      </c>
      <c r="L184" s="19">
        <v>1483588.7660999999</v>
      </c>
      <c r="M184" s="19">
        <f>+'Table 2 1819 &amp;1920 Workings'!E223-M186</f>
        <v>1413867.6193999969</v>
      </c>
      <c r="N184" s="19">
        <f>+'Table 2 1819 &amp;1920 Workings'!F223-N186</f>
        <v>1192477.4030000002</v>
      </c>
      <c r="P184" s="5" t="s">
        <v>446</v>
      </c>
    </row>
    <row r="185" spans="1:16">
      <c r="B185" s="73">
        <f t="shared" si="38"/>
        <v>114</v>
      </c>
      <c r="C185" s="34" t="s">
        <v>445</v>
      </c>
      <c r="D185" s="10" t="s">
        <v>152</v>
      </c>
      <c r="E185" s="107">
        <f>E184/E179</f>
        <v>0</v>
      </c>
      <c r="F185" s="107">
        <f>F184/F179</f>
        <v>0</v>
      </c>
      <c r="G185" s="107">
        <f>G184/G179</f>
        <v>0</v>
      </c>
      <c r="H185" s="107">
        <f t="shared" ref="H185:L185" si="48">H184/H179</f>
        <v>0</v>
      </c>
      <c r="I185" s="107">
        <f t="shared" si="48"/>
        <v>0</v>
      </c>
      <c r="J185" s="107">
        <f t="shared" si="48"/>
        <v>0</v>
      </c>
      <c r="K185" s="107">
        <f t="shared" si="48"/>
        <v>0</v>
      </c>
      <c r="L185" s="107">
        <f t="shared" si="48"/>
        <v>1.4948661759198957E-2</v>
      </c>
      <c r="M185" s="107">
        <f>M184/M179</f>
        <v>1.3957131473764624E-2</v>
      </c>
      <c r="N185" s="107">
        <f>N184/N179</f>
        <v>1.1627276902824403E-2</v>
      </c>
      <c r="P185" s="5" t="s">
        <v>447</v>
      </c>
    </row>
    <row r="186" spans="1:16">
      <c r="A186" t="s">
        <v>42</v>
      </c>
      <c r="B186" s="73" t="s">
        <v>448</v>
      </c>
      <c r="C186" s="34" t="s">
        <v>301</v>
      </c>
      <c r="D186" s="20" t="s">
        <v>206</v>
      </c>
      <c r="E186" s="19"/>
      <c r="F186" s="19"/>
      <c r="G186" s="19"/>
      <c r="H186" s="19"/>
      <c r="I186" s="19">
        <v>0</v>
      </c>
      <c r="J186" s="19">
        <v>0</v>
      </c>
      <c r="K186" s="19">
        <v>0</v>
      </c>
      <c r="L186" s="19">
        <v>55758.982700000037</v>
      </c>
      <c r="M186" s="19">
        <f>+'Table 2 1819 &amp;1920 Workings'!E225</f>
        <v>70428.976499999961</v>
      </c>
      <c r="N186" s="19">
        <f>+'Table 2 1819 &amp;1920 Workings'!F225</f>
        <v>57905.696999999978</v>
      </c>
      <c r="P186" s="117" t="s">
        <v>302</v>
      </c>
    </row>
    <row r="187" spans="1:16">
      <c r="A187" t="s">
        <v>42</v>
      </c>
      <c r="B187" s="73" t="s">
        <v>449</v>
      </c>
      <c r="C187" s="34" t="s">
        <v>304</v>
      </c>
      <c r="D187" s="109" t="s">
        <v>152</v>
      </c>
      <c r="E187" s="107">
        <f t="shared" ref="E187:N187" si="49">E186/E179</f>
        <v>0</v>
      </c>
      <c r="F187" s="107">
        <f t="shared" si="49"/>
        <v>0</v>
      </c>
      <c r="G187" s="107">
        <f t="shared" si="49"/>
        <v>0</v>
      </c>
      <c r="H187" s="107">
        <f t="shared" si="49"/>
        <v>0</v>
      </c>
      <c r="I187" s="107">
        <f t="shared" si="49"/>
        <v>0</v>
      </c>
      <c r="J187" s="107">
        <f t="shared" si="49"/>
        <v>0</v>
      </c>
      <c r="K187" s="107">
        <f t="shared" si="49"/>
        <v>0</v>
      </c>
      <c r="L187" s="107">
        <f t="shared" si="49"/>
        <v>5.6182831217471219E-4</v>
      </c>
      <c r="M187" s="107">
        <f t="shared" si="49"/>
        <v>6.952464792922611E-4</v>
      </c>
      <c r="N187" s="107">
        <f t="shared" si="49"/>
        <v>5.6461076040201317E-4</v>
      </c>
    </row>
    <row r="188" spans="1:16">
      <c r="B188" s="73"/>
    </row>
    <row r="189" spans="1:16" ht="18">
      <c r="B189" s="73"/>
      <c r="C189" s="6" t="s">
        <v>450</v>
      </c>
      <c r="D189" s="15"/>
    </row>
    <row r="190" spans="1:16">
      <c r="B190" s="73"/>
      <c r="C190" s="8" t="s">
        <v>451</v>
      </c>
      <c r="D190" s="8" t="s">
        <v>149</v>
      </c>
      <c r="E190" s="50" t="str">
        <f>+E$12</f>
        <v>2010-11 RF</v>
      </c>
      <c r="F190" s="50" t="str">
        <f t="shared" ref="F190:N190" si="50">+F$12</f>
        <v>2011-12 RF</v>
      </c>
      <c r="G190" s="50" t="str">
        <f t="shared" si="50"/>
        <v>2012-13 RF</v>
      </c>
      <c r="H190" s="50" t="str">
        <f t="shared" si="50"/>
        <v>2013-14 RF</v>
      </c>
      <c r="I190" s="50" t="str">
        <f t="shared" si="50"/>
        <v>2014-15 RF</v>
      </c>
      <c r="J190" s="50" t="str">
        <f t="shared" si="50"/>
        <v>2015-16 RF</v>
      </c>
      <c r="K190" s="50" t="str">
        <f t="shared" si="50"/>
        <v>2016-17 RF</v>
      </c>
      <c r="L190" s="50" t="str">
        <f t="shared" si="50"/>
        <v>2017-18 RF</v>
      </c>
      <c r="M190" s="50" t="str">
        <f t="shared" si="50"/>
        <v>2018-19 RF</v>
      </c>
      <c r="N190" s="50" t="str">
        <f t="shared" si="50"/>
        <v>2019-20 Month</v>
      </c>
    </row>
    <row r="191" spans="1:16">
      <c r="B191" s="73">
        <f>B185+1</f>
        <v>115</v>
      </c>
      <c r="C191" s="16" t="s">
        <v>186</v>
      </c>
      <c r="D191" s="16" t="s">
        <v>452</v>
      </c>
      <c r="E191" s="19">
        <v>22824.408626018881</v>
      </c>
      <c r="F191" s="19">
        <v>16064.729508196706</v>
      </c>
      <c r="G191" s="19">
        <v>17491.819178082376</v>
      </c>
      <c r="H191" s="19">
        <v>15077.939726027471</v>
      </c>
      <c r="I191" s="19">
        <v>14227.063013698627</v>
      </c>
      <c r="J191" s="19">
        <v>14038.325136612053</v>
      </c>
      <c r="K191" s="19">
        <v>13935.860273972576</v>
      </c>
      <c r="L191" s="19">
        <v>18879.049315068525</v>
      </c>
      <c r="M191" s="19">
        <f>+'Table 2 1819 &amp;1920 Workings'!E230+'Table 2 1819 &amp;1920 Workings'!E231+'Table 2 1819 &amp;1920 Workings'!E232</f>
        <v>17914.937899543405</v>
      </c>
      <c r="N191" s="19">
        <f>+'Table 2 1819 &amp;1920 Workings'!F230+'Table 2 1819 &amp;1920 Workings'!F231+'Table 2 1819 &amp;1920 Workings'!F232</f>
        <v>17620.369763205876</v>
      </c>
      <c r="P191" s="5" t="s">
        <v>188</v>
      </c>
    </row>
    <row r="192" spans="1:16">
      <c r="B192" s="73">
        <f t="shared" si="38"/>
        <v>116</v>
      </c>
      <c r="C192" s="20" t="s">
        <v>189</v>
      </c>
      <c r="D192" s="20" t="s">
        <v>453</v>
      </c>
      <c r="E192" s="19">
        <v>324.12659315068606</v>
      </c>
      <c r="F192" s="19">
        <v>373.50546448087425</v>
      </c>
      <c r="G192" s="19">
        <v>369.15890410958906</v>
      </c>
      <c r="H192" s="19">
        <v>235.92876712328768</v>
      </c>
      <c r="I192" s="19">
        <v>192.62191780821919</v>
      </c>
      <c r="J192" s="19">
        <v>191.57923497267757</v>
      </c>
      <c r="K192" s="19">
        <v>190.31232876712329</v>
      </c>
      <c r="L192" s="19">
        <v>197.73698630136985</v>
      </c>
      <c r="M192" s="19">
        <f>+'Table 2 1819 &amp;1920 Workings'!E233+'Table 2 1819 &amp;1920 Workings'!E234+'Table 2 1819 &amp;1920 Workings'!E235</f>
        <v>177.36164383561646</v>
      </c>
      <c r="N192" s="19">
        <f>+'Table 2 1819 &amp;1920 Workings'!F233+'Table 2 1819 &amp;1920 Workings'!F234+'Table 2 1819 &amp;1920 Workings'!F235</f>
        <v>163.4653916211293</v>
      </c>
      <c r="P192" s="5" t="s">
        <v>191</v>
      </c>
    </row>
    <row r="193" spans="2:16">
      <c r="B193" s="73">
        <f t="shared" si="38"/>
        <v>117</v>
      </c>
      <c r="C193" s="20" t="s">
        <v>192</v>
      </c>
      <c r="D193" s="20" t="s">
        <v>454</v>
      </c>
      <c r="E193" s="19">
        <v>56.912475342465775</v>
      </c>
      <c r="F193" s="19">
        <v>73.773224043715842</v>
      </c>
      <c r="G193" s="19">
        <v>69.490410958904121</v>
      </c>
      <c r="H193" s="19">
        <v>29.624657534246577</v>
      </c>
      <c r="I193" s="19">
        <v>15.550684931506849</v>
      </c>
      <c r="J193" s="19">
        <v>18.724043715846996</v>
      </c>
      <c r="K193" s="19">
        <v>20.008219178082193</v>
      </c>
      <c r="L193" s="19">
        <v>15.150684931506849</v>
      </c>
      <c r="M193" s="19">
        <f>+'Table 2 1819 &amp;1920 Workings'!E236+'Table 2 1819 &amp;1920 Workings'!E237+'Table 2 1819 &amp;1920 Workings'!E238</f>
        <v>19.269406392694066</v>
      </c>
      <c r="N193" s="19">
        <f>+'Table 2 1819 &amp;1920 Workings'!F236+'Table 2 1819 &amp;1920 Workings'!F237+'Table 2 1819 &amp;1920 Workings'!F238</f>
        <v>20.400728597449906</v>
      </c>
      <c r="P193" s="5" t="s">
        <v>194</v>
      </c>
    </row>
    <row r="194" spans="2:16">
      <c r="B194" s="73">
        <f t="shared" si="38"/>
        <v>118</v>
      </c>
      <c r="C194" s="20" t="s">
        <v>195</v>
      </c>
      <c r="D194" s="20" t="s">
        <v>455</v>
      </c>
      <c r="E194" s="19">
        <v>41.815838356164392</v>
      </c>
      <c r="F194" s="19">
        <v>69.133879781420774</v>
      </c>
      <c r="G194" s="19">
        <v>58.830136986301369</v>
      </c>
      <c r="H194" s="19">
        <v>29.756164383561643</v>
      </c>
      <c r="I194" s="19">
        <v>21.194520547945206</v>
      </c>
      <c r="J194" s="19">
        <v>16.642076502732237</v>
      </c>
      <c r="K194" s="19">
        <v>12.043835616438358</v>
      </c>
      <c r="L194" s="19">
        <v>10.391780821917809</v>
      </c>
      <c r="M194" s="19">
        <f>+'Table 2 1819 &amp;1920 Workings'!E239+'Table 2 1819 &amp;1920 Workings'!E240+'Table 2 1819 &amp;1920 Workings'!E241</f>
        <v>10.609132420091324</v>
      </c>
      <c r="N194" s="19">
        <f>+'Table 2 1819 &amp;1920 Workings'!F239+'Table 2 1819 &amp;1920 Workings'!F240+'Table 2 1819 &amp;1920 Workings'!F241</f>
        <v>8.9417122040072865</v>
      </c>
      <c r="P194" s="5" t="s">
        <v>197</v>
      </c>
    </row>
    <row r="195" spans="2:16">
      <c r="B195" s="73">
        <f t="shared" si="38"/>
        <v>119</v>
      </c>
      <c r="C195" s="20" t="s">
        <v>198</v>
      </c>
      <c r="D195" s="20" t="s">
        <v>456</v>
      </c>
      <c r="E195" s="19">
        <v>1.7634369863013699</v>
      </c>
      <c r="F195" s="19">
        <v>1.860655737704918</v>
      </c>
      <c r="G195" s="19">
        <v>0</v>
      </c>
      <c r="H195" s="19">
        <v>0</v>
      </c>
      <c r="I195" s="19">
        <v>0</v>
      </c>
      <c r="J195" s="19">
        <v>0</v>
      </c>
      <c r="K195" s="19">
        <v>0</v>
      </c>
      <c r="L195" s="19">
        <v>0</v>
      </c>
      <c r="M195" s="19">
        <f>+'Table 2 1819 &amp;1920 Workings'!E242+'Table 2 1819 &amp;1920 Workings'!E243+'Table 2 1819 &amp;1920 Workings'!E244</f>
        <v>0</v>
      </c>
      <c r="N195" s="19">
        <f>+'Table 2 1819 &amp;1920 Workings'!F242+'Table 2 1819 &amp;1920 Workings'!F243+'Table 2 1819 &amp;1920 Workings'!F244</f>
        <v>0</v>
      </c>
      <c r="P195" s="43" t="s">
        <v>200</v>
      </c>
    </row>
    <row r="196" spans="2:16">
      <c r="B196" s="73">
        <f t="shared" si="38"/>
        <v>120</v>
      </c>
      <c r="C196" s="25" t="s">
        <v>201</v>
      </c>
      <c r="D196" s="10" t="s">
        <v>152</v>
      </c>
      <c r="E196" s="11">
        <f>SUM(E191:E195)</f>
        <v>23249.026969854498</v>
      </c>
      <c r="F196" s="11">
        <f t="shared" ref="F196:L196" si="51">SUM(F191:F195)</f>
        <v>16583.00273224042</v>
      </c>
      <c r="G196" s="11">
        <f t="shared" si="51"/>
        <v>17989.298630137171</v>
      </c>
      <c r="H196" s="11">
        <f t="shared" si="51"/>
        <v>15373.249315068566</v>
      </c>
      <c r="I196" s="11">
        <f t="shared" si="51"/>
        <v>14456.430136986299</v>
      </c>
      <c r="J196" s="11">
        <f t="shared" si="51"/>
        <v>14265.270491803311</v>
      </c>
      <c r="K196" s="11">
        <f t="shared" si="51"/>
        <v>14158.224657534218</v>
      </c>
      <c r="L196" s="11">
        <f t="shared" si="51"/>
        <v>19102.328767123323</v>
      </c>
      <c r="M196" s="11">
        <f>SUM(M191:M195)</f>
        <v>18122.178082191804</v>
      </c>
      <c r="N196" s="11">
        <f>SUM(N191:N195)</f>
        <v>17813.177595628462</v>
      </c>
      <c r="P196" s="5" t="s">
        <v>457</v>
      </c>
    </row>
    <row r="197" spans="2:16">
      <c r="B197" s="73"/>
      <c r="C197" s="15"/>
      <c r="D197" s="15"/>
    </row>
    <row r="198" spans="2:16">
      <c r="B198" s="118" t="s">
        <v>458</v>
      </c>
      <c r="C198" s="119" t="s">
        <v>205</v>
      </c>
      <c r="D198" s="119" t="s">
        <v>206</v>
      </c>
      <c r="E198" s="18">
        <v>0</v>
      </c>
      <c r="F198" s="19">
        <v>0.27049180327868855</v>
      </c>
      <c r="G198" s="19">
        <v>1</v>
      </c>
      <c r="H198" s="18">
        <v>1.3917808219178083</v>
      </c>
      <c r="I198" s="19">
        <v>52.246575342465754</v>
      </c>
      <c r="J198" s="19">
        <v>597.4289617486329</v>
      </c>
      <c r="K198" s="18">
        <v>1204.8164383561634</v>
      </c>
      <c r="L198" s="19">
        <v>1443.4136986301346</v>
      </c>
      <c r="M198" s="18">
        <v>2029.5287671231868</v>
      </c>
      <c r="N198" s="19">
        <v>1897.3060109289618</v>
      </c>
      <c r="P198" s="120" t="s">
        <v>459</v>
      </c>
    </row>
    <row r="199" spans="2:16">
      <c r="B199" s="118" t="s">
        <v>460</v>
      </c>
      <c r="C199" s="119" t="s">
        <v>209</v>
      </c>
      <c r="D199" s="119" t="s">
        <v>206</v>
      </c>
      <c r="E199" s="18">
        <v>14375.087671232919</v>
      </c>
      <c r="F199" s="19">
        <v>16319.174863388014</v>
      </c>
      <c r="G199" s="19">
        <v>13229.769863014075</v>
      </c>
      <c r="H199" s="18">
        <v>7485.1999999999143</v>
      </c>
      <c r="I199" s="19">
        <v>6109.8986301369896</v>
      </c>
      <c r="J199" s="19">
        <v>5643.3169398907139</v>
      </c>
      <c r="K199" s="18">
        <v>5101.8520547945072</v>
      </c>
      <c r="L199" s="19">
        <v>3749.8630136986262</v>
      </c>
      <c r="M199" s="18">
        <v>3618.8739726031636</v>
      </c>
      <c r="N199" s="19">
        <f>3468.17486338798-N200</f>
        <v>3139.4945355191276</v>
      </c>
      <c r="P199" s="120" t="s">
        <v>461</v>
      </c>
    </row>
    <row r="200" spans="2:16">
      <c r="B200" s="118" t="s">
        <v>462</v>
      </c>
      <c r="C200" s="119" t="s">
        <v>212</v>
      </c>
      <c r="D200" s="119" t="s">
        <v>206</v>
      </c>
      <c r="E200" s="18">
        <v>0</v>
      </c>
      <c r="F200" s="19">
        <v>0</v>
      </c>
      <c r="G200" s="19">
        <v>0</v>
      </c>
      <c r="H200" s="18">
        <v>9.5890410958904104E-2</v>
      </c>
      <c r="I200" s="19">
        <v>12.854794520547951</v>
      </c>
      <c r="J200" s="19">
        <v>165.22404371584713</v>
      </c>
      <c r="K200" s="18">
        <v>361.27123287671259</v>
      </c>
      <c r="L200" s="19">
        <v>400.34794520547956</v>
      </c>
      <c r="M200" s="18">
        <v>395.85205479451469</v>
      </c>
      <c r="N200" s="19">
        <v>328.68032786885249</v>
      </c>
      <c r="P200" s="120" t="s">
        <v>463</v>
      </c>
    </row>
    <row r="201" spans="2:16">
      <c r="B201" s="118" t="s">
        <v>464</v>
      </c>
      <c r="C201" s="119" t="s">
        <v>215</v>
      </c>
      <c r="D201" s="119" t="s">
        <v>206</v>
      </c>
      <c r="E201" s="18">
        <v>0</v>
      </c>
      <c r="F201" s="18">
        <v>104.06</v>
      </c>
      <c r="G201" s="18">
        <v>384.7</v>
      </c>
      <c r="H201" s="18">
        <v>552.11</v>
      </c>
      <c r="I201" s="18">
        <v>18379.87</v>
      </c>
      <c r="J201" s="18">
        <v>213917.64</v>
      </c>
      <c r="K201" s="18">
        <v>473677.1</v>
      </c>
      <c r="L201" s="18">
        <v>492393.22</v>
      </c>
      <c r="M201" s="18">
        <v>769910.72000000277</v>
      </c>
      <c r="N201" s="18">
        <v>719487.2958000002</v>
      </c>
      <c r="P201" s="120" t="s">
        <v>463</v>
      </c>
    </row>
    <row r="202" spans="2:16">
      <c r="B202" s="118" t="s">
        <v>465</v>
      </c>
      <c r="C202" s="119" t="s">
        <v>217</v>
      </c>
      <c r="D202" s="119" t="s">
        <v>206</v>
      </c>
      <c r="E202" s="18">
        <v>0</v>
      </c>
      <c r="F202" s="18">
        <v>0</v>
      </c>
      <c r="G202" s="18">
        <v>0</v>
      </c>
      <c r="H202" s="18">
        <v>0</v>
      </c>
      <c r="I202" s="18">
        <v>0</v>
      </c>
      <c r="J202" s="18">
        <v>0</v>
      </c>
      <c r="K202" s="18">
        <v>0</v>
      </c>
      <c r="L202" s="18">
        <v>0</v>
      </c>
      <c r="M202" s="18">
        <v>0</v>
      </c>
      <c r="N202" s="18">
        <v>0</v>
      </c>
      <c r="P202" s="120" t="s">
        <v>463</v>
      </c>
    </row>
    <row r="203" spans="2:16">
      <c r="B203" s="118" t="s">
        <v>466</v>
      </c>
      <c r="C203" s="119" t="s">
        <v>219</v>
      </c>
      <c r="D203" s="119" t="s">
        <v>206</v>
      </c>
      <c r="E203" s="18">
        <v>0</v>
      </c>
      <c r="F203" s="150">
        <f>+F201/F198</f>
        <v>384.70666666666665</v>
      </c>
      <c r="G203" s="150">
        <f t="shared" ref="G203:N203" si="52">+G201/G198</f>
        <v>384.7</v>
      </c>
      <c r="H203" s="150">
        <f t="shared" si="52"/>
        <v>396.69320866141732</v>
      </c>
      <c r="I203" s="150">
        <f t="shared" si="52"/>
        <v>351.79090456213947</v>
      </c>
      <c r="J203" s="150">
        <f t="shared" si="52"/>
        <v>358.06372589282915</v>
      </c>
      <c r="K203" s="150">
        <f t="shared" si="52"/>
        <v>393.15291933290609</v>
      </c>
      <c r="L203" s="150">
        <f t="shared" si="52"/>
        <v>341.13104265762723</v>
      </c>
      <c r="M203" s="150">
        <f t="shared" si="52"/>
        <v>379.35442575240489</v>
      </c>
      <c r="N203" s="150">
        <f t="shared" si="52"/>
        <v>379.21520917320225</v>
      </c>
      <c r="P203" s="120" t="s">
        <v>463</v>
      </c>
    </row>
    <row r="204" spans="2:16">
      <c r="B204" s="73"/>
      <c r="C204" s="15"/>
      <c r="D204" s="15"/>
    </row>
    <row r="205" spans="2:16">
      <c r="B205" s="73"/>
      <c r="C205" s="22" t="s">
        <v>467</v>
      </c>
      <c r="D205" s="24"/>
    </row>
    <row r="206" spans="2:16">
      <c r="B206" s="73">
        <f>B196+1</f>
        <v>121</v>
      </c>
      <c r="C206" s="20" t="s">
        <v>468</v>
      </c>
      <c r="D206" s="20" t="s">
        <v>469</v>
      </c>
      <c r="E206" s="19">
        <v>716322.02338537876</v>
      </c>
      <c r="F206" s="19">
        <v>615210.62065573724</v>
      </c>
      <c r="G206" s="19">
        <v>615884.95917808951</v>
      </c>
      <c r="H206" s="19">
        <v>477627.73698630108</v>
      </c>
      <c r="I206" s="19">
        <v>424012.01342465758</v>
      </c>
      <c r="J206" s="19">
        <v>415455.95759562781</v>
      </c>
      <c r="K206" s="19">
        <v>410208.41109588958</v>
      </c>
      <c r="L206" s="19">
        <v>416876.28493150533</v>
      </c>
      <c r="M206" s="19">
        <f>+'Table 2 1819 &amp;1920 Workings'!E263</f>
        <v>408036.48493150686</v>
      </c>
      <c r="N206" s="19">
        <f>+'Table 2 1819 &amp;1920 Workings'!F263</f>
        <v>397738.5916846589</v>
      </c>
      <c r="P206" s="5" t="s">
        <v>470</v>
      </c>
    </row>
    <row r="207" spans="2:16">
      <c r="B207" s="73">
        <f t="shared" si="38"/>
        <v>122</v>
      </c>
      <c r="C207" s="25" t="s">
        <v>471</v>
      </c>
      <c r="D207" s="25" t="s">
        <v>472</v>
      </c>
      <c r="E207" s="19">
        <v>7584371.8409866607</v>
      </c>
      <c r="F207" s="19">
        <v>7088944.5930054691</v>
      </c>
      <c r="G207" s="19">
        <v>6836956.8187671537</v>
      </c>
      <c r="H207" s="19">
        <v>5111585.9267123314</v>
      </c>
      <c r="I207" s="19">
        <v>4462279.8198630111</v>
      </c>
      <c r="J207" s="19">
        <v>4290080.3939890694</v>
      </c>
      <c r="K207" s="19">
        <v>4255950.1789041059</v>
      </c>
      <c r="L207" s="19">
        <v>4157254.2623287733</v>
      </c>
      <c r="M207" s="19">
        <f>+'Table 2 1819 &amp;1920 Workings'!E267+'Table 2 1819 &amp;1920 Workings'!E270+'Table 2 1819 &amp;1920 Workings'!E273</f>
        <v>3996545.4023287683</v>
      </c>
      <c r="N207" s="19">
        <f>+'Table 2 1819 &amp;1920 Workings'!F267+'Table 2 1819 &amp;1920 Workings'!F270+'Table 2 1819 &amp;1920 Workings'!F273</f>
        <v>3889030.7847189521</v>
      </c>
      <c r="P207" s="5" t="s">
        <v>473</v>
      </c>
    </row>
    <row r="208" spans="2:16">
      <c r="B208" s="73"/>
      <c r="C208" s="15"/>
      <c r="D208" s="15"/>
    </row>
    <row r="209" spans="2:16">
      <c r="B209" s="73"/>
      <c r="C209" s="22" t="s">
        <v>474</v>
      </c>
      <c r="D209" s="24"/>
    </row>
    <row r="210" spans="2:16">
      <c r="B210" s="73">
        <f>B207+1</f>
        <v>123</v>
      </c>
      <c r="C210" s="25" t="s">
        <v>186</v>
      </c>
      <c r="D210" s="38" t="s">
        <v>475</v>
      </c>
      <c r="E210" s="19">
        <v>70</v>
      </c>
      <c r="F210" s="19">
        <v>57</v>
      </c>
      <c r="G210" s="19">
        <v>51</v>
      </c>
      <c r="H210" s="19">
        <v>49</v>
      </c>
      <c r="I210" s="19">
        <v>47</v>
      </c>
      <c r="J210" s="19">
        <v>47</v>
      </c>
      <c r="K210" s="19">
        <v>47</v>
      </c>
      <c r="L210" s="19">
        <v>47</v>
      </c>
      <c r="M210" s="19">
        <f>+'Table 2 1819 &amp;1920 Workings'!E277</f>
        <v>48</v>
      </c>
      <c r="N210" s="19">
        <f>+'Table 2 1819 &amp;1920 Workings'!F277</f>
        <v>49</v>
      </c>
      <c r="P210" s="5" t="s">
        <v>248</v>
      </c>
    </row>
    <row r="211" spans="2:16">
      <c r="B211" s="73">
        <f t="shared" si="38"/>
        <v>124</v>
      </c>
      <c r="C211" s="20" t="s">
        <v>189</v>
      </c>
      <c r="D211" s="20" t="s">
        <v>476</v>
      </c>
      <c r="E211" s="19">
        <v>140</v>
      </c>
      <c r="F211" s="19">
        <v>115</v>
      </c>
      <c r="G211" s="19">
        <v>105</v>
      </c>
      <c r="H211" s="19">
        <v>102</v>
      </c>
      <c r="I211" s="19">
        <v>98</v>
      </c>
      <c r="J211" s="19">
        <v>99</v>
      </c>
      <c r="K211" s="19">
        <v>99</v>
      </c>
      <c r="L211" s="19">
        <v>100</v>
      </c>
      <c r="M211" s="19">
        <f>+'Table 2 1819 &amp;1920 Workings'!E280</f>
        <v>101</v>
      </c>
      <c r="N211" s="19">
        <f>+'Table 2 1819 &amp;1920 Workings'!F280</f>
        <v>102</v>
      </c>
      <c r="P211" s="43" t="s">
        <v>250</v>
      </c>
    </row>
    <row r="212" spans="2:16">
      <c r="B212" s="73">
        <f t="shared" si="38"/>
        <v>125</v>
      </c>
      <c r="C212" s="20" t="s">
        <v>192</v>
      </c>
      <c r="D212" s="20" t="s">
        <v>477</v>
      </c>
      <c r="E212" s="19">
        <v>553</v>
      </c>
      <c r="F212" s="19">
        <v>454</v>
      </c>
      <c r="G212" s="19">
        <v>413</v>
      </c>
      <c r="H212" s="19">
        <v>400</v>
      </c>
      <c r="I212" s="19">
        <v>385</v>
      </c>
      <c r="J212" s="19">
        <v>389</v>
      </c>
      <c r="K212" s="19">
        <v>387</v>
      </c>
      <c r="L212" s="19">
        <v>389</v>
      </c>
      <c r="M212" s="19">
        <f>+'Table 2 1819 &amp;1920 Workings'!E283</f>
        <v>397</v>
      </c>
      <c r="N212" s="19">
        <f>+'Table 2 1819 &amp;1920 Workings'!F283</f>
        <v>404</v>
      </c>
      <c r="P212" s="5" t="s">
        <v>252</v>
      </c>
    </row>
    <row r="213" spans="2:16">
      <c r="B213" s="73">
        <f t="shared" si="38"/>
        <v>126</v>
      </c>
      <c r="C213" s="20" t="s">
        <v>195</v>
      </c>
      <c r="D213" s="20" t="s">
        <v>478</v>
      </c>
      <c r="E213" s="19">
        <v>823</v>
      </c>
      <c r="F213" s="19">
        <v>677</v>
      </c>
      <c r="G213" s="19">
        <v>615</v>
      </c>
      <c r="H213" s="19">
        <v>596</v>
      </c>
      <c r="I213" s="19">
        <v>574</v>
      </c>
      <c r="J213" s="19">
        <v>580</v>
      </c>
      <c r="K213" s="19">
        <v>578</v>
      </c>
      <c r="L213" s="19">
        <v>581</v>
      </c>
      <c r="M213" s="19">
        <f>+'Table 2 1819 &amp;1920 Workings'!E286</f>
        <v>593</v>
      </c>
      <c r="N213" s="19">
        <f>+'Table 2 1819 &amp;1920 Workings'!F286</f>
        <v>605</v>
      </c>
      <c r="P213" s="5" t="s">
        <v>254</v>
      </c>
    </row>
    <row r="214" spans="2:16">
      <c r="B214" s="73">
        <f t="shared" si="38"/>
        <v>127</v>
      </c>
      <c r="C214" s="25" t="s">
        <v>198</v>
      </c>
      <c r="D214" s="25" t="s">
        <v>479</v>
      </c>
      <c r="E214" s="19">
        <v>2230</v>
      </c>
      <c r="F214" s="19">
        <v>1834</v>
      </c>
      <c r="G214" s="19">
        <v>1667</v>
      </c>
      <c r="H214" s="19">
        <v>1616</v>
      </c>
      <c r="I214" s="19">
        <v>1556</v>
      </c>
      <c r="J214" s="19">
        <v>1572</v>
      </c>
      <c r="K214" s="19">
        <v>1566</v>
      </c>
      <c r="L214" s="19">
        <v>1575</v>
      </c>
      <c r="M214" s="19">
        <f>+'Table 2 1819 &amp;1920 Workings'!E289</f>
        <v>1607</v>
      </c>
      <c r="N214" s="19">
        <f>+'Table 2 1819 &amp;1920 Workings'!F289</f>
        <v>1639</v>
      </c>
      <c r="P214" s="5" t="s">
        <v>256</v>
      </c>
    </row>
    <row r="215" spans="2:16">
      <c r="B215" s="73"/>
      <c r="C215" s="15"/>
      <c r="D215" s="15"/>
    </row>
    <row r="216" spans="2:16">
      <c r="B216" s="73"/>
      <c r="C216" s="22" t="s">
        <v>480</v>
      </c>
      <c r="D216" s="24"/>
    </row>
    <row r="217" spans="2:16">
      <c r="B217" s="73">
        <f>B214+1</f>
        <v>128</v>
      </c>
      <c r="C217" s="25" t="s">
        <v>481</v>
      </c>
      <c r="D217" s="25" t="s">
        <v>482</v>
      </c>
      <c r="E217" s="19">
        <v>0.93559999999999999</v>
      </c>
      <c r="F217" s="19">
        <v>0.76939999999999997</v>
      </c>
      <c r="G217" s="19">
        <v>0.69950000000000001</v>
      </c>
      <c r="H217" s="19">
        <v>0.67810000000000004</v>
      </c>
      <c r="I217" s="19">
        <v>0.65300000000000002</v>
      </c>
      <c r="J217" s="19">
        <v>0.65949999999999998</v>
      </c>
      <c r="K217" s="19">
        <v>0.65690000000000004</v>
      </c>
      <c r="L217" s="19">
        <v>0.66080000000000005</v>
      </c>
      <c r="M217" s="19">
        <f>+'Table 2 1819 &amp;1920 Workings'!E294</f>
        <v>0.67400000000000004</v>
      </c>
      <c r="N217" s="19">
        <f>+'Table 2 1819 &amp;1920 Workings'!F294</f>
        <v>0.6875</v>
      </c>
      <c r="P217" s="43" t="s">
        <v>483</v>
      </c>
    </row>
    <row r="218" spans="2:16">
      <c r="B218" s="73">
        <f t="shared" si="38"/>
        <v>129</v>
      </c>
      <c r="C218" s="25" t="s">
        <v>484</v>
      </c>
      <c r="D218" s="25" t="s">
        <v>485</v>
      </c>
      <c r="E218" s="19">
        <v>1.1217999999999999</v>
      </c>
      <c r="F218" s="19">
        <v>0.92249999999999999</v>
      </c>
      <c r="G218" s="19">
        <v>0.83879999999999999</v>
      </c>
      <c r="H218" s="19">
        <v>0.81310000000000004</v>
      </c>
      <c r="I218" s="19">
        <v>0.78300000000000003</v>
      </c>
      <c r="J218" s="19">
        <v>0.79079999999999995</v>
      </c>
      <c r="K218" s="19">
        <v>0.78720000000000001</v>
      </c>
      <c r="L218" s="19">
        <v>0.79190000000000005</v>
      </c>
      <c r="M218" s="19">
        <f>+'Table 2 1819 &amp;1920 Workings'!E298</f>
        <v>0.80769999999999997</v>
      </c>
      <c r="N218" s="19">
        <f>+'Table 2 1819 &amp;1920 Workings'!F298</f>
        <v>0.82389999999999997</v>
      </c>
      <c r="P218" s="5" t="s">
        <v>486</v>
      </c>
    </row>
    <row r="219" spans="2:16">
      <c r="B219" s="73"/>
      <c r="C219" s="15"/>
      <c r="D219" s="15"/>
    </row>
    <row r="220" spans="2:16">
      <c r="B220" s="73"/>
      <c r="C220" s="22" t="s">
        <v>275</v>
      </c>
      <c r="D220" s="24"/>
    </row>
    <row r="221" spans="2:16">
      <c r="B221" s="73">
        <f>B218+1</f>
        <v>130</v>
      </c>
      <c r="C221" s="32" t="s">
        <v>276</v>
      </c>
      <c r="D221" s="32" t="s">
        <v>487</v>
      </c>
      <c r="E221" s="19">
        <v>5504</v>
      </c>
      <c r="F221" s="19">
        <v>5639</v>
      </c>
      <c r="G221" s="19">
        <v>5737</v>
      </c>
      <c r="H221" s="19">
        <v>5813</v>
      </c>
      <c r="I221" s="19">
        <v>5820</v>
      </c>
      <c r="J221" s="19">
        <v>7041</v>
      </c>
      <c r="K221" s="19">
        <v>7258</v>
      </c>
      <c r="L221" s="19">
        <v>5910</v>
      </c>
      <c r="M221" s="19">
        <f>+'Table 2 1819 &amp;1920 Workings'!E303</f>
        <v>6240</v>
      </c>
      <c r="N221" s="19">
        <f>+'Table 2 1819 &amp;1920 Workings'!F303</f>
        <v>6027</v>
      </c>
      <c r="P221" s="5" t="s">
        <v>278</v>
      </c>
    </row>
    <row r="222" spans="2:16">
      <c r="B222" s="73">
        <f t="shared" si="38"/>
        <v>131</v>
      </c>
      <c r="C222" s="32" t="s">
        <v>279</v>
      </c>
      <c r="D222" s="32" t="s">
        <v>488</v>
      </c>
      <c r="E222" s="19">
        <v>-14.73</v>
      </c>
      <c r="F222" s="19">
        <v>-13.92</v>
      </c>
      <c r="G222" s="19">
        <v>-13.79</v>
      </c>
      <c r="H222" s="19">
        <v>-13.37</v>
      </c>
      <c r="I222" s="19">
        <v>-12.88</v>
      </c>
      <c r="J222" s="19">
        <v>-13.05</v>
      </c>
      <c r="K222" s="19">
        <v>-13</v>
      </c>
      <c r="L222" s="19">
        <v>-13.1204</v>
      </c>
      <c r="M222" s="19">
        <f>+'Table 2 1819 &amp;1920 Workings'!E304</f>
        <v>-13.51</v>
      </c>
      <c r="N222" s="19">
        <f>+'Table 2 1819 &amp;1920 Workings'!F304</f>
        <v>-13.8</v>
      </c>
      <c r="P222" s="5" t="s">
        <v>489</v>
      </c>
    </row>
    <row r="223" spans="2:16">
      <c r="B223" s="73"/>
    </row>
    <row r="224" spans="2:16">
      <c r="B224" s="73"/>
      <c r="C224" s="22" t="s">
        <v>282</v>
      </c>
      <c r="D224" s="24"/>
    </row>
    <row r="225" spans="1:16">
      <c r="B225" s="73">
        <f>B222+1</f>
        <v>132</v>
      </c>
      <c r="C225" s="32" t="s">
        <v>283</v>
      </c>
      <c r="D225" s="10" t="s">
        <v>152</v>
      </c>
      <c r="E225" s="21">
        <f t="shared" ref="E225:L225" si="53">SUMPRODUCT(E191:E195,E210:E214)</f>
        <v>1712905.8251733764</v>
      </c>
      <c r="F225" s="21">
        <f t="shared" si="53"/>
        <v>1042351.8333333323</v>
      </c>
      <c r="G225" s="21">
        <f t="shared" si="53"/>
        <v>995724.53698631073</v>
      </c>
      <c r="H225" s="21">
        <f t="shared" si="53"/>
        <v>792468.31780822272</v>
      </c>
      <c r="I225" s="21">
        <f t="shared" si="53"/>
        <v>705701.57808219176</v>
      </c>
      <c r="J225" s="21">
        <f t="shared" si="53"/>
        <v>695703.68306011066</v>
      </c>
      <c r="K225" s="21">
        <f t="shared" si="53"/>
        <v>688530.87123287539</v>
      </c>
      <c r="L225" s="21">
        <f t="shared" si="53"/>
        <v>919020.25753424806</v>
      </c>
      <c r="M225" s="21">
        <f>+'Table 2 1819 &amp;1920 Workings'!E307</f>
        <v>891851.09863013809</v>
      </c>
      <c r="N225" s="21">
        <f>+'Table 2 1819 &amp;1920 Workings'!F307</f>
        <v>893794.21402550337</v>
      </c>
      <c r="P225" s="43" t="s">
        <v>490</v>
      </c>
    </row>
    <row r="226" spans="1:16">
      <c r="B226" s="73">
        <f t="shared" si="38"/>
        <v>133</v>
      </c>
      <c r="C226" s="32" t="s">
        <v>285</v>
      </c>
      <c r="D226" s="10" t="s">
        <v>152</v>
      </c>
      <c r="E226" s="21">
        <f t="shared" ref="E226:L227" si="54">E206*E217</f>
        <v>670190.88507936033</v>
      </c>
      <c r="F226" s="21">
        <f t="shared" si="54"/>
        <v>473343.05153252423</v>
      </c>
      <c r="G226" s="21">
        <f t="shared" si="54"/>
        <v>430811.5289450736</v>
      </c>
      <c r="H226" s="21">
        <f t="shared" si="54"/>
        <v>323879.36845041078</v>
      </c>
      <c r="I226" s="21">
        <f t="shared" si="54"/>
        <v>276879.84476630139</v>
      </c>
      <c r="J226" s="21">
        <f t="shared" si="54"/>
        <v>273993.20403431653</v>
      </c>
      <c r="K226" s="21">
        <f t="shared" si="54"/>
        <v>269465.90524888987</v>
      </c>
      <c r="L226" s="21">
        <f t="shared" si="54"/>
        <v>275471.84908273874</v>
      </c>
      <c r="M226" s="21">
        <f>+'Table 2 1819 &amp;1920 Workings'!E308</f>
        <v>275309.854885726</v>
      </c>
      <c r="N226" s="21">
        <f>+'Table 2 1819 &amp;1920 Workings'!F308</f>
        <v>273639.40753869026</v>
      </c>
      <c r="P226" s="5" t="s">
        <v>491</v>
      </c>
    </row>
    <row r="227" spans="1:16">
      <c r="B227" s="73">
        <f t="shared" si="38"/>
        <v>134</v>
      </c>
      <c r="C227" s="32" t="s">
        <v>287</v>
      </c>
      <c r="D227" s="10" t="s">
        <v>152</v>
      </c>
      <c r="E227" s="21">
        <f t="shared" si="54"/>
        <v>8508148.331218835</v>
      </c>
      <c r="F227" s="21">
        <f t="shared" si="54"/>
        <v>6539551.3870475451</v>
      </c>
      <c r="G227" s="21">
        <f t="shared" si="54"/>
        <v>5734839.3795818882</v>
      </c>
      <c r="H227" s="21">
        <f t="shared" si="54"/>
        <v>4156230.517009797</v>
      </c>
      <c r="I227" s="21">
        <f t="shared" si="54"/>
        <v>3493965.0989527376</v>
      </c>
      <c r="J227" s="21">
        <f t="shared" si="54"/>
        <v>3392595.5755665558</v>
      </c>
      <c r="K227" s="21">
        <f t="shared" si="54"/>
        <v>3350283.980833312</v>
      </c>
      <c r="L227" s="21">
        <f t="shared" si="54"/>
        <v>3292129.6503381557</v>
      </c>
      <c r="M227" s="21">
        <f>+'Table 2 1819 &amp;1920 Workings'!E309</f>
        <v>3231642.2902295897</v>
      </c>
      <c r="N227" s="21">
        <f>+'Table 2 1819 &amp;1920 Workings'!F309</f>
        <v>3206599.4434404951</v>
      </c>
      <c r="P227" s="5" t="s">
        <v>492</v>
      </c>
    </row>
    <row r="228" spans="1:16">
      <c r="B228" s="73">
        <f t="shared" si="38"/>
        <v>135</v>
      </c>
      <c r="C228" s="32" t="s">
        <v>289</v>
      </c>
      <c r="D228" s="10" t="s">
        <v>152</v>
      </c>
      <c r="E228" s="21">
        <f t="shared" ref="E228:L228" si="55">E221*E222</f>
        <v>-81073.919999999998</v>
      </c>
      <c r="F228" s="21">
        <f t="shared" si="55"/>
        <v>-78494.880000000005</v>
      </c>
      <c r="G228" s="21">
        <f t="shared" si="55"/>
        <v>-79113.23</v>
      </c>
      <c r="H228" s="21">
        <f t="shared" si="55"/>
        <v>-77719.81</v>
      </c>
      <c r="I228" s="21">
        <f t="shared" si="55"/>
        <v>-74961.600000000006</v>
      </c>
      <c r="J228" s="21">
        <f t="shared" si="55"/>
        <v>-91885.05</v>
      </c>
      <c r="K228" s="21">
        <f t="shared" si="55"/>
        <v>-94354</v>
      </c>
      <c r="L228" s="21">
        <f t="shared" si="55"/>
        <v>-77541.563999999998</v>
      </c>
      <c r="M228" s="21">
        <f>+'Table 2 1819 &amp;1920 Workings'!E310</f>
        <v>-84302.399999999994</v>
      </c>
      <c r="N228" s="21">
        <f>+'Table 2 1819 &amp;1920 Workings'!F310</f>
        <v>-83172.600000000006</v>
      </c>
      <c r="P228" s="5" t="s">
        <v>290</v>
      </c>
    </row>
    <row r="229" spans="1:16">
      <c r="B229" s="73">
        <f t="shared" si="38"/>
        <v>136</v>
      </c>
      <c r="C229" s="32" t="s">
        <v>161</v>
      </c>
      <c r="D229" s="10" t="s">
        <v>152</v>
      </c>
      <c r="E229" s="21">
        <f t="shared" ref="E229:L229" si="56">SUM(E225:E228)</f>
        <v>10810171.121471571</v>
      </c>
      <c r="F229" s="21">
        <f t="shared" si="56"/>
        <v>7976751.3919134019</v>
      </c>
      <c r="G229" s="21">
        <f t="shared" si="56"/>
        <v>7082262.2155132722</v>
      </c>
      <c r="H229" s="21">
        <f t="shared" si="56"/>
        <v>5194858.3932684315</v>
      </c>
      <c r="I229" s="21">
        <f t="shared" si="56"/>
        <v>4401584.9218012309</v>
      </c>
      <c r="J229" s="21">
        <f t="shared" si="56"/>
        <v>4270407.4126609834</v>
      </c>
      <c r="K229" s="21">
        <f t="shared" si="56"/>
        <v>4213926.7573150769</v>
      </c>
      <c r="L229" s="21">
        <f t="shared" si="56"/>
        <v>4409080.1929551428</v>
      </c>
      <c r="M229" s="21">
        <f>+'Table 2 1819 &amp;1920 Workings'!E311</f>
        <v>4314500.8437454533</v>
      </c>
      <c r="N229" s="21">
        <f>+'Table 2 1819 &amp;1920 Workings'!F311</f>
        <v>4290860.4650046891</v>
      </c>
      <c r="P229" s="5" t="s">
        <v>156</v>
      </c>
    </row>
    <row r="230" spans="1:16">
      <c r="B230" s="73"/>
    </row>
    <row r="231" spans="1:16">
      <c r="B231" s="73"/>
      <c r="C231" s="33" t="s">
        <v>493</v>
      </c>
      <c r="D231" s="13"/>
      <c r="E231" s="14"/>
      <c r="F231" s="14"/>
      <c r="G231" s="14"/>
      <c r="H231" s="14"/>
      <c r="I231" s="14"/>
      <c r="J231" s="14"/>
      <c r="K231" s="14"/>
      <c r="L231" s="14"/>
      <c r="M231" s="14"/>
      <c r="N231" s="14"/>
    </row>
    <row r="232" spans="1:16">
      <c r="B232" s="73">
        <f>B229+1</f>
        <v>137</v>
      </c>
      <c r="C232" s="34" t="s">
        <v>494</v>
      </c>
      <c r="D232" s="20" t="s">
        <v>206</v>
      </c>
      <c r="E232" s="19">
        <v>0</v>
      </c>
      <c r="F232" s="19">
        <v>112.6652</v>
      </c>
      <c r="G232" s="19">
        <v>377.89749999999998</v>
      </c>
      <c r="H232" s="19">
        <v>522.56780000000003</v>
      </c>
      <c r="I232" s="19">
        <v>17251.191500000001</v>
      </c>
      <c r="J232" s="19">
        <v>202605.35099999994</v>
      </c>
      <c r="K232" s="19">
        <v>440291.68800000026</v>
      </c>
      <c r="L232" s="19">
        <v>468929.93640000001</v>
      </c>
      <c r="M232" s="19">
        <f>+'Table 2 1819 &amp;1920 Workings'!E314-M236</f>
        <v>425020.68120000267</v>
      </c>
      <c r="N232" s="19">
        <f>+'Table 2 1819 &amp;1920 Workings'!F314</f>
        <v>405731.89869999985</v>
      </c>
      <c r="P232" s="48" t="s">
        <v>495</v>
      </c>
    </row>
    <row r="233" spans="1:16">
      <c r="B233" s="73">
        <f>B232+1</f>
        <v>138</v>
      </c>
      <c r="C233" s="34" t="s">
        <v>496</v>
      </c>
      <c r="D233" s="10" t="s">
        <v>152</v>
      </c>
      <c r="E233" s="107">
        <f>E232/E229</f>
        <v>0</v>
      </c>
      <c r="F233" s="107">
        <f>F232/F229</f>
        <v>1.4124195987130386E-5</v>
      </c>
      <c r="G233" s="107">
        <f>G232/G229</f>
        <v>5.3358303957207074E-5</v>
      </c>
      <c r="H233" s="107">
        <f t="shared" ref="H233:L233" si="57">H232/H229</f>
        <v>1.0059327135406627E-4</v>
      </c>
      <c r="I233" s="107">
        <f t="shared" si="57"/>
        <v>3.9193135669277086E-3</v>
      </c>
      <c r="J233" s="107">
        <f t="shared" si="57"/>
        <v>4.744403318505673E-2</v>
      </c>
      <c r="K233" s="107">
        <f t="shared" si="57"/>
        <v>0.10448489339205652</v>
      </c>
      <c r="L233" s="107">
        <f t="shared" si="57"/>
        <v>0.10635550180041164</v>
      </c>
      <c r="M233" s="107">
        <f>M232/M229</f>
        <v>9.8509815293265482E-2</v>
      </c>
      <c r="N233" s="107">
        <f>N232/N229</f>
        <v>9.4557234384352429E-2</v>
      </c>
      <c r="P233" s="5" t="s">
        <v>497</v>
      </c>
    </row>
    <row r="234" spans="1:16">
      <c r="B234" s="73">
        <f>B233+1</f>
        <v>139</v>
      </c>
      <c r="C234" s="34" t="s">
        <v>498</v>
      </c>
      <c r="D234" s="20" t="s">
        <v>206</v>
      </c>
      <c r="E234" s="19"/>
      <c r="F234" s="19"/>
      <c r="G234" s="19"/>
      <c r="H234" s="19"/>
      <c r="I234" s="19">
        <v>0</v>
      </c>
      <c r="J234" s="19">
        <v>0</v>
      </c>
      <c r="K234" s="19">
        <v>0</v>
      </c>
      <c r="L234" s="19">
        <v>176243.57640000101</v>
      </c>
      <c r="M234" s="19">
        <f>+'Table 2 1819 &amp;1920 Workings'!E316-M236</f>
        <v>154705.05019999869</v>
      </c>
      <c r="N234" s="19">
        <f>+'Table 2 1819 &amp;1920 Workings'!F316-N236</f>
        <v>153835.83049999998</v>
      </c>
      <c r="P234" s="5" t="s">
        <v>499</v>
      </c>
    </row>
    <row r="235" spans="1:16">
      <c r="B235" s="73">
        <f>B234+1</f>
        <v>140</v>
      </c>
      <c r="C235" s="34" t="s">
        <v>500</v>
      </c>
      <c r="D235" s="10" t="s">
        <v>152</v>
      </c>
      <c r="E235" s="107">
        <f>E234/E229</f>
        <v>0</v>
      </c>
      <c r="F235" s="107">
        <f>F234/F229</f>
        <v>0</v>
      </c>
      <c r="G235" s="107">
        <f t="shared" ref="G235:L235" si="58">G234/G229</f>
        <v>0</v>
      </c>
      <c r="H235" s="107">
        <f t="shared" si="58"/>
        <v>0</v>
      </c>
      <c r="I235" s="107">
        <f t="shared" si="58"/>
        <v>0</v>
      </c>
      <c r="J235" s="107">
        <f t="shared" si="58"/>
        <v>0</v>
      </c>
      <c r="K235" s="107">
        <f t="shared" si="58"/>
        <v>0</v>
      </c>
      <c r="L235" s="107">
        <f t="shared" si="58"/>
        <v>3.9972867057760514E-2</v>
      </c>
      <c r="M235" s="107">
        <f>M234/M229</f>
        <v>3.5856998480894485E-2</v>
      </c>
      <c r="N235" s="107">
        <f>N234/N229</f>
        <v>3.5851976953026339E-2</v>
      </c>
      <c r="P235" s="5" t="s">
        <v>501</v>
      </c>
    </row>
    <row r="236" spans="1:16">
      <c r="A236" t="s">
        <v>42</v>
      </c>
      <c r="B236" s="73" t="s">
        <v>502</v>
      </c>
      <c r="C236" s="34" t="s">
        <v>301</v>
      </c>
      <c r="D236" s="20"/>
      <c r="E236" s="19"/>
      <c r="F236" s="19"/>
      <c r="G236" s="19"/>
      <c r="H236" s="19"/>
      <c r="I236" s="19">
        <v>0</v>
      </c>
      <c r="J236" s="19">
        <v>0</v>
      </c>
      <c r="K236" s="19">
        <v>0</v>
      </c>
      <c r="L236" s="19">
        <v>18816.354399999989</v>
      </c>
      <c r="M236" s="19">
        <f>+'Table 2 1819 &amp;1920 Workings'!E318</f>
        <v>19000.896400000198</v>
      </c>
      <c r="N236" s="19">
        <f>+'Table 2 1819 &amp;1920 Workings'!F318</f>
        <v>16105.399500000025</v>
      </c>
      <c r="P236" s="117" t="s">
        <v>302</v>
      </c>
    </row>
    <row r="237" spans="1:16">
      <c r="A237" t="s">
        <v>42</v>
      </c>
      <c r="B237" s="73" t="s">
        <v>503</v>
      </c>
      <c r="C237" s="34" t="s">
        <v>304</v>
      </c>
      <c r="D237" s="109" t="s">
        <v>152</v>
      </c>
      <c r="E237" s="107">
        <f t="shared" ref="E237:N237" si="59">E236/E229</f>
        <v>0</v>
      </c>
      <c r="F237" s="107">
        <f t="shared" si="59"/>
        <v>0</v>
      </c>
      <c r="G237" s="107">
        <f t="shared" si="59"/>
        <v>0</v>
      </c>
      <c r="H237" s="107">
        <f t="shared" si="59"/>
        <v>0</v>
      </c>
      <c r="I237" s="107">
        <f t="shared" si="59"/>
        <v>0</v>
      </c>
      <c r="J237" s="107">
        <f t="shared" si="59"/>
        <v>0</v>
      </c>
      <c r="K237" s="107">
        <f t="shared" si="59"/>
        <v>0</v>
      </c>
      <c r="L237" s="107">
        <f t="shared" si="59"/>
        <v>4.2676371434715301E-3</v>
      </c>
      <c r="M237" s="107">
        <f t="shared" si="59"/>
        <v>4.4039616836661372E-3</v>
      </c>
      <c r="N237" s="107">
        <f t="shared" si="59"/>
        <v>3.7534195370257572E-3</v>
      </c>
    </row>
    <row r="238" spans="1:16">
      <c r="B238" s="73"/>
    </row>
    <row r="239" spans="1:16" ht="18">
      <c r="B239" s="73"/>
      <c r="C239" s="6" t="s">
        <v>504</v>
      </c>
      <c r="D239" s="15"/>
    </row>
    <row r="240" spans="1:16">
      <c r="B240" s="73"/>
      <c r="C240" s="8" t="s">
        <v>505</v>
      </c>
      <c r="D240" s="8" t="s">
        <v>149</v>
      </c>
      <c r="E240" s="50" t="str">
        <f>+E$12</f>
        <v>2010-11 RF</v>
      </c>
      <c r="F240" s="50" t="str">
        <f t="shared" ref="F240:N240" si="60">+F$12</f>
        <v>2011-12 RF</v>
      </c>
      <c r="G240" s="50" t="str">
        <f t="shared" si="60"/>
        <v>2012-13 RF</v>
      </c>
      <c r="H240" s="50" t="str">
        <f t="shared" si="60"/>
        <v>2013-14 RF</v>
      </c>
      <c r="I240" s="50" t="str">
        <f t="shared" si="60"/>
        <v>2014-15 RF</v>
      </c>
      <c r="J240" s="50" t="str">
        <f t="shared" si="60"/>
        <v>2015-16 RF</v>
      </c>
      <c r="K240" s="50" t="str">
        <f t="shared" si="60"/>
        <v>2016-17 RF</v>
      </c>
      <c r="L240" s="50" t="str">
        <f t="shared" si="60"/>
        <v>2017-18 RF</v>
      </c>
      <c r="M240" s="50" t="str">
        <f t="shared" si="60"/>
        <v>2018-19 RF</v>
      </c>
      <c r="N240" s="50" t="str">
        <f t="shared" si="60"/>
        <v>2019-20 Month</v>
      </c>
    </row>
    <row r="241" spans="2:16">
      <c r="B241" s="73">
        <f>B235+1</f>
        <v>141</v>
      </c>
      <c r="C241" s="16" t="s">
        <v>186</v>
      </c>
      <c r="D241" s="16" t="s">
        <v>506</v>
      </c>
      <c r="E241" s="19">
        <v>67871.486082117553</v>
      </c>
      <c r="F241" s="19">
        <v>77713.387978142098</v>
      </c>
      <c r="G241" s="19">
        <v>79490.564383560981</v>
      </c>
      <c r="H241" s="19">
        <v>80526.882191780474</v>
      </c>
      <c r="I241" s="19">
        <v>81165.090410960314</v>
      </c>
      <c r="J241" s="19">
        <v>82829.054644809075</v>
      </c>
      <c r="K241" s="19">
        <v>84842.895890413143</v>
      </c>
      <c r="L241" s="19">
        <v>94779.172602741455</v>
      </c>
      <c r="M241" s="19">
        <f>+'Table 2 1819 &amp;1920 Workings'!E323</f>
        <v>95839.005479453757</v>
      </c>
      <c r="N241" s="19">
        <f>+'Table 2 1819 &amp;1920 Workings'!F323</f>
        <v>98132.144808742218</v>
      </c>
      <c r="P241" s="43" t="s">
        <v>507</v>
      </c>
    </row>
    <row r="242" spans="2:16">
      <c r="B242" s="73">
        <f t="shared" ref="B242:B248" si="61">B241+1</f>
        <v>142</v>
      </c>
      <c r="C242" s="20" t="s">
        <v>189</v>
      </c>
      <c r="D242" s="20" t="s">
        <v>508</v>
      </c>
      <c r="E242" s="19">
        <v>5807.922298630072</v>
      </c>
      <c r="F242" s="19">
        <v>5839.8442622950797</v>
      </c>
      <c r="G242" s="19">
        <v>5771.4602739726033</v>
      </c>
      <c r="H242" s="19">
        <v>5647.068493150683</v>
      </c>
      <c r="I242" s="19">
        <v>5685.7178082191776</v>
      </c>
      <c r="J242" s="19">
        <v>5872.6748633879752</v>
      </c>
      <c r="K242" s="19">
        <v>5907.5150684931541</v>
      </c>
      <c r="L242" s="19">
        <v>6418.5561643835699</v>
      </c>
      <c r="M242" s="19">
        <f>+'Table 2 1819 &amp;1920 Workings'!E324</f>
        <v>6242.7780821917968</v>
      </c>
      <c r="N242" s="19">
        <f>+'Table 2 1819 &amp;1920 Workings'!F324</f>
        <v>6272.1612021858118</v>
      </c>
      <c r="P242" s="5" t="s">
        <v>509</v>
      </c>
    </row>
    <row r="243" spans="2:16">
      <c r="B243" s="73">
        <f t="shared" si="61"/>
        <v>143</v>
      </c>
      <c r="C243" s="20" t="s">
        <v>192</v>
      </c>
      <c r="D243" s="20" t="s">
        <v>510</v>
      </c>
      <c r="E243" s="19">
        <v>1107.1082082191799</v>
      </c>
      <c r="F243" s="19">
        <v>1201.907103825137</v>
      </c>
      <c r="G243" s="19">
        <v>1279.2684931506858</v>
      </c>
      <c r="H243" s="19">
        <v>1322.4273972602741</v>
      </c>
      <c r="I243" s="19">
        <v>1369.8821917808216</v>
      </c>
      <c r="J243" s="19">
        <v>1351.1092896174862</v>
      </c>
      <c r="K243" s="19">
        <v>1353.8164383561648</v>
      </c>
      <c r="L243" s="19">
        <v>1437.6493150684926</v>
      </c>
      <c r="M243" s="19">
        <f>+'Table 2 1819 &amp;1920 Workings'!E325</f>
        <v>1424.8657534246574</v>
      </c>
      <c r="N243" s="19">
        <f>+'Table 2 1819 &amp;1920 Workings'!F325</f>
        <v>1459.4234972677602</v>
      </c>
      <c r="P243" s="5" t="s">
        <v>511</v>
      </c>
    </row>
    <row r="244" spans="2:16">
      <c r="B244" s="73">
        <f t="shared" si="61"/>
        <v>144</v>
      </c>
      <c r="C244" s="20" t="s">
        <v>195</v>
      </c>
      <c r="D244" s="20" t="s">
        <v>512</v>
      </c>
      <c r="E244" s="19">
        <v>781.51560821917838</v>
      </c>
      <c r="F244" s="19">
        <v>886.44808743169324</v>
      </c>
      <c r="G244" s="19">
        <v>913.28219178082179</v>
      </c>
      <c r="H244" s="19">
        <v>938.30136986301341</v>
      </c>
      <c r="I244" s="19">
        <v>957.20273972602786</v>
      </c>
      <c r="J244" s="19">
        <v>896.65573770491801</v>
      </c>
      <c r="K244" s="19">
        <v>867.53972602739759</v>
      </c>
      <c r="L244" s="19">
        <v>892.47123287671207</v>
      </c>
      <c r="M244" s="19">
        <f>+'Table 2 1819 &amp;1920 Workings'!E326</f>
        <v>872.76438356164397</v>
      </c>
      <c r="N244" s="19">
        <f>+'Table 2 1819 &amp;1920 Workings'!F326</f>
        <v>874.84972677595647</v>
      </c>
      <c r="P244" s="5" t="s">
        <v>513</v>
      </c>
    </row>
    <row r="245" spans="2:16">
      <c r="B245" s="73">
        <f t="shared" si="61"/>
        <v>145</v>
      </c>
      <c r="C245" s="20" t="s">
        <v>198</v>
      </c>
      <c r="D245" s="20" t="s">
        <v>514</v>
      </c>
      <c r="E245" s="19">
        <v>200.59621369863012</v>
      </c>
      <c r="F245" s="19">
        <v>183.64207650273224</v>
      </c>
      <c r="G245" s="19">
        <v>189.53150684931489</v>
      </c>
      <c r="H245" s="19">
        <v>160.01917808219176</v>
      </c>
      <c r="I245" s="19">
        <v>155.96164383561646</v>
      </c>
      <c r="J245" s="19">
        <v>140.2431693989071</v>
      </c>
      <c r="K245" s="19">
        <v>140.26027397260273</v>
      </c>
      <c r="L245" s="19">
        <v>170.46027397260275</v>
      </c>
      <c r="M245" s="19">
        <f>+'Table 2 1819 &amp;1920 Workings'!E327</f>
        <v>167.48767123287675</v>
      </c>
      <c r="N245" s="19">
        <f>+'Table 2 1819 &amp;1920 Workings'!F327</f>
        <v>167.8306010928961</v>
      </c>
      <c r="P245" s="5" t="s">
        <v>515</v>
      </c>
    </row>
    <row r="246" spans="2:16">
      <c r="B246" s="73">
        <f t="shared" si="61"/>
        <v>146</v>
      </c>
      <c r="C246" s="20" t="s">
        <v>317</v>
      </c>
      <c r="D246" s="20" t="s">
        <v>516</v>
      </c>
      <c r="E246" s="19">
        <v>28.241095890410957</v>
      </c>
      <c r="F246" s="19">
        <v>30.434426229508198</v>
      </c>
      <c r="G246" s="19">
        <v>28.408219178082199</v>
      </c>
      <c r="H246" s="19">
        <v>30.024657534246572</v>
      </c>
      <c r="I246" s="19">
        <v>26.561643835616437</v>
      </c>
      <c r="J246" s="19">
        <v>20.423497267759565</v>
      </c>
      <c r="K246" s="19">
        <v>16.657534246575342</v>
      </c>
      <c r="L246" s="19">
        <v>18.287671232876711</v>
      </c>
      <c r="M246" s="19">
        <f>+'Table 2 1819 &amp;1920 Workings'!E328</f>
        <v>17.635616438356166</v>
      </c>
      <c r="N246" s="19">
        <f>+'Table 2 1819 &amp;1920 Workings'!F328</f>
        <v>18</v>
      </c>
      <c r="P246" s="5" t="s">
        <v>517</v>
      </c>
    </row>
    <row r="247" spans="2:16">
      <c r="B247" s="73">
        <f t="shared" si="61"/>
        <v>147</v>
      </c>
      <c r="C247" s="20" t="s">
        <v>320</v>
      </c>
      <c r="D247" s="20" t="s">
        <v>518</v>
      </c>
      <c r="E247" s="19">
        <v>5.353424657534247</v>
      </c>
      <c r="F247" s="19">
        <v>6.9617486338797816</v>
      </c>
      <c r="G247" s="19">
        <v>5.6328767123287671</v>
      </c>
      <c r="H247" s="19">
        <v>5.7424657534246579</v>
      </c>
      <c r="I247" s="19">
        <v>5.7287671232876711</v>
      </c>
      <c r="J247" s="19">
        <v>5.5245901639344268</v>
      </c>
      <c r="K247" s="19">
        <v>3.0657534246575344</v>
      </c>
      <c r="L247" s="19">
        <v>4.3561643835616435</v>
      </c>
      <c r="M247" s="19">
        <f>+'Table 2 1819 &amp;1920 Workings'!E329</f>
        <v>2.6219178082191781</v>
      </c>
      <c r="N247" s="19">
        <f>+'Table 2 1819 &amp;1920 Workings'!F329</f>
        <v>2.5027322404371586</v>
      </c>
      <c r="P247" s="5" t="s">
        <v>519</v>
      </c>
    </row>
    <row r="248" spans="2:16">
      <c r="B248" s="73">
        <f t="shared" si="61"/>
        <v>148</v>
      </c>
      <c r="C248" s="25" t="s">
        <v>201</v>
      </c>
      <c r="D248" s="10" t="s">
        <v>152</v>
      </c>
      <c r="E248" s="11">
        <f>SUM(E241:E247)</f>
        <v>75802.222931432567</v>
      </c>
      <c r="F248" s="11">
        <f t="shared" ref="F248:L248" si="62">SUM(F241:F247)</f>
        <v>85862.625683060134</v>
      </c>
      <c r="G248" s="11">
        <f t="shared" si="62"/>
        <v>87678.147945204822</v>
      </c>
      <c r="H248" s="11">
        <f t="shared" si="62"/>
        <v>88630.465753424302</v>
      </c>
      <c r="I248" s="11">
        <f t="shared" si="62"/>
        <v>89366.145205480876</v>
      </c>
      <c r="J248" s="11">
        <f t="shared" si="62"/>
        <v>91115.68579235005</v>
      </c>
      <c r="K248" s="11">
        <f t="shared" si="62"/>
        <v>93131.750684933708</v>
      </c>
      <c r="L248" s="11">
        <f t="shared" si="62"/>
        <v>103720.95342465925</v>
      </c>
      <c r="M248" s="11">
        <f>SUM(M241:M247)</f>
        <v>104567.15890411132</v>
      </c>
      <c r="N248" s="11">
        <f>SUM(N241:N247)</f>
        <v>106926.91256830508</v>
      </c>
      <c r="P248" s="5" t="s">
        <v>520</v>
      </c>
    </row>
    <row r="249" spans="2:16">
      <c r="B249" s="73"/>
      <c r="C249" s="15"/>
      <c r="D249" s="15"/>
    </row>
    <row r="250" spans="2:16">
      <c r="B250" s="118" t="s">
        <v>521</v>
      </c>
      <c r="C250" s="119" t="s">
        <v>334</v>
      </c>
      <c r="D250" s="119" t="s">
        <v>206</v>
      </c>
      <c r="E250" s="18">
        <v>0</v>
      </c>
      <c r="F250" s="19">
        <v>0</v>
      </c>
      <c r="G250" s="19">
        <v>0</v>
      </c>
      <c r="H250" s="18">
        <v>0.41643835616438357</v>
      </c>
      <c r="I250" s="19">
        <v>267.54246575342472</v>
      </c>
      <c r="J250" s="19">
        <v>2183.5546448087293</v>
      </c>
      <c r="K250" s="18">
        <v>3893.8794520547958</v>
      </c>
      <c r="L250" s="19">
        <v>4955.5863013698672</v>
      </c>
      <c r="M250" s="18">
        <v>6196.6547945205557</v>
      </c>
      <c r="N250" s="19">
        <v>6957.8224043715845</v>
      </c>
      <c r="P250" s="120" t="s">
        <v>522</v>
      </c>
    </row>
    <row r="251" spans="2:16">
      <c r="B251" s="118" t="s">
        <v>523</v>
      </c>
      <c r="C251" s="119" t="s">
        <v>337</v>
      </c>
      <c r="D251" s="119" t="s">
        <v>206</v>
      </c>
      <c r="E251" s="18">
        <v>12212.72054794524</v>
      </c>
      <c r="F251" s="19">
        <v>11469.349726775936</v>
      </c>
      <c r="G251" s="19">
        <v>9981.1150684931508</v>
      </c>
      <c r="H251" s="18">
        <v>9079.7589041095507</v>
      </c>
      <c r="I251" s="19">
        <v>8887.0849315067589</v>
      </c>
      <c r="J251" s="19">
        <v>8987.7158469946298</v>
      </c>
      <c r="K251" s="18">
        <v>8850.150684931481</v>
      </c>
      <c r="L251" s="19">
        <v>7430.1260273972521</v>
      </c>
      <c r="M251" s="18">
        <v>7434.0465753424642</v>
      </c>
      <c r="N251" s="19">
        <f>7913.19398907104-N252</f>
        <v>7435.5163934426246</v>
      </c>
      <c r="P251" s="120" t="s">
        <v>524</v>
      </c>
    </row>
    <row r="252" spans="2:16">
      <c r="B252" s="118" t="s">
        <v>525</v>
      </c>
      <c r="C252" s="119" t="s">
        <v>340</v>
      </c>
      <c r="D252" s="119" t="s">
        <v>206</v>
      </c>
      <c r="E252" s="18">
        <v>0</v>
      </c>
      <c r="F252" s="19">
        <v>0</v>
      </c>
      <c r="G252" s="19">
        <v>0</v>
      </c>
      <c r="H252" s="18">
        <v>6.8493150684931503E-2</v>
      </c>
      <c r="I252" s="19">
        <v>36.569863013698622</v>
      </c>
      <c r="J252" s="19">
        <v>204.40437158469939</v>
      </c>
      <c r="K252" s="18">
        <v>327.20821917808195</v>
      </c>
      <c r="L252" s="19">
        <v>412.9753424657535</v>
      </c>
      <c r="M252" s="18">
        <v>446.45205479452068</v>
      </c>
      <c r="N252" s="19">
        <v>477.67759562841536</v>
      </c>
      <c r="P252" s="120" t="s">
        <v>526</v>
      </c>
    </row>
    <row r="253" spans="2:16">
      <c r="B253" s="118" t="s">
        <v>527</v>
      </c>
      <c r="C253" s="119" t="s">
        <v>215</v>
      </c>
      <c r="D253" s="119" t="s">
        <v>206</v>
      </c>
      <c r="E253" s="18">
        <v>0</v>
      </c>
      <c r="F253" s="18">
        <v>0</v>
      </c>
      <c r="G253" s="18">
        <v>0</v>
      </c>
      <c r="H253" s="18">
        <v>230.33</v>
      </c>
      <c r="I253" s="18">
        <v>115258.46</v>
      </c>
      <c r="J253" s="18">
        <v>730388.04</v>
      </c>
      <c r="K253" s="18">
        <v>1063703.72</v>
      </c>
      <c r="L253" s="18">
        <v>1334574.42</v>
      </c>
      <c r="M253" s="18">
        <v>1289500.1399999997</v>
      </c>
      <c r="N253" s="18">
        <v>1650764.7007999995</v>
      </c>
      <c r="P253" s="120" t="s">
        <v>526</v>
      </c>
    </row>
    <row r="254" spans="2:16">
      <c r="B254" s="118" t="s">
        <v>528</v>
      </c>
      <c r="C254" s="119" t="s">
        <v>217</v>
      </c>
      <c r="D254" s="119" t="s">
        <v>206</v>
      </c>
      <c r="E254" s="18">
        <v>0</v>
      </c>
      <c r="F254" s="18">
        <v>0</v>
      </c>
      <c r="G254" s="18">
        <v>0</v>
      </c>
      <c r="H254" s="18">
        <v>0</v>
      </c>
      <c r="I254" s="18">
        <v>0</v>
      </c>
      <c r="J254" s="18">
        <v>0</v>
      </c>
      <c r="K254" s="18">
        <v>0</v>
      </c>
      <c r="L254" s="18">
        <v>20615.490000000002</v>
      </c>
      <c r="M254" s="18">
        <v>28841.919999999995</v>
      </c>
      <c r="N254" s="18">
        <v>16183.339</v>
      </c>
      <c r="P254" s="120" t="s">
        <v>526</v>
      </c>
    </row>
    <row r="255" spans="2:16">
      <c r="B255" s="118" t="s">
        <v>529</v>
      </c>
      <c r="C255" s="119" t="s">
        <v>219</v>
      </c>
      <c r="D255" s="119" t="s">
        <v>206</v>
      </c>
      <c r="E255" s="18">
        <v>0</v>
      </c>
      <c r="F255" s="18">
        <v>0</v>
      </c>
      <c r="G255" s="18">
        <v>0</v>
      </c>
      <c r="H255" s="150">
        <f>+H253/H250</f>
        <v>553.09506578947367</v>
      </c>
      <c r="I255" s="150">
        <f t="shared" ref="I255:N255" si="63">+I253/I250</f>
        <v>430.80435726500968</v>
      </c>
      <c r="J255" s="150">
        <f t="shared" si="63"/>
        <v>334.49496752300382</v>
      </c>
      <c r="K255" s="150">
        <f t="shared" si="63"/>
        <v>273.17325384551509</v>
      </c>
      <c r="L255" s="150">
        <f t="shared" si="63"/>
        <v>269.30706859672387</v>
      </c>
      <c r="M255" s="150">
        <f t="shared" si="63"/>
        <v>208.09617168609279</v>
      </c>
      <c r="N255" s="150">
        <f t="shared" si="63"/>
        <v>237.25306638508445</v>
      </c>
      <c r="P255" s="120" t="s">
        <v>526</v>
      </c>
    </row>
    <row r="256" spans="2:16">
      <c r="B256" s="73"/>
      <c r="C256" s="15"/>
      <c r="D256" s="15"/>
    </row>
    <row r="257" spans="2:16">
      <c r="B257" s="73"/>
      <c r="C257" s="22" t="s">
        <v>467</v>
      </c>
      <c r="D257" s="24"/>
    </row>
    <row r="258" spans="2:16">
      <c r="B258" s="73">
        <f>B248+1</f>
        <v>149</v>
      </c>
      <c r="C258" s="20" t="s">
        <v>530</v>
      </c>
      <c r="D258" s="20" t="s">
        <v>531</v>
      </c>
      <c r="E258" s="19">
        <v>4464324.9851012016</v>
      </c>
      <c r="F258" s="19">
        <v>4693696.9172677621</v>
      </c>
      <c r="G258" s="19">
        <v>4773374.9357534219</v>
      </c>
      <c r="H258" s="19">
        <v>4822523.1245205551</v>
      </c>
      <c r="I258" s="19">
        <v>4824203.0202739816</v>
      </c>
      <c r="J258" s="19">
        <v>4841113.1262295088</v>
      </c>
      <c r="K258" s="19">
        <v>4790261.2290410949</v>
      </c>
      <c r="L258" s="19">
        <v>4877761.6713698572</v>
      </c>
      <c r="M258" s="19">
        <f>+'Table 2 1819 &amp;1920 Workings'!E333</f>
        <v>4832236.4104109667</v>
      </c>
      <c r="N258" s="19">
        <f>+'Table 2 1819 &amp;1920 Workings'!F333</f>
        <v>4815973.2602980947</v>
      </c>
      <c r="P258" s="5" t="s">
        <v>532</v>
      </c>
    </row>
    <row r="259" spans="2:16">
      <c r="B259" s="73">
        <f>B258+1</f>
        <v>150</v>
      </c>
      <c r="C259" s="25" t="s">
        <v>243</v>
      </c>
      <c r="D259" s="20" t="s">
        <v>533</v>
      </c>
      <c r="E259" s="19">
        <v>48451137.546303652</v>
      </c>
      <c r="F259" s="19">
        <v>47015701.144317053</v>
      </c>
      <c r="G259" s="19">
        <v>46107853.98273956</v>
      </c>
      <c r="H259" s="19">
        <v>47163690.985890336</v>
      </c>
      <c r="I259" s="19">
        <v>47007115.693972796</v>
      </c>
      <c r="J259" s="19">
        <v>47708226.9029506</v>
      </c>
      <c r="K259" s="19">
        <v>48872347.993561625</v>
      </c>
      <c r="L259" s="19">
        <v>49699448.266438492</v>
      </c>
      <c r="M259" s="19">
        <f>+'Table 2 1819 &amp;1920 Workings'!E334</f>
        <v>49611241.227945499</v>
      </c>
      <c r="N259" s="19">
        <f>+'Table 2 1819 &amp;1920 Workings'!F334</f>
        <v>50778348.943581596</v>
      </c>
      <c r="P259" s="5" t="s">
        <v>534</v>
      </c>
    </row>
    <row r="260" spans="2:16">
      <c r="B260" s="73"/>
      <c r="C260" s="15"/>
      <c r="D260" s="15"/>
    </row>
    <row r="261" spans="2:16">
      <c r="B261" s="73"/>
      <c r="C261" s="22" t="s">
        <v>535</v>
      </c>
      <c r="D261" s="24"/>
    </row>
    <row r="262" spans="2:16">
      <c r="B262" s="73">
        <f>B259+1</f>
        <v>151</v>
      </c>
      <c r="C262" s="25" t="s">
        <v>186</v>
      </c>
      <c r="D262" s="25" t="s">
        <v>536</v>
      </c>
      <c r="E262" s="19">
        <v>70</v>
      </c>
      <c r="F262" s="19">
        <v>57</v>
      </c>
      <c r="G262" s="19">
        <v>51</v>
      </c>
      <c r="H262" s="19">
        <v>49</v>
      </c>
      <c r="I262" s="19">
        <v>47</v>
      </c>
      <c r="J262" s="19">
        <v>47</v>
      </c>
      <c r="K262" s="19">
        <v>47</v>
      </c>
      <c r="L262" s="19">
        <v>47</v>
      </c>
      <c r="M262" s="19">
        <f>+'Table 2 1819 &amp;1920 Workings'!E337</f>
        <v>48</v>
      </c>
      <c r="N262" s="19">
        <f>+'Table 2 1819 &amp;1920 Workings'!F337</f>
        <v>49</v>
      </c>
      <c r="P262" s="5" t="s">
        <v>537</v>
      </c>
    </row>
    <row r="263" spans="2:16">
      <c r="B263" s="73">
        <f t="shared" ref="B263:B268" si="64">B262+1</f>
        <v>152</v>
      </c>
      <c r="C263" s="20" t="s">
        <v>189</v>
      </c>
      <c r="D263" s="20" t="s">
        <v>538</v>
      </c>
      <c r="E263" s="19">
        <v>140</v>
      </c>
      <c r="F263" s="19">
        <v>115</v>
      </c>
      <c r="G263" s="19">
        <v>105</v>
      </c>
      <c r="H263" s="19">
        <v>102</v>
      </c>
      <c r="I263" s="19">
        <v>98</v>
      </c>
      <c r="J263" s="19">
        <v>99</v>
      </c>
      <c r="K263" s="19">
        <v>99</v>
      </c>
      <c r="L263" s="19">
        <v>100</v>
      </c>
      <c r="M263" s="19">
        <f>+'Table 2 1819 &amp;1920 Workings'!E338</f>
        <v>101</v>
      </c>
      <c r="N263" s="19">
        <f>+'Table 2 1819 &amp;1920 Workings'!F338</f>
        <v>102</v>
      </c>
      <c r="P263" s="5" t="s">
        <v>539</v>
      </c>
    </row>
    <row r="264" spans="2:16">
      <c r="B264" s="73">
        <f t="shared" si="64"/>
        <v>153</v>
      </c>
      <c r="C264" s="20" t="s">
        <v>192</v>
      </c>
      <c r="D264" s="20" t="s">
        <v>540</v>
      </c>
      <c r="E264" s="19">
        <v>553</v>
      </c>
      <c r="F264" s="19">
        <v>454</v>
      </c>
      <c r="G264" s="19">
        <v>413</v>
      </c>
      <c r="H264" s="19">
        <v>400</v>
      </c>
      <c r="I264" s="19">
        <v>385</v>
      </c>
      <c r="J264" s="19">
        <v>389</v>
      </c>
      <c r="K264" s="19">
        <v>387</v>
      </c>
      <c r="L264" s="19">
        <v>389</v>
      </c>
      <c r="M264" s="19">
        <f>+'Table 2 1819 &amp;1920 Workings'!E339</f>
        <v>397</v>
      </c>
      <c r="N264" s="19">
        <f>+'Table 2 1819 &amp;1920 Workings'!F339</f>
        <v>404</v>
      </c>
      <c r="P264" s="5" t="s">
        <v>389</v>
      </c>
    </row>
    <row r="265" spans="2:16">
      <c r="B265" s="73">
        <f t="shared" si="64"/>
        <v>154</v>
      </c>
      <c r="C265" s="20" t="s">
        <v>195</v>
      </c>
      <c r="D265" s="20" t="s">
        <v>541</v>
      </c>
      <c r="E265" s="19">
        <v>823</v>
      </c>
      <c r="F265" s="19">
        <v>677</v>
      </c>
      <c r="G265" s="19">
        <v>615</v>
      </c>
      <c r="H265" s="19">
        <v>596</v>
      </c>
      <c r="I265" s="19">
        <v>574</v>
      </c>
      <c r="J265" s="19">
        <v>580</v>
      </c>
      <c r="K265" s="19">
        <v>578</v>
      </c>
      <c r="L265" s="19">
        <v>581</v>
      </c>
      <c r="M265" s="19">
        <f>+'Table 2 1819 &amp;1920 Workings'!E340</f>
        <v>593</v>
      </c>
      <c r="N265" s="19">
        <f>+'Table 2 1819 &amp;1920 Workings'!F340</f>
        <v>605</v>
      </c>
      <c r="P265" s="5" t="s">
        <v>254</v>
      </c>
    </row>
    <row r="266" spans="2:16">
      <c r="B266" s="73">
        <f t="shared" si="64"/>
        <v>155</v>
      </c>
      <c r="C266" s="20" t="s">
        <v>198</v>
      </c>
      <c r="D266" s="20" t="s">
        <v>542</v>
      </c>
      <c r="E266" s="19">
        <v>2230</v>
      </c>
      <c r="F266" s="19">
        <v>1834</v>
      </c>
      <c r="G266" s="19">
        <v>1667</v>
      </c>
      <c r="H266" s="19">
        <v>1616</v>
      </c>
      <c r="I266" s="19">
        <v>1556</v>
      </c>
      <c r="J266" s="19">
        <v>1572</v>
      </c>
      <c r="K266" s="19">
        <v>1566</v>
      </c>
      <c r="L266" s="19">
        <v>1575</v>
      </c>
      <c r="M266" s="19">
        <f>+'Table 2 1819 &amp;1920 Workings'!E341</f>
        <v>1607</v>
      </c>
      <c r="N266" s="19">
        <f>+'Table 2 1819 &amp;1920 Workings'!F341</f>
        <v>1639</v>
      </c>
      <c r="P266" s="5" t="s">
        <v>543</v>
      </c>
    </row>
    <row r="267" spans="2:16">
      <c r="B267" s="73">
        <f t="shared" si="64"/>
        <v>156</v>
      </c>
      <c r="C267" s="20" t="s">
        <v>317</v>
      </c>
      <c r="D267" s="20" t="s">
        <v>544</v>
      </c>
      <c r="E267" s="19">
        <v>3961</v>
      </c>
      <c r="F267" s="19">
        <v>3257</v>
      </c>
      <c r="G267" s="19">
        <v>2962</v>
      </c>
      <c r="H267" s="19">
        <v>2871</v>
      </c>
      <c r="I267" s="19">
        <v>2765</v>
      </c>
      <c r="J267" s="19">
        <v>2793</v>
      </c>
      <c r="K267" s="19">
        <v>2782</v>
      </c>
      <c r="L267" s="19">
        <v>2799</v>
      </c>
      <c r="M267" s="19">
        <f>+'Table 2 1819 &amp;1920 Workings'!E342</f>
        <v>2855</v>
      </c>
      <c r="N267" s="19">
        <f>+'Table 2 1819 &amp;1920 Workings'!F342</f>
        <v>2912</v>
      </c>
      <c r="P267" s="5" t="s">
        <v>545</v>
      </c>
    </row>
    <row r="268" spans="2:16">
      <c r="B268" s="73">
        <f t="shared" si="64"/>
        <v>157</v>
      </c>
      <c r="C268" s="25" t="s">
        <v>320</v>
      </c>
      <c r="D268" s="25" t="s">
        <v>546</v>
      </c>
      <c r="E268" s="19">
        <v>12690</v>
      </c>
      <c r="F268" s="19">
        <v>10436</v>
      </c>
      <c r="G268" s="19">
        <v>9488</v>
      </c>
      <c r="H268" s="19">
        <v>9198</v>
      </c>
      <c r="I268" s="19">
        <v>8858</v>
      </c>
      <c r="J268" s="19">
        <v>8947</v>
      </c>
      <c r="K268" s="19">
        <v>8911</v>
      </c>
      <c r="L268" s="19">
        <v>8964</v>
      </c>
      <c r="M268" s="19">
        <f>+'Table 2 1819 &amp;1920 Workings'!E343</f>
        <v>9143</v>
      </c>
      <c r="N268" s="19">
        <f>+'Table 2 1819 &amp;1920 Workings'!F343</f>
        <v>9326</v>
      </c>
      <c r="P268" s="5" t="s">
        <v>395</v>
      </c>
    </row>
    <row r="269" spans="2:16">
      <c r="B269" s="73"/>
      <c r="C269" s="15"/>
      <c r="D269" s="15"/>
    </row>
    <row r="270" spans="2:16">
      <c r="B270" s="73"/>
      <c r="C270" s="22" t="s">
        <v>480</v>
      </c>
      <c r="D270" s="24"/>
    </row>
    <row r="271" spans="2:16">
      <c r="B271" s="73">
        <f>B268+1</f>
        <v>158</v>
      </c>
      <c r="C271" s="25" t="s">
        <v>481</v>
      </c>
      <c r="D271" s="25" t="s">
        <v>547</v>
      </c>
      <c r="E271" s="19">
        <v>0.93559999999999999</v>
      </c>
      <c r="F271" s="19">
        <v>0.76939999999999997</v>
      </c>
      <c r="G271" s="19">
        <v>0.69950000000000001</v>
      </c>
      <c r="H271" s="19">
        <v>0.67810000000000004</v>
      </c>
      <c r="I271" s="19">
        <v>0.65300000000000002</v>
      </c>
      <c r="J271" s="19">
        <v>0.65949999999999998</v>
      </c>
      <c r="K271" s="19">
        <v>0.65690000000000004</v>
      </c>
      <c r="L271" s="19">
        <v>0.66080000000000005</v>
      </c>
      <c r="M271" s="19">
        <f>+'Table 2 1819 &amp;1920 Workings'!E346</f>
        <v>0.67400000000000004</v>
      </c>
      <c r="N271" s="19">
        <f>+'Table 2 1819 &amp;1920 Workings'!F346</f>
        <v>0.6875</v>
      </c>
      <c r="P271" s="5" t="s">
        <v>483</v>
      </c>
    </row>
    <row r="272" spans="2:16">
      <c r="B272" s="73">
        <f>B271+1</f>
        <v>159</v>
      </c>
      <c r="C272" s="25" t="s">
        <v>484</v>
      </c>
      <c r="D272" s="25" t="s">
        <v>548</v>
      </c>
      <c r="E272" s="19">
        <v>1.1217999999999999</v>
      </c>
      <c r="F272" s="19">
        <v>0.92249999999999999</v>
      </c>
      <c r="G272" s="19">
        <v>0.83879999999999999</v>
      </c>
      <c r="H272" s="19">
        <v>0.81310000000000004</v>
      </c>
      <c r="I272" s="19">
        <v>0.78300000000000003</v>
      </c>
      <c r="J272" s="19">
        <v>0.79079999999999995</v>
      </c>
      <c r="K272" s="19">
        <v>0.78720000000000001</v>
      </c>
      <c r="L272" s="19">
        <v>0.79190000000000005</v>
      </c>
      <c r="M272" s="19">
        <f>+'Table 2 1819 &amp;1920 Workings'!E347</f>
        <v>0.80769999999999997</v>
      </c>
      <c r="N272" s="19">
        <f>+'Table 2 1819 &amp;1920 Workings'!F347</f>
        <v>0.82389999999999997</v>
      </c>
      <c r="P272" s="5" t="s">
        <v>486</v>
      </c>
    </row>
    <row r="273" spans="2:16">
      <c r="B273" s="73"/>
      <c r="C273" s="35"/>
      <c r="D273" s="35"/>
      <c r="E273" s="35"/>
      <c r="F273" s="35"/>
      <c r="G273" s="35"/>
      <c r="H273" s="35"/>
      <c r="I273" s="35"/>
      <c r="J273" s="35"/>
      <c r="K273" s="35"/>
      <c r="L273" s="35"/>
      <c r="M273" s="35"/>
      <c r="N273" s="35"/>
      <c r="O273" s="35"/>
    </row>
    <row r="274" spans="2:16">
      <c r="B274" s="73"/>
      <c r="C274" s="22" t="s">
        <v>430</v>
      </c>
      <c r="D274" s="24"/>
    </row>
    <row r="275" spans="2:16">
      <c r="B275" s="73">
        <f>B272+1</f>
        <v>160</v>
      </c>
      <c r="C275" s="25" t="s">
        <v>549</v>
      </c>
      <c r="D275" s="20" t="s">
        <v>206</v>
      </c>
      <c r="E275" s="19">
        <v>154457.18</v>
      </c>
      <c r="F275" s="19">
        <v>229381.75699999998</v>
      </c>
      <c r="G275" s="19">
        <v>147867.51</v>
      </c>
      <c r="H275" s="19">
        <v>168919.8</v>
      </c>
      <c r="I275" s="19">
        <v>178152.86000000002</v>
      </c>
      <c r="J275" s="19">
        <v>165126.00999999998</v>
      </c>
      <c r="K275" s="19">
        <v>178045.03</v>
      </c>
      <c r="L275" s="19">
        <v>179286.39999999999</v>
      </c>
      <c r="M275" s="19">
        <f>+'Table 2 1819 &amp;1920 Workings'!E350</f>
        <v>70303.3</v>
      </c>
      <c r="N275" s="19">
        <f>+'Table 2 1819 &amp;1920 Workings'!F350</f>
        <v>75686.877899999934</v>
      </c>
      <c r="P275" s="5" t="s">
        <v>550</v>
      </c>
    </row>
    <row r="276" spans="2:16">
      <c r="B276" s="73">
        <f>B275+1</f>
        <v>161</v>
      </c>
      <c r="C276" s="25" t="s">
        <v>551</v>
      </c>
      <c r="D276" s="20" t="s">
        <v>206</v>
      </c>
      <c r="E276" s="19">
        <v>145804.70990000002</v>
      </c>
      <c r="F276" s="19">
        <v>121070.4397</v>
      </c>
      <c r="G276" s="19">
        <v>170094.44510000004</v>
      </c>
      <c r="H276" s="19">
        <v>80853.002899999992</v>
      </c>
      <c r="I276" s="19">
        <v>94287.87410000003</v>
      </c>
      <c r="J276" s="19">
        <v>105940.2257</v>
      </c>
      <c r="K276" s="19">
        <v>129275.52190000001</v>
      </c>
      <c r="L276" s="19">
        <v>154847.51439999999</v>
      </c>
      <c r="M276" s="19">
        <f>+'Table 2 1819 &amp;1920 Workings'!E351</f>
        <v>75239.027700000006</v>
      </c>
      <c r="N276" s="19">
        <f>+'Table 2 1819 &amp;1920 Workings'!F351</f>
        <v>99247.954200000022</v>
      </c>
      <c r="P276" s="5" t="s">
        <v>552</v>
      </c>
    </row>
    <row r="277" spans="2:16">
      <c r="B277" s="73"/>
      <c r="C277" s="15"/>
      <c r="D277" s="15"/>
    </row>
    <row r="278" spans="2:16">
      <c r="B278" s="73"/>
      <c r="C278" s="22" t="s">
        <v>282</v>
      </c>
      <c r="D278" s="24"/>
    </row>
    <row r="279" spans="2:16">
      <c r="B279" s="73">
        <f>B276+1</f>
        <v>162</v>
      </c>
      <c r="C279" s="32" t="s">
        <v>553</v>
      </c>
      <c r="D279" s="10" t="s">
        <v>152</v>
      </c>
      <c r="E279" s="11">
        <f>SUMPRODUCT(E241:E247,E262:E268)</f>
        <v>7446658.8285400029</v>
      </c>
      <c r="F279" s="11">
        <f t="shared" ref="F279:H279" si="65">SUMPRODUCT(F241:F247,F262:F268)</f>
        <v>6755613.6885245908</v>
      </c>
      <c r="G279" s="11">
        <f t="shared" si="65"/>
        <v>6203567.4493150339</v>
      </c>
      <c r="H279" s="11">
        <f t="shared" si="65"/>
        <v>6007627.772602723</v>
      </c>
      <c r="I279" s="11">
        <f t="shared" ref="I279:N279" si="66">SUMPRODUCT(I241:I247,I262:I268)</f>
        <v>5815663.2931507528</v>
      </c>
      <c r="J279" s="11">
        <f t="shared" si="66"/>
        <v>5846935.8196721468</v>
      </c>
      <c r="K279" s="11">
        <f t="shared" si="66"/>
        <v>5891132.8000001032</v>
      </c>
      <c r="L279" s="11">
        <f t="shared" si="66"/>
        <v>6532958.8794521373</v>
      </c>
      <c r="M279" s="11">
        <f t="shared" si="66"/>
        <v>6657488.4000000823</v>
      </c>
      <c r="N279" s="11">
        <f t="shared" si="66"/>
        <v>6917957.5519125238</v>
      </c>
      <c r="P279" s="5" t="s">
        <v>437</v>
      </c>
    </row>
    <row r="280" spans="2:16">
      <c r="B280" s="73">
        <f>B279+1</f>
        <v>163</v>
      </c>
      <c r="C280" s="32" t="s">
        <v>285</v>
      </c>
      <c r="D280" s="10" t="s">
        <v>152</v>
      </c>
      <c r="E280" s="11">
        <f t="shared" ref="E280:H280" si="67">E258*E271</f>
        <v>4176822.4560606843</v>
      </c>
      <c r="F280" s="11">
        <f t="shared" si="67"/>
        <v>3611330.4081458161</v>
      </c>
      <c r="G280" s="11">
        <f t="shared" si="67"/>
        <v>3338975.7675595186</v>
      </c>
      <c r="H280" s="11">
        <f t="shared" si="67"/>
        <v>3270152.9307373888</v>
      </c>
      <c r="I280" s="11">
        <f t="shared" ref="I280:L281" si="68">I258*I271</f>
        <v>3150204.57223891</v>
      </c>
      <c r="J280" s="11">
        <f t="shared" si="68"/>
        <v>3192714.1067483611</v>
      </c>
      <c r="K280" s="11">
        <f t="shared" si="68"/>
        <v>3146722.6013570954</v>
      </c>
      <c r="L280" s="11">
        <f t="shared" si="68"/>
        <v>3223224.912441202</v>
      </c>
      <c r="M280" s="11">
        <f>M258*M271</f>
        <v>3256927.3406169917</v>
      </c>
      <c r="N280" s="11">
        <f>N258*N271</f>
        <v>3310981.6164549403</v>
      </c>
      <c r="P280" s="5" t="s">
        <v>438</v>
      </c>
    </row>
    <row r="281" spans="2:16">
      <c r="B281" s="73">
        <f>B280+1</f>
        <v>164</v>
      </c>
      <c r="C281" s="32" t="s">
        <v>287</v>
      </c>
      <c r="D281" s="10" t="s">
        <v>152</v>
      </c>
      <c r="E281" s="11">
        <f t="shared" ref="E281:H281" si="69">E259*E272</f>
        <v>54352486.099443436</v>
      </c>
      <c r="F281" s="11">
        <f t="shared" si="69"/>
        <v>43371984.305632479</v>
      </c>
      <c r="G281" s="11">
        <f t="shared" si="69"/>
        <v>38675267.920721941</v>
      </c>
      <c r="H281" s="11">
        <f t="shared" si="69"/>
        <v>38348797.140627436</v>
      </c>
      <c r="I281" s="11">
        <f t="shared" si="68"/>
        <v>36806571.588380702</v>
      </c>
      <c r="J281" s="11">
        <f t="shared" si="68"/>
        <v>37727665.834853329</v>
      </c>
      <c r="K281" s="11">
        <f t="shared" si="68"/>
        <v>38472312.340531714</v>
      </c>
      <c r="L281" s="11">
        <f t="shared" si="68"/>
        <v>39356993.082192644</v>
      </c>
      <c r="M281" s="11">
        <f>M259*M272</f>
        <v>40070999.539811581</v>
      </c>
      <c r="N281" s="11">
        <f>N259*N272</f>
        <v>41836281.694616877</v>
      </c>
      <c r="P281" s="5" t="s">
        <v>439</v>
      </c>
    </row>
    <row r="282" spans="2:16">
      <c r="B282" s="73">
        <f>B281+1</f>
        <v>165</v>
      </c>
      <c r="C282" s="32" t="s">
        <v>440</v>
      </c>
      <c r="D282" s="10" t="s">
        <v>152</v>
      </c>
      <c r="E282" s="11">
        <f>E276</f>
        <v>145804.70990000002</v>
      </c>
      <c r="F282" s="11">
        <f t="shared" ref="F282:H282" si="70">F276</f>
        <v>121070.4397</v>
      </c>
      <c r="G282" s="11">
        <f t="shared" si="70"/>
        <v>170094.44510000004</v>
      </c>
      <c r="H282" s="11">
        <f t="shared" si="70"/>
        <v>80853.002899999992</v>
      </c>
      <c r="I282" s="11">
        <f t="shared" ref="I282:N282" si="71">I276</f>
        <v>94287.87410000003</v>
      </c>
      <c r="J282" s="11">
        <f t="shared" si="71"/>
        <v>105940.2257</v>
      </c>
      <c r="K282" s="11">
        <f t="shared" si="71"/>
        <v>129275.52190000001</v>
      </c>
      <c r="L282" s="11">
        <f t="shared" si="71"/>
        <v>154847.51439999999</v>
      </c>
      <c r="M282" s="11">
        <f t="shared" si="71"/>
        <v>75239.027700000006</v>
      </c>
      <c r="N282" s="11">
        <f t="shared" si="71"/>
        <v>99247.954200000022</v>
      </c>
      <c r="P282" s="5" t="str">
        <f>P276</f>
        <v>Total revenue from foul sewerage for customers subject to schedule 3 agreements</v>
      </c>
    </row>
    <row r="283" spans="2:16">
      <c r="B283" s="73">
        <f>B282+1</f>
        <v>166</v>
      </c>
      <c r="C283" s="32" t="s">
        <v>161</v>
      </c>
      <c r="D283" s="10" t="s">
        <v>152</v>
      </c>
      <c r="E283" s="11">
        <f>SUM(E279:E282)</f>
        <v>66121772.093944125</v>
      </c>
      <c r="F283" s="11">
        <f t="shared" ref="F283:H283" si="72">SUM(F279:F282)</f>
        <v>53859998.842002891</v>
      </c>
      <c r="G283" s="11">
        <f t="shared" si="72"/>
        <v>48387905.582696497</v>
      </c>
      <c r="H283" s="11">
        <f t="shared" si="72"/>
        <v>47707430.846867546</v>
      </c>
      <c r="I283" s="11">
        <f t="shared" ref="I283:N283" si="73">SUM(I279:I282)</f>
        <v>45866727.327870369</v>
      </c>
      <c r="J283" s="11">
        <f t="shared" si="73"/>
        <v>46873255.986973837</v>
      </c>
      <c r="K283" s="11">
        <f t="shared" si="73"/>
        <v>47639443.263788909</v>
      </c>
      <c r="L283" s="11">
        <f t="shared" si="73"/>
        <v>49268024.388485983</v>
      </c>
      <c r="M283" s="11">
        <f t="shared" si="73"/>
        <v>50060654.308128655</v>
      </c>
      <c r="N283" s="11">
        <f t="shared" si="73"/>
        <v>52164468.817184344</v>
      </c>
      <c r="P283" s="5" t="s">
        <v>156</v>
      </c>
    </row>
    <row r="284" spans="2:16">
      <c r="B284" s="73"/>
    </row>
    <row r="285" spans="2:16">
      <c r="B285" s="73"/>
      <c r="C285" s="33" t="s">
        <v>554</v>
      </c>
      <c r="D285" s="13"/>
      <c r="E285" s="14"/>
      <c r="F285" s="14"/>
      <c r="G285" s="14"/>
      <c r="H285" s="14"/>
      <c r="I285" s="14"/>
      <c r="J285" s="14"/>
      <c r="K285" s="14"/>
      <c r="L285" s="14"/>
      <c r="M285" s="14"/>
      <c r="N285" s="14"/>
    </row>
    <row r="286" spans="2:16">
      <c r="B286" s="73">
        <f>B283+1</f>
        <v>167</v>
      </c>
      <c r="C286" s="34" t="s">
        <v>555</v>
      </c>
      <c r="D286" s="20" t="s">
        <v>206</v>
      </c>
      <c r="E286" s="19">
        <v>0</v>
      </c>
      <c r="F286" s="19">
        <v>0</v>
      </c>
      <c r="G286" s="19">
        <v>0</v>
      </c>
      <c r="H286" s="19">
        <v>217.16359999999997</v>
      </c>
      <c r="I286" s="19">
        <v>108206.8419</v>
      </c>
      <c r="J286" s="19">
        <v>719660.4860000005</v>
      </c>
      <c r="K286" s="19">
        <v>1078054.980500001</v>
      </c>
      <c r="L286" s="19">
        <v>1371965.8533999999</v>
      </c>
      <c r="M286" s="19">
        <f>+'Table 2 1819 &amp;1920 Workings'!E361-M290</f>
        <v>1372272.9916999955</v>
      </c>
      <c r="N286" s="19">
        <f>+'Table 2 1819 &amp;1920 Workings'!F361</f>
        <v>1784507.7345000047</v>
      </c>
      <c r="P286" s="48" t="s">
        <v>556</v>
      </c>
    </row>
    <row r="287" spans="2:16">
      <c r="B287" s="73">
        <f>B286+1</f>
        <v>168</v>
      </c>
      <c r="C287" s="34" t="s">
        <v>557</v>
      </c>
      <c r="D287" s="10" t="s">
        <v>152</v>
      </c>
      <c r="E287" s="107">
        <f>E286/E283</f>
        <v>0</v>
      </c>
      <c r="F287" s="107">
        <f>F286/F283</f>
        <v>0</v>
      </c>
      <c r="G287" s="107">
        <f>G286/G283</f>
        <v>0</v>
      </c>
      <c r="H287" s="107">
        <f t="shared" ref="H287:L287" si="74">H286/H283</f>
        <v>4.5519868948100954E-6</v>
      </c>
      <c r="I287" s="107">
        <f t="shared" si="74"/>
        <v>2.3591576771218514E-3</v>
      </c>
      <c r="J287" s="107">
        <f t="shared" si="74"/>
        <v>1.5353328264629098E-2</v>
      </c>
      <c r="K287" s="107">
        <f t="shared" si="74"/>
        <v>2.2629462198594553E-2</v>
      </c>
      <c r="L287" s="107">
        <f t="shared" si="74"/>
        <v>2.7846983320902768E-2</v>
      </c>
      <c r="M287" s="107">
        <f>M286/M283</f>
        <v>2.7412206465650832E-2</v>
      </c>
      <c r="N287" s="107">
        <f>N286/N283</f>
        <v>3.4209257277285667E-2</v>
      </c>
      <c r="P287" s="5" t="s">
        <v>558</v>
      </c>
    </row>
    <row r="288" spans="2:16">
      <c r="B288" s="73">
        <f>B287+1</f>
        <v>169</v>
      </c>
      <c r="C288" s="34" t="s">
        <v>559</v>
      </c>
      <c r="D288" s="20" t="s">
        <v>206</v>
      </c>
      <c r="E288" s="19"/>
      <c r="F288" s="19"/>
      <c r="G288" s="19"/>
      <c r="H288" s="19"/>
      <c r="I288" s="19">
        <v>0</v>
      </c>
      <c r="J288" s="19">
        <v>0</v>
      </c>
      <c r="K288" s="19">
        <v>0</v>
      </c>
      <c r="L288" s="19">
        <v>998183.0307</v>
      </c>
      <c r="M288" s="19">
        <f>+'Table 2 1819 &amp;1920 Workings'!E363-M290</f>
        <v>926688.9535000053</v>
      </c>
      <c r="N288" s="19">
        <f>+'Table 2 1819 &amp;1920 Workings'!F363-N290</f>
        <v>807005.69570000004</v>
      </c>
      <c r="P288" s="5" t="s">
        <v>560</v>
      </c>
    </row>
    <row r="289" spans="1:16">
      <c r="B289" s="73">
        <f>B288+1</f>
        <v>170</v>
      </c>
      <c r="C289" s="34" t="s">
        <v>561</v>
      </c>
      <c r="D289" s="10" t="s">
        <v>152</v>
      </c>
      <c r="E289" s="107">
        <f>E288/E283</f>
        <v>0</v>
      </c>
      <c r="F289" s="107">
        <f>F288/F283</f>
        <v>0</v>
      </c>
      <c r="G289" s="107">
        <f>G288/G283</f>
        <v>0</v>
      </c>
      <c r="H289" s="107">
        <f t="shared" ref="H289:L289" si="75">H288/H283</f>
        <v>0</v>
      </c>
      <c r="I289" s="107">
        <f t="shared" si="75"/>
        <v>0</v>
      </c>
      <c r="J289" s="107">
        <f t="shared" si="75"/>
        <v>0</v>
      </c>
      <c r="K289" s="107">
        <f t="shared" si="75"/>
        <v>0</v>
      </c>
      <c r="L289" s="107">
        <f t="shared" si="75"/>
        <v>2.0260260951995408E-2</v>
      </c>
      <c r="M289" s="107">
        <f>M288/M283</f>
        <v>1.8511323239926832E-2</v>
      </c>
      <c r="N289" s="107">
        <f>N288/N283</f>
        <v>1.5470409533512804E-2</v>
      </c>
      <c r="P289" s="5" t="s">
        <v>562</v>
      </c>
    </row>
    <row r="290" spans="1:16">
      <c r="A290" t="s">
        <v>42</v>
      </c>
      <c r="B290" s="73" t="s">
        <v>563</v>
      </c>
      <c r="C290" s="34" t="s">
        <v>301</v>
      </c>
      <c r="D290" s="20"/>
      <c r="E290" s="19"/>
      <c r="F290" s="19"/>
      <c r="G290" s="19"/>
      <c r="H290" s="19"/>
      <c r="I290" s="19">
        <v>0</v>
      </c>
      <c r="J290" s="19">
        <v>0</v>
      </c>
      <c r="K290" s="19">
        <v>0</v>
      </c>
      <c r="L290" s="19">
        <v>37181.536399999997</v>
      </c>
      <c r="M290" s="19">
        <f>+'Table 2 1819 &amp;1920 Workings'!E365</f>
        <v>45910.614300000001</v>
      </c>
      <c r="N290" s="19">
        <f>+'Table 2 1819 &amp;1920 Workings'!F365</f>
        <v>38425.034299999963</v>
      </c>
      <c r="P290" s="117" t="s">
        <v>302</v>
      </c>
    </row>
    <row r="291" spans="1:16">
      <c r="A291" t="s">
        <v>42</v>
      </c>
      <c r="B291" s="73" t="s">
        <v>564</v>
      </c>
      <c r="C291" s="34" t="s">
        <v>304</v>
      </c>
      <c r="D291" s="109" t="s">
        <v>152</v>
      </c>
      <c r="E291" s="107">
        <f t="shared" ref="E291:N291" si="76">E290/E283</f>
        <v>0</v>
      </c>
      <c r="F291" s="107">
        <f t="shared" si="76"/>
        <v>0</v>
      </c>
      <c r="G291" s="107">
        <f t="shared" si="76"/>
        <v>0</v>
      </c>
      <c r="H291" s="107">
        <f t="shared" si="76"/>
        <v>0</v>
      </c>
      <c r="I291" s="107">
        <f t="shared" si="76"/>
        <v>0</v>
      </c>
      <c r="J291" s="107">
        <f t="shared" si="76"/>
        <v>0</v>
      </c>
      <c r="K291" s="107">
        <f t="shared" si="76"/>
        <v>0</v>
      </c>
      <c r="L291" s="107">
        <f t="shared" si="76"/>
        <v>7.5467885837714622E-4</v>
      </c>
      <c r="M291" s="107">
        <f t="shared" si="76"/>
        <v>9.1709976496542141E-4</v>
      </c>
      <c r="N291" s="107">
        <f t="shared" si="76"/>
        <v>7.3661316162663103E-4</v>
      </c>
    </row>
    <row r="292" spans="1:16">
      <c r="B292" s="73"/>
    </row>
    <row r="293" spans="1:16" ht="18">
      <c r="B293" s="73"/>
      <c r="C293" s="6" t="s">
        <v>565</v>
      </c>
      <c r="D293" s="15"/>
    </row>
    <row r="294" spans="1:16">
      <c r="B294" s="73"/>
      <c r="C294" s="22" t="s">
        <v>566</v>
      </c>
      <c r="D294" s="8" t="s">
        <v>149</v>
      </c>
      <c r="E294" s="50" t="str">
        <f>+E$12</f>
        <v>2010-11 RF</v>
      </c>
      <c r="F294" s="50" t="str">
        <f t="shared" ref="F294:N294" si="77">+F$12</f>
        <v>2011-12 RF</v>
      </c>
      <c r="G294" s="50" t="str">
        <f t="shared" si="77"/>
        <v>2012-13 RF</v>
      </c>
      <c r="H294" s="50" t="str">
        <f t="shared" si="77"/>
        <v>2013-14 RF</v>
      </c>
      <c r="I294" s="50" t="str">
        <f t="shared" si="77"/>
        <v>2014-15 RF</v>
      </c>
      <c r="J294" s="50" t="str">
        <f t="shared" si="77"/>
        <v>2015-16 RF</v>
      </c>
      <c r="K294" s="50" t="str">
        <f t="shared" si="77"/>
        <v>2016-17 RF</v>
      </c>
      <c r="L294" s="50" t="str">
        <f t="shared" si="77"/>
        <v>2017-18 RF</v>
      </c>
      <c r="M294" s="50" t="str">
        <f t="shared" si="77"/>
        <v>2018-19 RF</v>
      </c>
      <c r="N294" s="50" t="str">
        <f t="shared" si="77"/>
        <v>2019-20 Month</v>
      </c>
    </row>
    <row r="295" spans="1:16">
      <c r="B295" s="73">
        <f>B289+1</f>
        <v>171</v>
      </c>
      <c r="C295" s="32" t="s">
        <v>567</v>
      </c>
      <c r="D295" s="39" t="s">
        <v>568</v>
      </c>
      <c r="E295" s="18">
        <v>2614732222.5205336</v>
      </c>
      <c r="F295" s="19">
        <v>2655234622.5567617</v>
      </c>
      <c r="G295" s="19">
        <v>2744554672.0861602</v>
      </c>
      <c r="H295" s="19">
        <v>2779583031.0562944</v>
      </c>
      <c r="I295" s="19">
        <v>2874867748.9518571</v>
      </c>
      <c r="J295" s="19">
        <v>3069356313.7407422</v>
      </c>
      <c r="K295" s="19">
        <v>3209828348.5939918</v>
      </c>
      <c r="L295" s="19">
        <v>3609328387.5288062</v>
      </c>
      <c r="M295" s="19">
        <f>+'Table 2 1819 &amp;1920 Workings'!E370+('Table 2 1819 &amp;1920 Workings'!E372/3*2)+('Table 2 1819 &amp;1920 Workings'!E374/3)</f>
        <v>4093044862.1558781</v>
      </c>
      <c r="N295" s="19">
        <f>+'Table 2 1819 &amp;1920 Workings'!F370+('Table 2 1819 &amp;1920 Workings'!F372/3)+('Table 2 1819 &amp;1920 Workings'!F374/3*2)</f>
        <v>4569185717.5262146</v>
      </c>
      <c r="O295" s="162"/>
      <c r="P295" s="5" t="s">
        <v>569</v>
      </c>
    </row>
    <row r="296" spans="1:16">
      <c r="B296" s="73">
        <f>B295+1</f>
        <v>172</v>
      </c>
      <c r="C296" s="32" t="s">
        <v>570</v>
      </c>
      <c r="D296" s="39" t="s">
        <v>571</v>
      </c>
      <c r="E296" s="18">
        <v>2845743915.797246</v>
      </c>
      <c r="F296" s="19">
        <v>3017787633.6910071</v>
      </c>
      <c r="G296" s="19">
        <v>3148282401.7379413</v>
      </c>
      <c r="H296" s="19">
        <v>3213655806.5432534</v>
      </c>
      <c r="I296" s="19">
        <v>3297537497.3651471</v>
      </c>
      <c r="J296" s="19">
        <v>3459572375.1382794</v>
      </c>
      <c r="K296" s="19">
        <v>3605182422.689878</v>
      </c>
      <c r="L296" s="19">
        <v>4002472959.9315491</v>
      </c>
      <c r="M296" s="19">
        <f>+'Table 2 1819 &amp;1920 Workings'!E371+('Table 2 1819 &amp;1920 Workings'!E373/3*2)+('Table 2 1819 &amp;1920 Workings'!E375/3)</f>
        <v>4540375178.9290533</v>
      </c>
      <c r="N296" s="19">
        <f>+'Table 2 1819 &amp;1920 Workings'!F371+('Table 2 1819 &amp;1920 Workings'!F373/3)+('Table 2 1819 &amp;1920 Workings'!F375/3*2)</f>
        <v>5071578705.0197144</v>
      </c>
      <c r="O296" s="162"/>
      <c r="P296" s="43" t="s">
        <v>572</v>
      </c>
    </row>
    <row r="297" spans="1:16">
      <c r="B297" s="73">
        <f>B296+1</f>
        <v>173</v>
      </c>
      <c r="C297" s="32" t="s">
        <v>573</v>
      </c>
      <c r="D297" s="39" t="s">
        <v>574</v>
      </c>
      <c r="E297" s="18">
        <v>10355</v>
      </c>
      <c r="F297" s="19">
        <v>10355</v>
      </c>
      <c r="G297" s="19">
        <v>10355</v>
      </c>
      <c r="H297" s="19">
        <v>10774</v>
      </c>
      <c r="I297" s="19">
        <v>10505</v>
      </c>
      <c r="J297" s="19">
        <v>11200</v>
      </c>
      <c r="K297" s="19">
        <v>11163</v>
      </c>
      <c r="L297" s="19">
        <v>11144</v>
      </c>
      <c r="M297" s="19">
        <f>'Table 2 1819 &amp;1920 Workings'!E376</f>
        <v>11144</v>
      </c>
      <c r="N297" s="19">
        <f>'Table 2 1819 &amp;1920 Workings'!F376</f>
        <v>11144</v>
      </c>
      <c r="O297" s="162"/>
      <c r="P297" s="5" t="s">
        <v>575</v>
      </c>
    </row>
    <row r="298" spans="1:16">
      <c r="B298" s="73"/>
      <c r="O298" s="162"/>
    </row>
    <row r="299" spans="1:16">
      <c r="B299" s="118" t="s">
        <v>576</v>
      </c>
      <c r="C299" s="119" t="s">
        <v>577</v>
      </c>
      <c r="D299" s="119" t="s">
        <v>206</v>
      </c>
      <c r="E299" s="18">
        <v>0</v>
      </c>
      <c r="F299" s="19">
        <v>3110.655737704918</v>
      </c>
      <c r="G299" s="19">
        <v>11500</v>
      </c>
      <c r="H299" s="18">
        <v>174829.39452054791</v>
      </c>
      <c r="I299" s="19">
        <v>20231245.433698531</v>
      </c>
      <c r="J299" s="19">
        <v>109866837.92131136</v>
      </c>
      <c r="K299" s="18">
        <v>203134059.60027465</v>
      </c>
      <c r="L299" s="19">
        <v>262481302.77013743</v>
      </c>
      <c r="M299" s="18">
        <v>323946197.98648518</v>
      </c>
      <c r="N299" s="19">
        <v>314862313.15978396</v>
      </c>
      <c r="O299" s="162"/>
      <c r="P299" s="120" t="s">
        <v>578</v>
      </c>
    </row>
    <row r="300" spans="1:16">
      <c r="B300" s="118" t="s">
        <v>579</v>
      </c>
      <c r="C300" s="119" t="s">
        <v>580</v>
      </c>
      <c r="D300" s="119" t="s">
        <v>206</v>
      </c>
      <c r="E300" s="18">
        <v>417255889.05753452</v>
      </c>
      <c r="F300" s="19">
        <v>514484169.477597</v>
      </c>
      <c r="G300" s="19">
        <v>457497356.48125988</v>
      </c>
      <c r="H300" s="18">
        <v>376155783.08821875</v>
      </c>
      <c r="I300" s="19">
        <v>335046828.32492971</v>
      </c>
      <c r="J300" s="19">
        <v>318974811.51174873</v>
      </c>
      <c r="K300" s="18">
        <v>297068051.34273821</v>
      </c>
      <c r="L300" s="19">
        <v>222234102.27139607</v>
      </c>
      <c r="M300" s="18">
        <v>266405713.53424281</v>
      </c>
      <c r="N300" s="19">
        <f>287853556.827593-N301</f>
        <v>251444440.77853683</v>
      </c>
      <c r="O300" s="162"/>
      <c r="P300" s="120" t="s">
        <v>581</v>
      </c>
    </row>
    <row r="301" spans="1:16">
      <c r="B301" s="118" t="s">
        <v>582</v>
      </c>
      <c r="C301" s="119" t="s">
        <v>583</v>
      </c>
      <c r="D301" s="119" t="s">
        <v>206</v>
      </c>
      <c r="E301" s="18">
        <v>0</v>
      </c>
      <c r="F301" s="19">
        <v>0</v>
      </c>
      <c r="G301" s="19">
        <v>0</v>
      </c>
      <c r="H301" s="18">
        <v>53129.219178082181</v>
      </c>
      <c r="I301" s="19">
        <v>7155060.5479452433</v>
      </c>
      <c r="J301" s="19">
        <v>23706142.319398917</v>
      </c>
      <c r="K301" s="18">
        <v>41528711.494246632</v>
      </c>
      <c r="L301" s="19">
        <v>40611097.946301371</v>
      </c>
      <c r="M301" s="18">
        <v>39357072.970776185</v>
      </c>
      <c r="N301" s="19">
        <v>36409116.04905621</v>
      </c>
      <c r="O301" s="162"/>
      <c r="P301" s="120" t="s">
        <v>584</v>
      </c>
    </row>
    <row r="302" spans="1:16">
      <c r="B302" s="73"/>
    </row>
    <row r="303" spans="1:16">
      <c r="B303" s="118" t="s">
        <v>585</v>
      </c>
      <c r="C303" s="119" t="s">
        <v>586</v>
      </c>
      <c r="D303" s="119" t="s">
        <v>206</v>
      </c>
      <c r="E303" s="18">
        <v>0</v>
      </c>
      <c r="F303" s="19">
        <v>3110.655737704918</v>
      </c>
      <c r="G303" s="19">
        <v>11500</v>
      </c>
      <c r="H303" s="18">
        <v>175088.29863013694</v>
      </c>
      <c r="I303" s="19">
        <v>20535095.022739612</v>
      </c>
      <c r="J303" s="19">
        <v>116472790.6398911</v>
      </c>
      <c r="K303" s="18">
        <v>219772616.28986374</v>
      </c>
      <c r="L303" s="19">
        <v>286548848.9345212</v>
      </c>
      <c r="M303" s="18">
        <v>355043014.49369794</v>
      </c>
      <c r="N303" s="19">
        <v>346485787.22840941</v>
      </c>
      <c r="P303" s="120" t="s">
        <v>587</v>
      </c>
    </row>
    <row r="304" spans="1:16">
      <c r="B304" s="118" t="s">
        <v>588</v>
      </c>
      <c r="C304" s="119" t="s">
        <v>589</v>
      </c>
      <c r="D304" s="119" t="s">
        <v>206</v>
      </c>
      <c r="E304" s="18">
        <v>431268132.5424661</v>
      </c>
      <c r="F304" s="19">
        <v>535091313.78360808</v>
      </c>
      <c r="G304" s="19">
        <v>475457081.16893113</v>
      </c>
      <c r="H304" s="18">
        <v>393624865.71835577</v>
      </c>
      <c r="I304" s="19">
        <v>355620246.51123071</v>
      </c>
      <c r="J304" s="19">
        <v>333775085.12377048</v>
      </c>
      <c r="K304" s="18">
        <v>313595344.53150547</v>
      </c>
      <c r="L304" s="19">
        <v>233353809.09139571</v>
      </c>
      <c r="M304" s="18">
        <v>284248781.51278144</v>
      </c>
      <c r="N304" s="19">
        <f>313470359.612265-N305</f>
        <v>274358827.60339326</v>
      </c>
      <c r="P304" s="120" t="s">
        <v>590</v>
      </c>
    </row>
    <row r="305" spans="2:16">
      <c r="B305" s="118" t="s">
        <v>591</v>
      </c>
      <c r="C305" s="119" t="s">
        <v>592</v>
      </c>
      <c r="D305" s="119" t="s">
        <v>206</v>
      </c>
      <c r="E305" s="18">
        <v>0</v>
      </c>
      <c r="F305" s="19">
        <v>0</v>
      </c>
      <c r="G305" s="19">
        <v>0</v>
      </c>
      <c r="H305" s="18">
        <v>53129.219178082181</v>
      </c>
      <c r="I305" s="19">
        <v>7177465.4794520931</v>
      </c>
      <c r="J305" s="19">
        <v>24108655.494262304</v>
      </c>
      <c r="K305" s="18">
        <v>44003924.73835627</v>
      </c>
      <c r="L305" s="19">
        <v>43300930.71342463</v>
      </c>
      <c r="M305" s="18">
        <v>42235574.38484019</v>
      </c>
      <c r="N305" s="19">
        <v>39111532.008871712</v>
      </c>
      <c r="P305" s="120" t="s">
        <v>593</v>
      </c>
    </row>
    <row r="306" spans="2:16">
      <c r="B306" s="73"/>
    </row>
    <row r="307" spans="2:16">
      <c r="B307" s="118" t="s">
        <v>594</v>
      </c>
      <c r="C307" s="119" t="s">
        <v>595</v>
      </c>
      <c r="D307" s="119" t="s">
        <v>206</v>
      </c>
      <c r="E307" s="18">
        <v>0</v>
      </c>
      <c r="F307" s="19">
        <v>0</v>
      </c>
      <c r="G307" s="19">
        <v>0</v>
      </c>
      <c r="H307" s="18">
        <v>0</v>
      </c>
      <c r="I307" s="19">
        <v>0</v>
      </c>
      <c r="J307" s="19">
        <v>0</v>
      </c>
      <c r="K307" s="18">
        <v>0</v>
      </c>
      <c r="L307" s="19">
        <v>0</v>
      </c>
      <c r="M307" s="19"/>
      <c r="N307" s="18"/>
      <c r="P307" s="120" t="s">
        <v>596</v>
      </c>
    </row>
    <row r="308" spans="2:16">
      <c r="B308" s="118" t="s">
        <v>597</v>
      </c>
      <c r="C308" s="119" t="s">
        <v>598</v>
      </c>
      <c r="D308" s="119" t="s">
        <v>206</v>
      </c>
      <c r="E308" s="18">
        <v>81</v>
      </c>
      <c r="F308" s="19">
        <v>231</v>
      </c>
      <c r="G308" s="19">
        <v>434</v>
      </c>
      <c r="H308" s="18">
        <v>703</v>
      </c>
      <c r="I308" s="19">
        <v>703</v>
      </c>
      <c r="J308" s="19">
        <v>1129</v>
      </c>
      <c r="K308" s="18">
        <v>958</v>
      </c>
      <c r="L308" s="19">
        <v>651</v>
      </c>
      <c r="M308" s="19">
        <v>426</v>
      </c>
      <c r="N308" s="18">
        <v>426</v>
      </c>
      <c r="P308" s="120" t="s">
        <v>599</v>
      </c>
    </row>
    <row r="309" spans="2:16">
      <c r="B309" s="118" t="s">
        <v>600</v>
      </c>
      <c r="C309" s="119" t="s">
        <v>601</v>
      </c>
      <c r="D309" s="119" t="s">
        <v>206</v>
      </c>
      <c r="E309" s="18">
        <v>0</v>
      </c>
      <c r="F309" s="19">
        <v>0</v>
      </c>
      <c r="G309" s="19">
        <v>0</v>
      </c>
      <c r="H309" s="18">
        <v>0</v>
      </c>
      <c r="I309" s="19">
        <v>0</v>
      </c>
      <c r="J309" s="19">
        <v>0</v>
      </c>
      <c r="K309" s="18">
        <v>0</v>
      </c>
      <c r="L309" s="19">
        <v>0</v>
      </c>
      <c r="M309" s="19"/>
      <c r="N309" s="18"/>
      <c r="P309" s="120" t="s">
        <v>602</v>
      </c>
    </row>
    <row r="310" spans="2:16">
      <c r="B310" s="73"/>
    </row>
    <row r="311" spans="2:16">
      <c r="B311" s="73"/>
      <c r="C311" s="22" t="s">
        <v>603</v>
      </c>
      <c r="D311" s="24"/>
    </row>
    <row r="312" spans="2:16">
      <c r="B312" s="73">
        <f>B297+1</f>
        <v>174</v>
      </c>
      <c r="C312" s="32" t="s">
        <v>604</v>
      </c>
      <c r="D312" s="32" t="s">
        <v>605</v>
      </c>
      <c r="E312" s="74">
        <v>2.1706E-2</v>
      </c>
      <c r="F312" s="74">
        <v>2.2690999999999999E-2</v>
      </c>
      <c r="G312" s="74">
        <v>2.3643999999999998E-2</v>
      </c>
      <c r="H312" s="74">
        <v>2.2919999999999999E-2</v>
      </c>
      <c r="I312" s="74">
        <v>2.2072000000000001E-2</v>
      </c>
      <c r="J312" s="74">
        <v>2.2293E-2</v>
      </c>
      <c r="K312" s="74">
        <v>2.2204000000000002E-2</v>
      </c>
      <c r="L312" s="74">
        <v>2.2336999999999999E-2</v>
      </c>
      <c r="M312" s="19"/>
      <c r="N312" s="19"/>
      <c r="P312" s="5" t="s">
        <v>606</v>
      </c>
    </row>
    <row r="313" spans="2:16">
      <c r="B313" s="73">
        <f>B312+1</f>
        <v>175</v>
      </c>
      <c r="C313" s="32" t="s">
        <v>607</v>
      </c>
      <c r="D313" s="32" t="s">
        <v>608</v>
      </c>
      <c r="E313" s="74">
        <v>1.3936E-2</v>
      </c>
      <c r="F313" s="74">
        <v>1.4569E-2</v>
      </c>
      <c r="G313" s="74">
        <v>1.5181E-2</v>
      </c>
      <c r="H313" s="74">
        <v>1.4716E-2</v>
      </c>
      <c r="I313" s="74">
        <v>1.4172000000000001E-2</v>
      </c>
      <c r="J313" s="74">
        <v>1.4314E-2</v>
      </c>
      <c r="K313" s="74">
        <v>1.4257000000000001E-2</v>
      </c>
      <c r="L313" s="74">
        <v>1.4343E-2</v>
      </c>
      <c r="M313" s="19"/>
      <c r="N313" s="19"/>
      <c r="P313" s="5" t="s">
        <v>609</v>
      </c>
    </row>
    <row r="314" spans="2:16">
      <c r="B314" s="73">
        <f>B313+1</f>
        <v>176</v>
      </c>
      <c r="C314" s="32" t="s">
        <v>610</v>
      </c>
      <c r="D314" s="32" t="s">
        <v>611</v>
      </c>
      <c r="E314" s="74">
        <v>0.31520199999999998</v>
      </c>
      <c r="F314" s="74">
        <v>0.32951200000000003</v>
      </c>
      <c r="G314" s="74">
        <v>0.34335199999999999</v>
      </c>
      <c r="H314" s="74">
        <v>0.332845</v>
      </c>
      <c r="I314" s="74">
        <v>0.32052999999999998</v>
      </c>
      <c r="J314" s="74">
        <v>0.32373499999999999</v>
      </c>
      <c r="K314" s="74">
        <v>0.32244</v>
      </c>
      <c r="L314" s="74">
        <v>0.32438</v>
      </c>
      <c r="M314" s="19"/>
      <c r="N314" s="19"/>
      <c r="P314" s="5" t="s">
        <v>612</v>
      </c>
    </row>
    <row r="315" spans="2:16">
      <c r="B315" s="73"/>
    </row>
    <row r="316" spans="2:16">
      <c r="B316" s="73"/>
      <c r="C316" s="22" t="s">
        <v>282</v>
      </c>
      <c r="D316" s="24"/>
    </row>
    <row r="317" spans="2:16">
      <c r="B317" s="73">
        <f>B314+1</f>
        <v>177</v>
      </c>
      <c r="C317" s="32" t="s">
        <v>613</v>
      </c>
      <c r="D317" s="10" t="s">
        <v>152</v>
      </c>
      <c r="E317" s="11">
        <f t="shared" ref="E317:L317" si="78">E295*E312</f>
        <v>56755377.622030698</v>
      </c>
      <c r="F317" s="11">
        <f t="shared" si="78"/>
        <v>60249928.820435479</v>
      </c>
      <c r="G317" s="11">
        <f t="shared" si="78"/>
        <v>64892250.66680517</v>
      </c>
      <c r="H317" s="11">
        <f t="shared" si="78"/>
        <v>63708043.071810268</v>
      </c>
      <c r="I317" s="11">
        <f t="shared" si="78"/>
        <v>63454080.954865396</v>
      </c>
      <c r="J317" s="11">
        <f t="shared" si="78"/>
        <v>68425160.302222371</v>
      </c>
      <c r="K317" s="11">
        <f t="shared" si="78"/>
        <v>71271028.652181</v>
      </c>
      <c r="L317" s="11">
        <f t="shared" si="78"/>
        <v>80621568.19223094</v>
      </c>
      <c r="M317" s="11">
        <f>+'Table 2 1819 &amp;1920 Workings'!E388+'Table 2 1819 &amp;1920 Workings'!E390+'Table 2 1819 &amp;1920 Workings'!E392</f>
        <v>84001073.732739702</v>
      </c>
      <c r="N317" s="11">
        <f>+'Table 2 1819 &amp;1920 Workings'!F388+'Table 2 1819 &amp;1920 Workings'!F390+'Table 2 1819 &amp;1920 Workings'!F392</f>
        <v>88087521.463001385</v>
      </c>
      <c r="P317" s="5" t="s">
        <v>614</v>
      </c>
    </row>
    <row r="318" spans="2:16">
      <c r="B318" s="73">
        <f>B317+1</f>
        <v>178</v>
      </c>
      <c r="C318" s="32" t="s">
        <v>615</v>
      </c>
      <c r="D318" s="10" t="s">
        <v>152</v>
      </c>
      <c r="E318" s="11">
        <f>E296*E313</f>
        <v>39658287.21055042</v>
      </c>
      <c r="F318" s="11">
        <f t="shared" ref="F318:H319" si="79">F296*F313</f>
        <v>43966148.035244286</v>
      </c>
      <c r="G318" s="11">
        <f t="shared" si="79"/>
        <v>47794075.14078369</v>
      </c>
      <c r="H318" s="11">
        <f t="shared" si="79"/>
        <v>47292158.849090517</v>
      </c>
      <c r="I318" s="11">
        <f t="shared" ref="I318:L319" si="80">I296*I313</f>
        <v>46732701.41265887</v>
      </c>
      <c r="J318" s="11">
        <f t="shared" si="80"/>
        <v>49520318.977729335</v>
      </c>
      <c r="K318" s="11">
        <f t="shared" si="80"/>
        <v>51399085.800289594</v>
      </c>
      <c r="L318" s="11">
        <f t="shared" si="80"/>
        <v>57407469.664298207</v>
      </c>
      <c r="M318" s="11">
        <f>+'Table 2 1819 &amp;1920 Workings'!E389+'Table 2 1819 &amp;1920 Workings'!E391+'Table 2 1819 &amp;1920 Workings'!E393</f>
        <v>59719626.979486465</v>
      </c>
      <c r="N318" s="11">
        <f>+'Table 2 1819 &amp;1920 Workings'!F389+'Table 2 1819 &amp;1920 Workings'!F391+'Table 2 1819 &amp;1920 Workings'!F393</f>
        <v>62546466.911298484</v>
      </c>
      <c r="P318" s="5" t="s">
        <v>616</v>
      </c>
    </row>
    <row r="319" spans="2:16">
      <c r="B319" s="73">
        <f>B318+1</f>
        <v>179</v>
      </c>
      <c r="C319" s="32" t="s">
        <v>617</v>
      </c>
      <c r="D319" s="10" t="s">
        <v>152</v>
      </c>
      <c r="E319" s="11">
        <f>E297*E314</f>
        <v>3263.91671</v>
      </c>
      <c r="F319" s="11">
        <f t="shared" si="79"/>
        <v>3412.0967600000004</v>
      </c>
      <c r="G319" s="11">
        <f t="shared" si="79"/>
        <v>3555.40996</v>
      </c>
      <c r="H319" s="11">
        <f t="shared" si="79"/>
        <v>3586.0720299999998</v>
      </c>
      <c r="I319" s="11">
        <f t="shared" si="80"/>
        <v>3367.1676499999999</v>
      </c>
      <c r="J319" s="11">
        <f t="shared" si="80"/>
        <v>3625.8319999999999</v>
      </c>
      <c r="K319" s="11">
        <f t="shared" si="80"/>
        <v>3599.3977199999999</v>
      </c>
      <c r="L319" s="11">
        <f t="shared" si="80"/>
        <v>3614.8907199999999</v>
      </c>
      <c r="M319" s="11">
        <f>+'Table 2 1819 &amp;1920 Workings'!E394</f>
        <v>3687.1038399999998</v>
      </c>
      <c r="N319" s="11">
        <f>+'Table 2 1819 &amp;1920 Workings'!F394</f>
        <v>3760.8771200000001</v>
      </c>
      <c r="P319" s="5" t="s">
        <v>618</v>
      </c>
    </row>
    <row r="320" spans="2:16">
      <c r="B320" s="73">
        <f>B319+1</f>
        <v>180</v>
      </c>
      <c r="C320" s="32" t="s">
        <v>161</v>
      </c>
      <c r="D320" s="10" t="s">
        <v>152</v>
      </c>
      <c r="E320" s="11">
        <f>SUM(E317:E319)</f>
        <v>96416928.749291122</v>
      </c>
      <c r="F320" s="11">
        <f t="shared" ref="F320:H320" si="81">SUM(F317:F319)</f>
        <v>104219488.95243977</v>
      </c>
      <c r="G320" s="11">
        <f t="shared" si="81"/>
        <v>112689881.21754886</v>
      </c>
      <c r="H320" s="11">
        <f t="shared" si="81"/>
        <v>111003787.99293078</v>
      </c>
      <c r="I320" s="11">
        <f t="shared" ref="I320:N320" si="82">SUM(I317:I319)</f>
        <v>110190149.53517427</v>
      </c>
      <c r="J320" s="11">
        <f t="shared" si="82"/>
        <v>117949105.11195171</v>
      </c>
      <c r="K320" s="11">
        <f t="shared" si="82"/>
        <v>122673713.85019059</v>
      </c>
      <c r="L320" s="11">
        <f t="shared" si="82"/>
        <v>138032652.74724916</v>
      </c>
      <c r="M320" s="11">
        <f t="shared" si="82"/>
        <v>143724387.81606615</v>
      </c>
      <c r="N320" s="11">
        <f t="shared" si="82"/>
        <v>150637749.25141987</v>
      </c>
      <c r="P320" s="5" t="s">
        <v>158</v>
      </c>
    </row>
    <row r="321" spans="1:16">
      <c r="B321" s="73"/>
    </row>
    <row r="322" spans="1:16">
      <c r="B322" s="73"/>
      <c r="C322" s="33" t="s">
        <v>619</v>
      </c>
      <c r="D322" s="13"/>
      <c r="E322" s="14"/>
      <c r="F322" s="14"/>
      <c r="G322" s="14"/>
      <c r="H322" s="14"/>
      <c r="I322" s="14"/>
      <c r="J322" s="14"/>
      <c r="K322" s="14"/>
      <c r="L322" s="14"/>
      <c r="M322" s="14"/>
      <c r="N322" s="14"/>
    </row>
    <row r="323" spans="1:16">
      <c r="B323" s="73">
        <f>B320+1</f>
        <v>181</v>
      </c>
      <c r="C323" s="34" t="s">
        <v>620</v>
      </c>
      <c r="D323" s="20" t="s">
        <v>206</v>
      </c>
      <c r="E323" s="19">
        <v>0</v>
      </c>
      <c r="F323" s="19">
        <v>115.90299999999999</v>
      </c>
      <c r="G323" s="19">
        <v>446</v>
      </c>
      <c r="H323" s="19">
        <v>6583.6886999999997</v>
      </c>
      <c r="I323" s="19">
        <v>737567.41409999668</v>
      </c>
      <c r="J323" s="19">
        <v>4116442.8272000239</v>
      </c>
      <c r="K323" s="19">
        <v>7643686.9194997521</v>
      </c>
      <c r="L323" s="19">
        <v>9973015.2227999959</v>
      </c>
      <c r="M323" s="19">
        <f>+'Table 2 1819 &amp;1920 Workings'!E398-M327</f>
        <v>10006420.956999807</v>
      </c>
      <c r="N323" s="19">
        <f>+'Table 2 1819 &amp;1920 Workings'!F398</f>
        <v>10360410.861200139</v>
      </c>
      <c r="P323" s="48" t="s">
        <v>621</v>
      </c>
    </row>
    <row r="324" spans="1:16">
      <c r="B324" s="73">
        <f>B323+1</f>
        <v>182</v>
      </c>
      <c r="C324" s="34" t="s">
        <v>622</v>
      </c>
      <c r="D324" s="10" t="s">
        <v>152</v>
      </c>
      <c r="E324" s="107">
        <f>E323/E320</f>
        <v>0</v>
      </c>
      <c r="F324" s="107">
        <f>F323/F320</f>
        <v>1.1121048583618747E-6</v>
      </c>
      <c r="G324" s="107">
        <f>G323/G320</f>
        <v>3.9577643989081229E-6</v>
      </c>
      <c r="H324" s="107">
        <f t="shared" ref="H324:L324" si="83">H323/H320</f>
        <v>5.9310486777435722E-5</v>
      </c>
      <c r="I324" s="107">
        <f t="shared" si="83"/>
        <v>6.6935875594265771E-3</v>
      </c>
      <c r="J324" s="107">
        <f t="shared" si="83"/>
        <v>3.4900161584887748E-2</v>
      </c>
      <c r="K324" s="107">
        <f t="shared" si="83"/>
        <v>6.2309085456027188E-2</v>
      </c>
      <c r="L324" s="107">
        <f t="shared" si="83"/>
        <v>7.2251130615170675E-2</v>
      </c>
      <c r="M324" s="107">
        <f>M323/M320</f>
        <v>6.9622289640959914E-2</v>
      </c>
      <c r="N324" s="107">
        <f>N323/N320</f>
        <v>6.8776989251932041E-2</v>
      </c>
      <c r="P324" s="5" t="s">
        <v>623</v>
      </c>
    </row>
    <row r="325" spans="1:16">
      <c r="B325" s="73">
        <f>B324+1</f>
        <v>183</v>
      </c>
      <c r="C325" s="34" t="s">
        <v>624</v>
      </c>
      <c r="D325" s="20" t="s">
        <v>206</v>
      </c>
      <c r="E325" s="19"/>
      <c r="F325" s="19"/>
      <c r="G325" s="19"/>
      <c r="H325" s="19"/>
      <c r="I325" s="19">
        <v>0</v>
      </c>
      <c r="J325" s="19">
        <v>0</v>
      </c>
      <c r="K325" s="19">
        <v>0</v>
      </c>
      <c r="L325" s="19">
        <v>8311072.7668000041</v>
      </c>
      <c r="M325" s="19">
        <f>+'Table 2 1819 &amp;1920 Workings'!E400-M327</f>
        <v>7848046.2812993508</v>
      </c>
      <c r="N325" s="19">
        <f>+'Table 2 1819 &amp;1920 Workings'!F400-N327</f>
        <v>8256166.4038000014</v>
      </c>
      <c r="P325" s="5" t="s">
        <v>625</v>
      </c>
    </row>
    <row r="326" spans="1:16">
      <c r="B326" s="73">
        <f>B325+1</f>
        <v>184</v>
      </c>
      <c r="C326" s="34" t="s">
        <v>626</v>
      </c>
      <c r="D326" s="10" t="s">
        <v>152</v>
      </c>
      <c r="E326" s="107">
        <f>E325/E320</f>
        <v>0</v>
      </c>
      <c r="F326" s="107">
        <f>F325/F320</f>
        <v>0</v>
      </c>
      <c r="G326" s="107">
        <f>G325/G320</f>
        <v>0</v>
      </c>
      <c r="H326" s="107">
        <f t="shared" ref="H326:L326" si="84">H325/H320</f>
        <v>0</v>
      </c>
      <c r="I326" s="107">
        <f t="shared" si="84"/>
        <v>0</v>
      </c>
      <c r="J326" s="107">
        <f t="shared" si="84"/>
        <v>0</v>
      </c>
      <c r="K326" s="107">
        <f t="shared" si="84"/>
        <v>0</v>
      </c>
      <c r="L326" s="107">
        <f t="shared" si="84"/>
        <v>6.0210918223953608E-2</v>
      </c>
      <c r="M326" s="107">
        <f>M325/M320</f>
        <v>5.4604833602373927E-2</v>
      </c>
      <c r="N326" s="107">
        <f>N325/N320</f>
        <v>5.4808083928684831E-2</v>
      </c>
      <c r="P326" s="5" t="s">
        <v>627</v>
      </c>
    </row>
    <row r="327" spans="1:16">
      <c r="A327" t="s">
        <v>42</v>
      </c>
      <c r="B327" s="73" t="s">
        <v>628</v>
      </c>
      <c r="C327" s="34" t="s">
        <v>301</v>
      </c>
      <c r="D327" s="20"/>
      <c r="E327" s="19"/>
      <c r="F327" s="19"/>
      <c r="G327" s="19"/>
      <c r="H327" s="19"/>
      <c r="I327" s="19">
        <v>0</v>
      </c>
      <c r="J327" s="19">
        <v>0</v>
      </c>
      <c r="K327" s="19">
        <v>0</v>
      </c>
      <c r="L327" s="19">
        <v>1528195.3627000048</v>
      </c>
      <c r="M327" s="19">
        <f>+'Table 2 1819 &amp;1920 Workings'!E402</f>
        <v>1374479.8991000149</v>
      </c>
      <c r="N327" s="19">
        <f>+'Table 2 1819 &amp;1920 Workings'!F402</f>
        <v>1195923.0461999984</v>
      </c>
      <c r="P327" s="117" t="s">
        <v>302</v>
      </c>
    </row>
    <row r="328" spans="1:16">
      <c r="A328" t="s">
        <v>42</v>
      </c>
      <c r="B328" s="73" t="s">
        <v>629</v>
      </c>
      <c r="C328" s="34" t="s">
        <v>304</v>
      </c>
      <c r="D328" s="109" t="s">
        <v>152</v>
      </c>
      <c r="E328" s="107">
        <f t="shared" ref="E328:N328" si="85">E327/E320</f>
        <v>0</v>
      </c>
      <c r="F328" s="107">
        <f t="shared" si="85"/>
        <v>0</v>
      </c>
      <c r="G328" s="107">
        <f t="shared" si="85"/>
        <v>0</v>
      </c>
      <c r="H328" s="107">
        <f t="shared" si="85"/>
        <v>0</v>
      </c>
      <c r="I328" s="107">
        <f t="shared" si="85"/>
        <v>0</v>
      </c>
      <c r="J328" s="107">
        <f t="shared" si="85"/>
        <v>0</v>
      </c>
      <c r="K328" s="107">
        <f t="shared" si="85"/>
        <v>0</v>
      </c>
      <c r="L328" s="107">
        <f t="shared" si="85"/>
        <v>1.107125982355983E-2</v>
      </c>
      <c r="M328" s="107">
        <f t="shared" si="85"/>
        <v>9.5633032082142536E-3</v>
      </c>
      <c r="N328" s="107">
        <f t="shared" si="85"/>
        <v>7.9390660849821878E-3</v>
      </c>
    </row>
    <row r="329" spans="1:16">
      <c r="B329" s="73"/>
    </row>
    <row r="330" spans="1:16" ht="18">
      <c r="B330" s="73"/>
      <c r="C330" s="6" t="s">
        <v>630</v>
      </c>
      <c r="D330" s="15"/>
    </row>
    <row r="331" spans="1:16">
      <c r="B331" s="73"/>
      <c r="C331" s="22" t="s">
        <v>631</v>
      </c>
      <c r="D331" s="8" t="s">
        <v>149</v>
      </c>
      <c r="E331" s="50" t="str">
        <f>+E$12</f>
        <v>2010-11 RF</v>
      </c>
      <c r="F331" s="50" t="str">
        <f t="shared" ref="F331:N331" si="86">+F$12</f>
        <v>2011-12 RF</v>
      </c>
      <c r="G331" s="50" t="str">
        <f t="shared" si="86"/>
        <v>2012-13 RF</v>
      </c>
      <c r="H331" s="50" t="str">
        <f t="shared" si="86"/>
        <v>2013-14 RF</v>
      </c>
      <c r="I331" s="50" t="str">
        <f t="shared" si="86"/>
        <v>2014-15 RF</v>
      </c>
      <c r="J331" s="50" t="str">
        <f t="shared" si="86"/>
        <v>2015-16 RF</v>
      </c>
      <c r="K331" s="50" t="str">
        <f t="shared" si="86"/>
        <v>2016-17 RF</v>
      </c>
      <c r="L331" s="50" t="str">
        <f t="shared" si="86"/>
        <v>2017-18 RF</v>
      </c>
      <c r="M331" s="50" t="str">
        <f t="shared" si="86"/>
        <v>2018-19 RF</v>
      </c>
      <c r="N331" s="50" t="str">
        <f t="shared" si="86"/>
        <v>2019-20 Month</v>
      </c>
    </row>
    <row r="332" spans="1:16">
      <c r="B332" s="73">
        <f>B326+1</f>
        <v>185</v>
      </c>
      <c r="C332" s="32" t="s">
        <v>632</v>
      </c>
      <c r="D332" s="32" t="s">
        <v>633</v>
      </c>
      <c r="E332" s="19">
        <v>79618.851299999995</v>
      </c>
      <c r="F332" s="19">
        <v>83156.887499999997</v>
      </c>
      <c r="G332" s="19">
        <v>78824.555800000002</v>
      </c>
      <c r="H332" s="19">
        <v>88205.385300000009</v>
      </c>
      <c r="I332" s="77">
        <f>88880.8592+610.5123+3450.947-65.2129</f>
        <v>92877.10560000001</v>
      </c>
      <c r="J332" s="19">
        <f>94977.7804-8.8429</f>
        <v>94968.9375</v>
      </c>
      <c r="K332" s="19">
        <f>95716.3391-13.6856</f>
        <v>95702.6535</v>
      </c>
      <c r="L332" s="19">
        <f>101820.2793-53.3602</f>
        <v>101766.9191</v>
      </c>
      <c r="M332" s="19">
        <f>105055.4955-66.7327</f>
        <v>104988.76280000001</v>
      </c>
      <c r="N332" s="19">
        <v>119492.874264596</v>
      </c>
      <c r="P332" s="5" t="s">
        <v>634</v>
      </c>
    </row>
    <row r="333" spans="1:16">
      <c r="B333" s="73">
        <f>B332+1</f>
        <v>186</v>
      </c>
      <c r="C333" s="32" t="s">
        <v>635</v>
      </c>
      <c r="D333" s="32" t="s">
        <v>636</v>
      </c>
      <c r="E333" s="19">
        <v>36625.149000000005</v>
      </c>
      <c r="F333" s="19">
        <v>37610.7814</v>
      </c>
      <c r="G333" s="19">
        <v>36373.1728</v>
      </c>
      <c r="H333" s="19">
        <v>39934.341599999992</v>
      </c>
      <c r="I333" s="77">
        <f>42987.3132+34.3248</f>
        <v>43021.637999999999</v>
      </c>
      <c r="J333" s="19">
        <f>45103.6972+27.085</f>
        <v>45130.782200000001</v>
      </c>
      <c r="K333" s="19">
        <f>45849.5569+18.6594</f>
        <v>45868.2163</v>
      </c>
      <c r="L333" s="19">
        <f>49347.8394+20.6058</f>
        <v>49368.445199999995</v>
      </c>
      <c r="M333" s="19">
        <f>52012.0006+26.5064</f>
        <v>52038.506999999998</v>
      </c>
      <c r="N333" s="19">
        <v>57087.125339020437</v>
      </c>
      <c r="P333" s="43" t="s">
        <v>637</v>
      </c>
    </row>
    <row r="334" spans="1:16">
      <c r="B334" s="73">
        <f>B333+1</f>
        <v>187</v>
      </c>
      <c r="C334" s="32" t="s">
        <v>638</v>
      </c>
      <c r="D334" s="32" t="s">
        <v>639</v>
      </c>
      <c r="E334" s="19">
        <v>20324.861199999999</v>
      </c>
      <c r="F334" s="19">
        <v>20293.592499999999</v>
      </c>
      <c r="G334" s="19">
        <v>19579.4556999999</v>
      </c>
      <c r="H334" s="19">
        <v>21758.890100000001</v>
      </c>
      <c r="I334" s="77">
        <f>23270.1226+143.5241+61.0303</f>
        <v>23474.676999999996</v>
      </c>
      <c r="J334" s="19">
        <f>23956.9827+18.5724</f>
        <v>23975.555100000001</v>
      </c>
      <c r="K334" s="19">
        <f>24330.3477+30.2532</f>
        <v>24360.600899999998</v>
      </c>
      <c r="L334" s="19">
        <f>26946.1684+51.2167</f>
        <v>26997.3851</v>
      </c>
      <c r="M334" s="19">
        <f>27263.4091+63.0388</f>
        <v>27326.447899999999</v>
      </c>
      <c r="N334" s="19">
        <v>29400.131694045165</v>
      </c>
      <c r="P334" s="5" t="s">
        <v>640</v>
      </c>
    </row>
    <row r="335" spans="1:16">
      <c r="B335" s="73"/>
      <c r="I335" s="78"/>
    </row>
    <row r="336" spans="1:16">
      <c r="B336" s="73"/>
      <c r="C336" s="22" t="s">
        <v>641</v>
      </c>
      <c r="D336" s="24"/>
      <c r="I336" s="78"/>
    </row>
    <row r="337" spans="2:16">
      <c r="B337" s="73">
        <f>B334+1</f>
        <v>188</v>
      </c>
      <c r="C337" s="32" t="s">
        <v>642</v>
      </c>
      <c r="D337" s="32" t="s">
        <v>643</v>
      </c>
      <c r="E337" s="19">
        <v>16663508.281500001</v>
      </c>
      <c r="F337" s="19">
        <v>16545285.9749</v>
      </c>
      <c r="G337" s="19">
        <v>15539765.578200001</v>
      </c>
      <c r="H337" s="19">
        <v>19119895.354599997</v>
      </c>
      <c r="I337" s="77">
        <f>18679219.2541+123456.5624+578529.6149+6327.9275</f>
        <v>19387533.358899996</v>
      </c>
      <c r="J337" s="19">
        <f>18803270.2259+6720.4758</f>
        <v>18809990.701700002</v>
      </c>
      <c r="K337" s="19">
        <f>18333130.428+6643.0402</f>
        <v>18339773.468199998</v>
      </c>
      <c r="L337" s="19">
        <f>18167266.3217+3552.8524</f>
        <v>18170819.1741</v>
      </c>
      <c r="M337" s="19">
        <f>18919377.2082422+5129.1692</f>
        <v>18924506.3774422</v>
      </c>
      <c r="N337" s="19">
        <v>21441234.489016701</v>
      </c>
      <c r="P337" s="5" t="s">
        <v>644</v>
      </c>
    </row>
    <row r="338" spans="2:16">
      <c r="B338" s="73">
        <f>B337+1</f>
        <v>189</v>
      </c>
      <c r="C338" s="32" t="s">
        <v>645</v>
      </c>
      <c r="D338" s="32" t="s">
        <v>646</v>
      </c>
      <c r="E338" s="19">
        <v>42001657.7535</v>
      </c>
      <c r="F338" s="19">
        <v>45466654.190499999</v>
      </c>
      <c r="G338" s="19">
        <v>39269552.292599998</v>
      </c>
      <c r="H338" s="19">
        <v>47485268.450199999</v>
      </c>
      <c r="I338" s="77">
        <f>48467968.6823+14884.1199</f>
        <v>48482852.802200004</v>
      </c>
      <c r="J338" s="19">
        <f>46077116.5987+10385.5353</f>
        <v>46087502.134000003</v>
      </c>
      <c r="K338" s="19">
        <f>45825657.5171+9405.0265</f>
        <v>45835062.5436</v>
      </c>
      <c r="L338" s="19">
        <f>46995885.9067+9900.3846</f>
        <v>47005786.291299999</v>
      </c>
      <c r="M338" s="19">
        <f>47680592.3856222+12651.1628</f>
        <v>47693243.548422202</v>
      </c>
      <c r="N338" s="19">
        <v>51759075.3293586</v>
      </c>
      <c r="P338" s="5" t="s">
        <v>647</v>
      </c>
    </row>
    <row r="339" spans="2:16">
      <c r="B339" s="73">
        <f>B338+1</f>
        <v>190</v>
      </c>
      <c r="C339" s="32" t="s">
        <v>648</v>
      </c>
      <c r="D339" s="32" t="s">
        <v>649</v>
      </c>
      <c r="E339" s="19">
        <v>16052992.139</v>
      </c>
      <c r="F339" s="19">
        <v>14856849.835100001</v>
      </c>
      <c r="G339" s="19">
        <v>12608860.747500001</v>
      </c>
      <c r="H339" s="19">
        <v>15167439.555399999</v>
      </c>
      <c r="I339" s="77">
        <f>16291545.0985+52301.8177+2620.8657</f>
        <v>16346467.781900002</v>
      </c>
      <c r="J339" s="19">
        <f>14625189.6869+1840.9128</f>
        <v>14627030.599699998</v>
      </c>
      <c r="K339" s="19">
        <f>16480203.3156+1896.8098</f>
        <v>16482100.125400001</v>
      </c>
      <c r="L339" s="19">
        <f>14743556.221+4102.3245</f>
        <v>14747658.545500001</v>
      </c>
      <c r="M339" s="19">
        <f>15292708.3668062+2452.6626</f>
        <v>15295161.029406199</v>
      </c>
      <c r="N339" s="19">
        <v>16038579.950910799</v>
      </c>
      <c r="P339" s="5" t="s">
        <v>650</v>
      </c>
    </row>
    <row r="340" spans="2:16">
      <c r="B340" s="73"/>
      <c r="I340" s="78"/>
    </row>
    <row r="341" spans="2:16">
      <c r="B341" s="73"/>
      <c r="C341" s="22" t="s">
        <v>651</v>
      </c>
      <c r="D341" s="24"/>
      <c r="I341" s="78"/>
    </row>
    <row r="342" spans="2:16">
      <c r="B342" s="73">
        <f>B339+1</f>
        <v>191</v>
      </c>
      <c r="C342" s="32" t="s">
        <v>652</v>
      </c>
      <c r="D342" s="32" t="s">
        <v>653</v>
      </c>
      <c r="E342" s="79">
        <v>7.7793000000000001E-2</v>
      </c>
      <c r="F342" s="79">
        <v>8.2102999999999995E-2</v>
      </c>
      <c r="G342" s="79">
        <v>8.735699999999999E-2</v>
      </c>
      <c r="H342" s="79">
        <v>9.102600000000001E-2</v>
      </c>
      <c r="I342" s="79">
        <f>9.4276/100</f>
        <v>9.4275999999999999E-2</v>
      </c>
      <c r="J342" s="74">
        <v>9.5218999999999998E-2</v>
      </c>
      <c r="K342" s="74">
        <v>9.4838000000000006E-2</v>
      </c>
      <c r="L342" s="74">
        <f>9.5406/100</f>
        <v>9.5405999999999991E-2</v>
      </c>
      <c r="M342" s="74">
        <v>9.7312999999999997E-2</v>
      </c>
      <c r="N342" s="74">
        <v>9.9259E-2</v>
      </c>
      <c r="P342" s="5" t="s">
        <v>654</v>
      </c>
    </row>
    <row r="343" spans="2:16">
      <c r="B343" s="73">
        <f>B342+1</f>
        <v>192</v>
      </c>
      <c r="C343" s="32" t="s">
        <v>655</v>
      </c>
      <c r="D343" s="32" t="s">
        <v>656</v>
      </c>
      <c r="E343" s="79">
        <v>5.1795000000000001E-2</v>
      </c>
      <c r="F343" s="79">
        <v>5.4664000000000004E-2</v>
      </c>
      <c r="G343" s="79">
        <v>5.8162000000000005E-2</v>
      </c>
      <c r="H343" s="79">
        <v>6.0603999999999998E-2</v>
      </c>
      <c r="I343" s="79">
        <v>6.2767000000000003E-2</v>
      </c>
      <c r="J343" s="74">
        <v>6.3393000000000005E-2</v>
      </c>
      <c r="K343" s="74">
        <v>6.3139000000000001E-2</v>
      </c>
      <c r="L343" s="74">
        <f>6.3517/100</f>
        <v>6.3517000000000004E-2</v>
      </c>
      <c r="M343" s="74">
        <v>6.4785999999999996E-2</v>
      </c>
      <c r="N343" s="74">
        <v>6.6082000000000002E-2</v>
      </c>
      <c r="P343" s="5" t="s">
        <v>657</v>
      </c>
    </row>
    <row r="344" spans="2:16">
      <c r="B344" s="73">
        <f>B343+1</f>
        <v>193</v>
      </c>
      <c r="C344" s="32" t="s">
        <v>658</v>
      </c>
      <c r="D344" s="32" t="s">
        <v>659</v>
      </c>
      <c r="E344" s="79">
        <v>0.19764700000000002</v>
      </c>
      <c r="F344" s="79">
        <v>0.208597</v>
      </c>
      <c r="G344" s="79">
        <v>0.22194700000000001</v>
      </c>
      <c r="H344" s="79">
        <v>0.231269</v>
      </c>
      <c r="I344" s="79">
        <v>0.23952500000000002</v>
      </c>
      <c r="J344" s="74">
        <f>24.192/100</f>
        <v>0.24192</v>
      </c>
      <c r="K344" s="74">
        <v>0.240952</v>
      </c>
      <c r="L344" s="74">
        <f>24.2397/100</f>
        <v>0.242397</v>
      </c>
      <c r="M344" s="74">
        <v>0.24724499999999999</v>
      </c>
      <c r="N344" s="74">
        <v>0.25219000000000003</v>
      </c>
      <c r="P344" s="5" t="s">
        <v>660</v>
      </c>
    </row>
    <row r="345" spans="2:16">
      <c r="B345" s="73">
        <f>B344+1</f>
        <v>194</v>
      </c>
      <c r="C345" s="32" t="s">
        <v>661</v>
      </c>
      <c r="D345" s="32" t="s">
        <v>662</v>
      </c>
      <c r="E345" s="79">
        <v>0.16940999999999998</v>
      </c>
      <c r="F345" s="79">
        <v>0.17879500000000001</v>
      </c>
      <c r="G345" s="79">
        <v>0.19023800000000002</v>
      </c>
      <c r="H345" s="79">
        <v>0.19822800000000002</v>
      </c>
      <c r="I345" s="79">
        <v>0.20530499999999999</v>
      </c>
      <c r="J345" s="74">
        <f>20.7358/100</f>
        <v>0.20735800000000001</v>
      </c>
      <c r="K345" s="74">
        <v>0.20652899999999999</v>
      </c>
      <c r="L345" s="74">
        <f>20.7767/100</f>
        <v>0.20776700000000001</v>
      </c>
      <c r="M345" s="74">
        <v>0.211921</v>
      </c>
      <c r="N345" s="74">
        <v>0.21615899999999999</v>
      </c>
      <c r="P345" s="43" t="s">
        <v>660</v>
      </c>
    </row>
    <row r="346" spans="2:16">
      <c r="B346" s="73"/>
      <c r="E346" s="78"/>
      <c r="F346" s="78"/>
      <c r="G346" s="78"/>
      <c r="H346" s="78"/>
      <c r="I346" s="78"/>
      <c r="J346" s="75"/>
      <c r="K346" s="75"/>
      <c r="L346" s="75"/>
      <c r="M346" s="75"/>
      <c r="N346" s="75"/>
    </row>
    <row r="347" spans="2:16">
      <c r="B347" s="73"/>
      <c r="C347" s="22" t="s">
        <v>663</v>
      </c>
      <c r="D347" s="24"/>
      <c r="E347" s="78"/>
      <c r="F347" s="78"/>
      <c r="G347" s="78"/>
      <c r="H347" s="78"/>
      <c r="I347" s="78"/>
      <c r="J347" s="75"/>
      <c r="K347" s="75"/>
      <c r="L347" s="75"/>
      <c r="M347" s="75"/>
      <c r="N347" s="75"/>
    </row>
    <row r="348" spans="2:16">
      <c r="B348" s="73">
        <f>B345+1</f>
        <v>195</v>
      </c>
      <c r="C348" s="32" t="s">
        <v>664</v>
      </c>
      <c r="D348" s="32" t="s">
        <v>665</v>
      </c>
      <c r="E348" s="79">
        <v>0.12540200000000001</v>
      </c>
      <c r="F348" s="79">
        <v>0.13234899999999999</v>
      </c>
      <c r="G348" s="79">
        <v>0.140819</v>
      </c>
      <c r="H348" s="79">
        <v>0.146733</v>
      </c>
      <c r="I348" s="79">
        <v>0.15197099999999999</v>
      </c>
      <c r="J348" s="74">
        <v>0.15349099999999999</v>
      </c>
      <c r="K348" s="74">
        <v>0.15287700000000001</v>
      </c>
      <c r="L348" s="74">
        <v>0.15379400000000001</v>
      </c>
      <c r="M348" s="74">
        <v>0.15686999999999998</v>
      </c>
      <c r="N348" s="74">
        <v>0.16000699999999998</v>
      </c>
      <c r="P348" s="5" t="s">
        <v>666</v>
      </c>
    </row>
    <row r="349" spans="2:16">
      <c r="B349" s="73">
        <f>B348+1</f>
        <v>196</v>
      </c>
      <c r="C349" s="32" t="s">
        <v>667</v>
      </c>
      <c r="D349" s="32" t="s">
        <v>668</v>
      </c>
      <c r="E349" s="79">
        <v>8.3634E-2</v>
      </c>
      <c r="F349" s="79">
        <v>8.8267000000000012E-2</v>
      </c>
      <c r="G349" s="79">
        <v>9.3915999999999999E-2</v>
      </c>
      <c r="H349" s="79">
        <v>9.7860000000000003E-2</v>
      </c>
      <c r="I349" s="79">
        <v>0.101354</v>
      </c>
      <c r="J349" s="74">
        <v>0.102368</v>
      </c>
      <c r="K349" s="74">
        <v>0.10195899999999999</v>
      </c>
      <c r="L349" s="74">
        <v>0.102571</v>
      </c>
      <c r="M349" s="74">
        <v>0.10462199999999999</v>
      </c>
      <c r="N349" s="74">
        <v>0.106714</v>
      </c>
      <c r="P349" s="5" t="s">
        <v>669</v>
      </c>
    </row>
    <row r="350" spans="2:16">
      <c r="B350" s="73">
        <f>B349+1</f>
        <v>197</v>
      </c>
      <c r="C350" s="32" t="s">
        <v>670</v>
      </c>
      <c r="D350" s="32" t="s">
        <v>671</v>
      </c>
      <c r="E350" s="79">
        <v>0.111772</v>
      </c>
      <c r="F350" s="79">
        <v>0.117964</v>
      </c>
      <c r="G350" s="79">
        <v>0.12551399999999999</v>
      </c>
      <c r="H350" s="79">
        <v>0.13078599999999999</v>
      </c>
      <c r="I350" s="79">
        <v>0.13545499999999999</v>
      </c>
      <c r="J350" s="74">
        <v>0.13680999999999999</v>
      </c>
      <c r="K350" s="74">
        <v>0.136263</v>
      </c>
      <c r="L350" s="74">
        <v>0.13708100000000001</v>
      </c>
      <c r="M350" s="74">
        <v>0.139823</v>
      </c>
      <c r="N350" s="74">
        <v>0.142619</v>
      </c>
      <c r="P350" s="5" t="s">
        <v>672</v>
      </c>
    </row>
    <row r="351" spans="2:16">
      <c r="B351" s="73">
        <f>B350+1</f>
        <v>198</v>
      </c>
      <c r="C351" s="32" t="s">
        <v>673</v>
      </c>
      <c r="D351" s="32" t="s">
        <v>674</v>
      </c>
      <c r="E351" s="79">
        <v>6.8349000000000007E-2</v>
      </c>
      <c r="F351" s="79">
        <v>7.2135999999999992E-2</v>
      </c>
      <c r="G351" s="79">
        <v>7.6753000000000002E-2</v>
      </c>
      <c r="H351" s="79">
        <v>7.9976000000000005E-2</v>
      </c>
      <c r="I351" s="79">
        <v>8.2830999999999988E-2</v>
      </c>
      <c r="J351" s="74">
        <v>8.3658999999999997E-2</v>
      </c>
      <c r="K351" s="74">
        <v>8.3323999999999995E-2</v>
      </c>
      <c r="L351" s="74">
        <v>8.382400000000001E-2</v>
      </c>
      <c r="M351" s="74">
        <v>8.5500000000000007E-2</v>
      </c>
      <c r="N351" s="74">
        <v>8.7209999999999996E-2</v>
      </c>
      <c r="P351" s="5" t="s">
        <v>675</v>
      </c>
    </row>
    <row r="352" spans="2:16">
      <c r="B352" s="73"/>
      <c r="I352" s="78"/>
    </row>
    <row r="353" spans="1:16">
      <c r="B353" s="73"/>
      <c r="C353" s="22" t="s">
        <v>430</v>
      </c>
      <c r="I353" s="78"/>
    </row>
    <row r="354" spans="1:16">
      <c r="B354" s="73">
        <f>B351+1</f>
        <v>199</v>
      </c>
      <c r="C354" s="25" t="s">
        <v>676</v>
      </c>
      <c r="D354" s="20" t="s">
        <v>206</v>
      </c>
      <c r="E354" s="19">
        <v>5920397.3981290003</v>
      </c>
      <c r="F354" s="19">
        <v>5819927.4303000001</v>
      </c>
      <c r="G354" s="19">
        <v>6435143.1871999996</v>
      </c>
      <c r="H354" s="19">
        <v>4539431.0387000004</v>
      </c>
      <c r="I354" s="77">
        <v>4569499.1533000004</v>
      </c>
      <c r="J354" s="19">
        <v>3904458.8294999981</v>
      </c>
      <c r="K354" s="19">
        <v>3003279.6797000002</v>
      </c>
      <c r="L354" s="19">
        <f>2241834.2712+2281099.7153</f>
        <v>4522933.9864999996</v>
      </c>
      <c r="M354" s="19">
        <v>5062249.5273000002</v>
      </c>
      <c r="N354" s="19">
        <v>0</v>
      </c>
      <c r="P354" s="5" t="s">
        <v>677</v>
      </c>
    </row>
    <row r="355" spans="1:16">
      <c r="B355" s="73"/>
    </row>
    <row r="356" spans="1:16">
      <c r="B356" s="73"/>
      <c r="C356" s="22" t="s">
        <v>282</v>
      </c>
      <c r="D356" s="24"/>
    </row>
    <row r="357" spans="1:16">
      <c r="B357" s="73">
        <f>B354+1</f>
        <v>200</v>
      </c>
      <c r="C357" s="9" t="s">
        <v>678</v>
      </c>
      <c r="D357" s="10" t="s">
        <v>152</v>
      </c>
      <c r="E357" s="76">
        <f>(E332*(E342+E343)+(E333*E344)+(E334*E345))*365</f>
        <v>7664902.6408341806</v>
      </c>
      <c r="F357" s="76">
        <f>(F332*(F342+F343)+(F333*F344)+(F334*F345))*366</f>
        <v>8362004.5881491629</v>
      </c>
      <c r="G357" s="76">
        <f>(G332*(G342+G343)+(G333*G344)+(G334*G345))*365</f>
        <v>8492872.4185108095</v>
      </c>
      <c r="H357" s="76">
        <f>(H332*(H342+H343)+(H333*H344)+(H334*H345))*365</f>
        <v>9827033.3668543529</v>
      </c>
      <c r="I357" s="76">
        <f>(I332*(I342+I343)+(I333*I344)+(I334*I345))*365</f>
        <v>10844122.879834166</v>
      </c>
      <c r="J357" s="76">
        <f>(J332*(J342+J343)+(J333*J344)+(J334*J345))*366</f>
        <v>11328715.686233928</v>
      </c>
      <c r="K357" s="76">
        <f>(K332*(K342+K343)+(K333*K344)+(K334*K345))*365</f>
        <v>11388739.887544569</v>
      </c>
      <c r="L357" s="76">
        <f>(L332*(L342+L343)+(L333*L344)+(L334*L345))*365</f>
        <v>12318396.973951072</v>
      </c>
      <c r="M357" s="11">
        <f>(M332*(M342+M343)+(M333*M344)+(M334*M345))*365</f>
        <v>13021697.035758056</v>
      </c>
      <c r="N357" s="11">
        <f>(N332*(N342+N343)+(N333*N344)+(N334*N345))*366</f>
        <v>14826285.409937266</v>
      </c>
      <c r="P357" s="5" t="s">
        <v>679</v>
      </c>
    </row>
    <row r="358" spans="1:16">
      <c r="B358" s="73">
        <f>B357+1</f>
        <v>201</v>
      </c>
      <c r="C358" s="32" t="s">
        <v>680</v>
      </c>
      <c r="D358" s="10" t="s">
        <v>152</v>
      </c>
      <c r="E358" s="76">
        <f t="shared" ref="E358:N358" si="87">(E337*(E348+E349)+(E338*E350)+(E339*E351))</f>
        <v>9275088.3672643472</v>
      </c>
      <c r="F358" s="76">
        <f t="shared" si="87"/>
        <v>10085296.925271453</v>
      </c>
      <c r="G358" s="76">
        <f t="shared" si="87"/>
        <v>9544373.3484050408</v>
      </c>
      <c r="H358" s="76">
        <f t="shared" si="87"/>
        <v>12100032.029878203</v>
      </c>
      <c r="I358" s="76">
        <f t="shared" si="87"/>
        <v>12832585.987307901</v>
      </c>
      <c r="J358" s="76">
        <f t="shared" si="87"/>
        <v>12341619.330839103</v>
      </c>
      <c r="K358" s="76">
        <f t="shared" si="87"/>
        <v>12292612.14976961</v>
      </c>
      <c r="L358" s="76">
        <f t="shared" si="87"/>
        <v>12338169.978083834</v>
      </c>
      <c r="M358" s="11">
        <f t="shared" si="87"/>
        <v>12924955.682335382</v>
      </c>
      <c r="N358" s="11">
        <f t="shared" si="87"/>
        <v>14499379.626061749</v>
      </c>
      <c r="P358" s="5" t="s">
        <v>681</v>
      </c>
    </row>
    <row r="359" spans="1:16">
      <c r="B359" s="73">
        <f>B358+1</f>
        <v>202</v>
      </c>
      <c r="C359" s="32" t="s">
        <v>440</v>
      </c>
      <c r="D359" s="10" t="s">
        <v>152</v>
      </c>
      <c r="E359" s="76">
        <f t="shared" ref="E359:N359" si="88">E354</f>
        <v>5920397.3981290003</v>
      </c>
      <c r="F359" s="76">
        <f t="shared" si="88"/>
        <v>5819927.4303000001</v>
      </c>
      <c r="G359" s="76">
        <f t="shared" si="88"/>
        <v>6435143.1871999996</v>
      </c>
      <c r="H359" s="76">
        <f t="shared" si="88"/>
        <v>4539431.0387000004</v>
      </c>
      <c r="I359" s="76">
        <f t="shared" si="88"/>
        <v>4569499.1533000004</v>
      </c>
      <c r="J359" s="76">
        <f t="shared" si="88"/>
        <v>3904458.8294999981</v>
      </c>
      <c r="K359" s="76">
        <f t="shared" si="88"/>
        <v>3003279.6797000002</v>
      </c>
      <c r="L359" s="76">
        <f t="shared" si="88"/>
        <v>4522933.9864999996</v>
      </c>
      <c r="M359" s="11">
        <f t="shared" si="88"/>
        <v>5062249.5273000002</v>
      </c>
      <c r="N359" s="11">
        <f t="shared" si="88"/>
        <v>0</v>
      </c>
      <c r="P359" s="5" t="str">
        <f>P354</f>
        <v>Total revenue from trade effluent for customers subject to schedule 3 agreements</v>
      </c>
    </row>
    <row r="360" spans="1:16">
      <c r="B360" s="73">
        <f>B359+1</f>
        <v>203</v>
      </c>
      <c r="C360" s="32" t="s">
        <v>161</v>
      </c>
      <c r="D360" s="10" t="s">
        <v>152</v>
      </c>
      <c r="E360" s="76">
        <f>SUM(E357:E359)</f>
        <v>22860388.406227529</v>
      </c>
      <c r="F360" s="76">
        <f>SUM(F357:F359)</f>
        <v>24267228.943720616</v>
      </c>
      <c r="G360" s="76">
        <f t="shared" ref="G360:I360" si="89">SUM(G357:G359)</f>
        <v>24472388.954115849</v>
      </c>
      <c r="H360" s="76">
        <f t="shared" si="89"/>
        <v>26466496.435432553</v>
      </c>
      <c r="I360" s="76">
        <f t="shared" si="89"/>
        <v>28246208.020442069</v>
      </c>
      <c r="J360" s="76">
        <f>SUM(J357:J359)</f>
        <v>27574793.846573029</v>
      </c>
      <c r="K360" s="76">
        <f>SUM(K357:K359)</f>
        <v>26684631.717014179</v>
      </c>
      <c r="L360" s="76">
        <f>SUM(L357:L359)</f>
        <v>29179500.938534904</v>
      </c>
      <c r="M360" s="11">
        <f>SUM(M357:M359)</f>
        <v>31008902.24539344</v>
      </c>
      <c r="N360" s="11">
        <f>SUM(N357:N359)</f>
        <v>29325665.035999015</v>
      </c>
      <c r="P360" s="5" t="s">
        <v>159</v>
      </c>
    </row>
    <row r="361" spans="1:16">
      <c r="B361" s="73"/>
    </row>
    <row r="362" spans="1:16">
      <c r="B362" s="73"/>
      <c r="C362" s="33" t="s">
        <v>682</v>
      </c>
      <c r="D362" s="13"/>
      <c r="E362" s="14"/>
      <c r="F362" s="14"/>
      <c r="G362" s="14"/>
      <c r="H362" s="14"/>
      <c r="I362" s="14"/>
      <c r="J362" s="14"/>
      <c r="K362" s="14"/>
      <c r="L362" s="14"/>
      <c r="M362" s="14"/>
      <c r="N362" s="14"/>
    </row>
    <row r="363" spans="1:16">
      <c r="B363" s="73">
        <f>B360+1</f>
        <v>204</v>
      </c>
      <c r="C363" s="34" t="s">
        <v>683</v>
      </c>
      <c r="D363" s="20" t="s">
        <v>206</v>
      </c>
      <c r="E363" s="19">
        <v>0</v>
      </c>
      <c r="F363" s="19">
        <v>0</v>
      </c>
      <c r="G363" s="19">
        <v>0</v>
      </c>
      <c r="H363" s="19">
        <v>0</v>
      </c>
      <c r="I363" s="19">
        <v>0</v>
      </c>
      <c r="J363" s="19">
        <v>1048.3338000000001</v>
      </c>
      <c r="K363" s="19">
        <v>3907.8218000000002</v>
      </c>
      <c r="L363" s="19">
        <v>5166.9988000000003</v>
      </c>
      <c r="M363" s="19">
        <v>7331.7793000000001</v>
      </c>
      <c r="N363" s="19">
        <v>4132.8661999999986</v>
      </c>
      <c r="P363" s="48" t="s">
        <v>684</v>
      </c>
    </row>
    <row r="364" spans="1:16">
      <c r="B364" s="73">
        <f>B363+1</f>
        <v>205</v>
      </c>
      <c r="C364" s="34" t="s">
        <v>685</v>
      </c>
      <c r="D364" s="10" t="s">
        <v>152</v>
      </c>
      <c r="E364" s="107">
        <f t="shared" ref="E364:N364" si="90">E363/E360</f>
        <v>0</v>
      </c>
      <c r="F364" s="107">
        <f t="shared" si="90"/>
        <v>0</v>
      </c>
      <c r="G364" s="107">
        <f t="shared" si="90"/>
        <v>0</v>
      </c>
      <c r="H364" s="107">
        <f t="shared" si="90"/>
        <v>0</v>
      </c>
      <c r="I364" s="107">
        <f t="shared" si="90"/>
        <v>0</v>
      </c>
      <c r="J364" s="107">
        <f t="shared" si="90"/>
        <v>3.8017829102656598E-5</v>
      </c>
      <c r="K364" s="107">
        <f t="shared" si="90"/>
        <v>1.4644465928710437E-4</v>
      </c>
      <c r="L364" s="107">
        <f t="shared" si="90"/>
        <v>1.7707632529027873E-4</v>
      </c>
      <c r="M364" s="107">
        <f t="shared" si="90"/>
        <v>2.3644111107123052E-4</v>
      </c>
      <c r="N364" s="107">
        <f t="shared" si="90"/>
        <v>1.4093000772281403E-4</v>
      </c>
      <c r="P364" s="5" t="s">
        <v>686</v>
      </c>
    </row>
    <row r="365" spans="1:16">
      <c r="B365" s="73">
        <f>B364+1</f>
        <v>206</v>
      </c>
      <c r="C365" s="34" t="s">
        <v>687</v>
      </c>
      <c r="D365" s="20" t="s">
        <v>206</v>
      </c>
      <c r="E365" s="19"/>
      <c r="F365" s="19"/>
      <c r="G365" s="19">
        <v>71991.074299999978</v>
      </c>
      <c r="H365" s="19"/>
      <c r="I365" s="19">
        <v>0</v>
      </c>
      <c r="J365" s="19">
        <v>0</v>
      </c>
      <c r="K365" s="19">
        <v>0</v>
      </c>
      <c r="L365" s="19">
        <v>191504.666</v>
      </c>
      <c r="M365" s="19">
        <v>201981.87129999991</v>
      </c>
      <c r="N365" s="19">
        <f>294429.801</f>
        <v>294429.80099999998</v>
      </c>
      <c r="P365" s="5" t="s">
        <v>688</v>
      </c>
    </row>
    <row r="366" spans="1:16">
      <c r="B366" s="73">
        <f>B365+1</f>
        <v>207</v>
      </c>
      <c r="C366" s="34" t="s">
        <v>689</v>
      </c>
      <c r="D366" s="10" t="s">
        <v>152</v>
      </c>
      <c r="E366" s="107">
        <f t="shared" ref="E366:N366" si="91">E365/E360</f>
        <v>0</v>
      </c>
      <c r="F366" s="107">
        <f t="shared" si="91"/>
        <v>0</v>
      </c>
      <c r="G366" s="107">
        <f t="shared" si="91"/>
        <v>2.9417264671209092E-3</v>
      </c>
      <c r="H366" s="107">
        <f t="shared" si="91"/>
        <v>0</v>
      </c>
      <c r="I366" s="107">
        <f t="shared" si="91"/>
        <v>0</v>
      </c>
      <c r="J366" s="107">
        <f t="shared" si="91"/>
        <v>0</v>
      </c>
      <c r="K366" s="107">
        <f t="shared" si="91"/>
        <v>0</v>
      </c>
      <c r="L366" s="107">
        <f t="shared" si="91"/>
        <v>6.5629863376825597E-3</v>
      </c>
      <c r="M366" s="107">
        <f t="shared" si="91"/>
        <v>6.5136737089751557E-3</v>
      </c>
      <c r="N366" s="107">
        <f t="shared" si="91"/>
        <v>1.0040004229693332E-2</v>
      </c>
      <c r="P366" s="5" t="s">
        <v>690</v>
      </c>
    </row>
    <row r="367" spans="1:16">
      <c r="A367" t="s">
        <v>42</v>
      </c>
      <c r="B367" s="73" t="s">
        <v>691</v>
      </c>
      <c r="C367" s="34" t="s">
        <v>301</v>
      </c>
      <c r="D367" s="20"/>
      <c r="E367" s="19"/>
      <c r="F367" s="19"/>
      <c r="G367" s="19"/>
      <c r="H367" s="19"/>
      <c r="I367" s="19">
        <v>0</v>
      </c>
      <c r="J367" s="19">
        <v>0</v>
      </c>
      <c r="K367" s="19">
        <v>0</v>
      </c>
      <c r="L367" s="19">
        <v>0</v>
      </c>
      <c r="M367" s="19">
        <v>0</v>
      </c>
      <c r="N367" s="19">
        <v>1559.2786000000001</v>
      </c>
      <c r="P367" s="117" t="s">
        <v>302</v>
      </c>
    </row>
    <row r="368" spans="1:16">
      <c r="A368" t="s">
        <v>42</v>
      </c>
      <c r="B368" s="73" t="s">
        <v>692</v>
      </c>
      <c r="C368" s="34" t="s">
        <v>304</v>
      </c>
      <c r="D368" s="109" t="s">
        <v>152</v>
      </c>
      <c r="E368" s="107">
        <f>E367/E360</f>
        <v>0</v>
      </c>
      <c r="F368" s="107">
        <f t="shared" ref="F368:K368" si="92">F367/F360</f>
        <v>0</v>
      </c>
      <c r="G368" s="107">
        <f t="shared" si="92"/>
        <v>0</v>
      </c>
      <c r="H368" s="107">
        <f t="shared" si="92"/>
        <v>0</v>
      </c>
      <c r="I368" s="107">
        <f>I367/I360</f>
        <v>0</v>
      </c>
      <c r="J368" s="107">
        <f t="shared" si="92"/>
        <v>0</v>
      </c>
      <c r="K368" s="107">
        <f t="shared" si="92"/>
        <v>0</v>
      </c>
      <c r="L368" s="107">
        <f>L367/L360</f>
        <v>0</v>
      </c>
      <c r="M368" s="107">
        <f>M367/M360</f>
        <v>0</v>
      </c>
      <c r="N368" s="107">
        <f>N367/N360</f>
        <v>5.3171124954400589E-5</v>
      </c>
    </row>
    <row r="369" spans="2:16">
      <c r="B369" s="73"/>
    </row>
    <row r="370" spans="2:16" ht="18">
      <c r="B370" s="73"/>
      <c r="C370" s="6" t="s">
        <v>693</v>
      </c>
      <c r="D370" s="15"/>
    </row>
    <row r="371" spans="2:16">
      <c r="B371" s="73"/>
      <c r="C371" s="8" t="s">
        <v>694</v>
      </c>
      <c r="D371" s="8" t="s">
        <v>149</v>
      </c>
      <c r="E371" s="50" t="str">
        <f>+E$12</f>
        <v>2010-11 RF</v>
      </c>
      <c r="F371" s="50" t="str">
        <f t="shared" ref="F371:N371" si="93">+F$12</f>
        <v>2011-12 RF</v>
      </c>
      <c r="G371" s="50" t="str">
        <f t="shared" si="93"/>
        <v>2012-13 RF</v>
      </c>
      <c r="H371" s="50" t="str">
        <f t="shared" si="93"/>
        <v>2013-14 RF</v>
      </c>
      <c r="I371" s="50" t="str">
        <f t="shared" si="93"/>
        <v>2014-15 RF</v>
      </c>
      <c r="J371" s="50" t="str">
        <f t="shared" si="93"/>
        <v>2015-16 RF</v>
      </c>
      <c r="K371" s="50" t="str">
        <f t="shared" si="93"/>
        <v>2016-17 RF</v>
      </c>
      <c r="L371" s="50" t="str">
        <f t="shared" si="93"/>
        <v>2017-18 RF</v>
      </c>
      <c r="M371" s="50" t="str">
        <f t="shared" si="93"/>
        <v>2018-19 RF</v>
      </c>
      <c r="N371" s="50" t="str">
        <f t="shared" si="93"/>
        <v>2019-20 Month</v>
      </c>
    </row>
    <row r="372" spans="2:16">
      <c r="B372" s="73">
        <f>B366+1</f>
        <v>208</v>
      </c>
      <c r="C372" s="37" t="s">
        <v>695</v>
      </c>
      <c r="D372" s="37" t="s">
        <v>696</v>
      </c>
      <c r="E372" s="19">
        <v>10068.799999999997</v>
      </c>
      <c r="F372" s="19">
        <v>9861.7568306010944</v>
      </c>
      <c r="G372" s="19">
        <v>9803.728767123288</v>
      </c>
      <c r="H372" s="19">
        <v>9679.7726027397239</v>
      </c>
      <c r="I372" s="19">
        <v>9558.3671232876713</v>
      </c>
      <c r="J372" s="19">
        <v>9438.1612021857891</v>
      </c>
      <c r="K372" s="19">
        <v>9350.8493150684935</v>
      </c>
      <c r="L372" s="19">
        <v>9656.67671232877</v>
      </c>
      <c r="M372" s="19">
        <f>+'Table 2 1819 &amp;1920 Workings'!E445</f>
        <v>9553.339726027396</v>
      </c>
      <c r="N372" s="19">
        <f>+'Table 2 1819 &amp;1920 Workings'!F445</f>
        <v>9485.2568306010926</v>
      </c>
      <c r="P372" s="5" t="s">
        <v>697</v>
      </c>
    </row>
    <row r="373" spans="2:16">
      <c r="B373" s="73">
        <f>B372+1</f>
        <v>209</v>
      </c>
      <c r="C373" s="32" t="s">
        <v>698</v>
      </c>
      <c r="D373" s="32" t="s">
        <v>699</v>
      </c>
      <c r="E373" s="19">
        <v>1277.0164383561648</v>
      </c>
      <c r="F373" s="19">
        <v>1226.6448087431695</v>
      </c>
      <c r="G373" s="19">
        <v>1221.3068493150686</v>
      </c>
      <c r="H373" s="19">
        <v>1212.5972602739726</v>
      </c>
      <c r="I373" s="19">
        <v>1206.2219178082191</v>
      </c>
      <c r="J373" s="19">
        <v>1195.3005464480873</v>
      </c>
      <c r="K373" s="19">
        <v>1193.4246575342465</v>
      </c>
      <c r="L373" s="19">
        <v>1216.0054794520547</v>
      </c>
      <c r="M373" s="19">
        <f>+'Table 2 1819 &amp;1920 Workings'!E446</f>
        <v>1212.3616438356164</v>
      </c>
      <c r="N373" s="19">
        <f>+'Table 2 1819 &amp;1920 Workings'!F446</f>
        <v>1204.8032786885246</v>
      </c>
      <c r="P373" s="5" t="s">
        <v>700</v>
      </c>
    </row>
    <row r="374" spans="2:16">
      <c r="B374" s="73"/>
    </row>
    <row r="375" spans="2:16">
      <c r="B375" s="73"/>
      <c r="C375" s="22" t="s">
        <v>603</v>
      </c>
      <c r="D375" s="24"/>
    </row>
    <row r="376" spans="2:16">
      <c r="B376" s="73">
        <f>B373+1</f>
        <v>210</v>
      </c>
      <c r="C376" s="32" t="s">
        <v>701</v>
      </c>
      <c r="D376" s="32" t="s">
        <v>702</v>
      </c>
      <c r="E376" s="19">
        <v>120.54</v>
      </c>
      <c r="F376" s="19">
        <v>117.72</v>
      </c>
      <c r="G376" s="19">
        <v>120.49</v>
      </c>
      <c r="H376" s="19">
        <v>120.67</v>
      </c>
      <c r="I376" s="19">
        <v>120.05</v>
      </c>
      <c r="J376" s="19">
        <v>121.25</v>
      </c>
      <c r="K376" s="19">
        <v>120.77</v>
      </c>
      <c r="L376" s="19">
        <v>121.49</v>
      </c>
      <c r="M376" s="19">
        <f>+'Table 2 1819 &amp;1920 Workings'!E449</f>
        <v>123.92</v>
      </c>
      <c r="N376" s="19">
        <f>+'Table 2 1819 &amp;1920 Workings'!F449</f>
        <v>126.4</v>
      </c>
      <c r="P376" s="5" t="s">
        <v>703</v>
      </c>
    </row>
    <row r="377" spans="2:16">
      <c r="B377" s="73">
        <f>B376+1</f>
        <v>211</v>
      </c>
      <c r="C377" s="32" t="s">
        <v>704</v>
      </c>
      <c r="D377" s="32" t="s">
        <v>705</v>
      </c>
      <c r="E377" s="19">
        <v>78.56</v>
      </c>
      <c r="F377" s="19">
        <v>76.72</v>
      </c>
      <c r="G377" s="19">
        <v>78.52</v>
      </c>
      <c r="H377" s="19">
        <v>78.64</v>
      </c>
      <c r="I377" s="19">
        <v>78.239999999999995</v>
      </c>
      <c r="J377" s="19">
        <v>79.02</v>
      </c>
      <c r="K377" s="19">
        <v>78.7</v>
      </c>
      <c r="L377" s="19">
        <v>79.17</v>
      </c>
      <c r="M377" s="19">
        <f>+'Table 2 1819 &amp;1920 Workings'!E450</f>
        <v>80.75</v>
      </c>
      <c r="N377" s="19">
        <f>+'Table 2 1819 &amp;1920 Workings'!F450</f>
        <v>82.37</v>
      </c>
      <c r="P377" s="5" t="s">
        <v>706</v>
      </c>
    </row>
    <row r="378" spans="2:16">
      <c r="B378" s="73"/>
    </row>
    <row r="379" spans="2:16">
      <c r="B379" s="73"/>
      <c r="C379" s="22" t="s">
        <v>282</v>
      </c>
      <c r="D379" s="24"/>
    </row>
    <row r="380" spans="2:16">
      <c r="B380" s="73">
        <f>B377+1</f>
        <v>212</v>
      </c>
      <c r="C380" s="32" t="s">
        <v>707</v>
      </c>
      <c r="D380" s="10" t="s">
        <v>152</v>
      </c>
      <c r="E380" s="11">
        <f>E372*E376</f>
        <v>1213693.1519999998</v>
      </c>
      <c r="F380" s="11">
        <f t="shared" ref="F380:H380" si="94">F372*F376</f>
        <v>1160926.0140983609</v>
      </c>
      <c r="G380" s="11">
        <f t="shared" si="94"/>
        <v>1181251.2791506848</v>
      </c>
      <c r="H380" s="11">
        <f t="shared" si="94"/>
        <v>1168058.1599726025</v>
      </c>
      <c r="I380" s="11">
        <f t="shared" ref="I380:L381" si="95">I372*I376</f>
        <v>1147481.973150685</v>
      </c>
      <c r="J380" s="11">
        <f t="shared" si="95"/>
        <v>1144377.0457650269</v>
      </c>
      <c r="K380" s="11">
        <f t="shared" si="95"/>
        <v>1129302.071780822</v>
      </c>
      <c r="L380" s="11">
        <f t="shared" si="95"/>
        <v>1173189.6537808222</v>
      </c>
      <c r="M380" s="11">
        <f>M372*M376</f>
        <v>1183849.858849315</v>
      </c>
      <c r="N380" s="11">
        <f>N372*N376</f>
        <v>1198936.4633879783</v>
      </c>
      <c r="P380" s="5" t="s">
        <v>708</v>
      </c>
    </row>
    <row r="381" spans="2:16">
      <c r="B381" s="73">
        <f>B380+1</f>
        <v>213</v>
      </c>
      <c r="C381" s="32" t="s">
        <v>709</v>
      </c>
      <c r="D381" s="10" t="s">
        <v>152</v>
      </c>
      <c r="E381" s="11">
        <f>E373*E377</f>
        <v>100322.41139726031</v>
      </c>
      <c r="F381" s="11">
        <f t="shared" ref="F381:H381" si="96">F373*F377</f>
        <v>94108.189726775963</v>
      </c>
      <c r="G381" s="11">
        <f t="shared" si="96"/>
        <v>95897.013808219184</v>
      </c>
      <c r="H381" s="11">
        <f t="shared" si="96"/>
        <v>95358.648547945195</v>
      </c>
      <c r="I381" s="11">
        <f t="shared" si="95"/>
        <v>94374.802849315063</v>
      </c>
      <c r="J381" s="11">
        <f t="shared" si="95"/>
        <v>94452.649180327848</v>
      </c>
      <c r="K381" s="11">
        <f t="shared" si="95"/>
        <v>93922.520547945212</v>
      </c>
      <c r="L381" s="11">
        <f t="shared" si="95"/>
        <v>96271.153808219169</v>
      </c>
      <c r="M381" s="11">
        <f>M373*M377</f>
        <v>97898.202739726024</v>
      </c>
      <c r="N381" s="11">
        <f>N373*N377</f>
        <v>99239.646065573776</v>
      </c>
      <c r="P381" s="5" t="s">
        <v>710</v>
      </c>
    </row>
    <row r="382" spans="2:16">
      <c r="B382" s="73">
        <f>B381+1</f>
        <v>214</v>
      </c>
      <c r="C382" s="32" t="s">
        <v>161</v>
      </c>
      <c r="D382" s="10" t="s">
        <v>152</v>
      </c>
      <c r="E382" s="11">
        <f>SUM(E380:E381)</f>
        <v>1314015.5633972601</v>
      </c>
      <c r="F382" s="11">
        <f t="shared" ref="F382:H382" si="97">SUM(F380:F381)</f>
        <v>1255034.2038251369</v>
      </c>
      <c r="G382" s="11">
        <f t="shared" si="97"/>
        <v>1277148.2929589041</v>
      </c>
      <c r="H382" s="11">
        <f t="shared" si="97"/>
        <v>1263416.8085205476</v>
      </c>
      <c r="I382" s="11">
        <f t="shared" ref="I382:N382" si="98">SUM(I380:I381)</f>
        <v>1241856.7760000001</v>
      </c>
      <c r="J382" s="11">
        <f t="shared" si="98"/>
        <v>1238829.6949453547</v>
      </c>
      <c r="K382" s="11">
        <f t="shared" si="98"/>
        <v>1223224.5923287673</v>
      </c>
      <c r="L382" s="11">
        <f t="shared" si="98"/>
        <v>1269460.8075890413</v>
      </c>
      <c r="M382" s="11">
        <f t="shared" si="98"/>
        <v>1281748.061589041</v>
      </c>
      <c r="N382" s="11">
        <f t="shared" si="98"/>
        <v>1298176.1094535519</v>
      </c>
      <c r="P382" s="5" t="s">
        <v>160</v>
      </c>
    </row>
    <row r="383" spans="2:16">
      <c r="B383" s="73"/>
    </row>
    <row r="384" spans="2:16">
      <c r="B384" s="73"/>
      <c r="C384" s="33" t="s">
        <v>711</v>
      </c>
      <c r="D384" s="13"/>
      <c r="E384" s="14"/>
      <c r="F384" s="14"/>
      <c r="G384" s="14"/>
      <c r="H384" s="14"/>
      <c r="I384" s="14"/>
      <c r="J384" s="14"/>
      <c r="K384" s="14"/>
      <c r="L384" s="14"/>
      <c r="M384" s="14"/>
      <c r="N384" s="14"/>
    </row>
    <row r="385" spans="1:16">
      <c r="B385" s="73">
        <f>B382+1</f>
        <v>215</v>
      </c>
      <c r="C385" s="34" t="s">
        <v>712</v>
      </c>
      <c r="D385" s="20" t="s">
        <v>206</v>
      </c>
      <c r="E385" s="19">
        <v>0</v>
      </c>
      <c r="F385" s="19">
        <v>0</v>
      </c>
      <c r="G385" s="19">
        <v>0</v>
      </c>
      <c r="H385" s="19">
        <v>0</v>
      </c>
      <c r="I385" s="19">
        <v>0</v>
      </c>
      <c r="J385" s="19">
        <v>0</v>
      </c>
      <c r="K385" s="19">
        <v>18.1983</v>
      </c>
      <c r="L385" s="19">
        <v>639.40350000000001</v>
      </c>
      <c r="M385" s="19">
        <f>+'Table 2 1819 &amp;1920 Workings'!E458-M389</f>
        <v>737.35620000000006</v>
      </c>
      <c r="N385" s="19">
        <f>+'Table 2 1819 &amp;1920 Workings'!F458</f>
        <v>937.12450000000013</v>
      </c>
      <c r="P385" s="48" t="s">
        <v>713</v>
      </c>
    </row>
    <row r="386" spans="1:16">
      <c r="B386" s="73">
        <f>B385+1</f>
        <v>216</v>
      </c>
      <c r="C386" s="34" t="s">
        <v>714</v>
      </c>
      <c r="D386" s="10" t="s">
        <v>152</v>
      </c>
      <c r="E386" s="107">
        <f t="shared" ref="E386:N386" si="99">E385/E382</f>
        <v>0</v>
      </c>
      <c r="F386" s="107">
        <f t="shared" si="99"/>
        <v>0</v>
      </c>
      <c r="G386" s="107">
        <f t="shared" si="99"/>
        <v>0</v>
      </c>
      <c r="H386" s="107">
        <f t="shared" si="99"/>
        <v>0</v>
      </c>
      <c r="I386" s="107">
        <f t="shared" si="99"/>
        <v>0</v>
      </c>
      <c r="J386" s="107">
        <f t="shared" si="99"/>
        <v>0</v>
      </c>
      <c r="K386" s="107">
        <f t="shared" si="99"/>
        <v>1.4877316981793336E-5</v>
      </c>
      <c r="L386" s="107">
        <f t="shared" si="99"/>
        <v>5.0368116619082907E-4</v>
      </c>
      <c r="M386" s="107">
        <f t="shared" si="99"/>
        <v>5.7527389515679565E-4</v>
      </c>
      <c r="N386" s="107">
        <f t="shared" si="99"/>
        <v>7.2187778928890388E-4</v>
      </c>
      <c r="P386" s="5" t="s">
        <v>715</v>
      </c>
    </row>
    <row r="387" spans="1:16">
      <c r="B387" s="73">
        <f>B386+1</f>
        <v>217</v>
      </c>
      <c r="C387" s="34" t="s">
        <v>716</v>
      </c>
      <c r="D387" s="20" t="s">
        <v>206</v>
      </c>
      <c r="E387" s="19"/>
      <c r="F387" s="19"/>
      <c r="G387" s="19"/>
      <c r="H387" s="19"/>
      <c r="I387" s="19">
        <v>0</v>
      </c>
      <c r="J387" s="19">
        <v>0</v>
      </c>
      <c r="K387" s="19">
        <v>0</v>
      </c>
      <c r="L387" s="19">
        <v>36379.631200000003</v>
      </c>
      <c r="M387" s="19">
        <f>+'Table 2 1819 &amp;1920 Workings'!E460-M389</f>
        <v>37217.696199999933</v>
      </c>
      <c r="N387" s="19">
        <f>+'Table 2 1819 &amp;1920 Workings'!F460-N389</f>
        <v>35950.734900000054</v>
      </c>
      <c r="P387" s="5" t="s">
        <v>717</v>
      </c>
    </row>
    <row r="388" spans="1:16">
      <c r="B388" s="73">
        <f>B387+1</f>
        <v>218</v>
      </c>
      <c r="C388" s="34" t="s">
        <v>718</v>
      </c>
      <c r="D388" s="10" t="s">
        <v>152</v>
      </c>
      <c r="E388" s="107">
        <f t="shared" ref="E388:N388" si="100">E387/E382</f>
        <v>0</v>
      </c>
      <c r="F388" s="107">
        <f t="shared" si="100"/>
        <v>0</v>
      </c>
      <c r="G388" s="107">
        <f t="shared" si="100"/>
        <v>0</v>
      </c>
      <c r="H388" s="107">
        <f t="shared" si="100"/>
        <v>0</v>
      </c>
      <c r="I388" s="107">
        <f t="shared" si="100"/>
        <v>0</v>
      </c>
      <c r="J388" s="107">
        <f t="shared" si="100"/>
        <v>0</v>
      </c>
      <c r="K388" s="107">
        <f t="shared" si="100"/>
        <v>0</v>
      </c>
      <c r="L388" s="107">
        <f t="shared" si="100"/>
        <v>2.8657545772596292E-2</v>
      </c>
      <c r="M388" s="107">
        <f t="shared" si="100"/>
        <v>2.9036670555880904E-2</v>
      </c>
      <c r="N388" s="107">
        <f t="shared" si="100"/>
        <v>2.7693264910823991E-2</v>
      </c>
      <c r="P388" s="5" t="s">
        <v>719</v>
      </c>
    </row>
    <row r="389" spans="1:16">
      <c r="A389" t="s">
        <v>42</v>
      </c>
      <c r="B389" s="73" t="s">
        <v>720</v>
      </c>
      <c r="C389" s="34" t="s">
        <v>301</v>
      </c>
      <c r="D389" s="20"/>
      <c r="E389" s="19"/>
      <c r="F389" s="19"/>
      <c r="G389" s="19"/>
      <c r="H389" s="19"/>
      <c r="I389" s="19">
        <v>0</v>
      </c>
      <c r="J389" s="19">
        <v>0</v>
      </c>
      <c r="K389" s="19">
        <v>0</v>
      </c>
      <c r="L389" s="19">
        <v>190.38980000000001</v>
      </c>
      <c r="M389" s="19">
        <f>+'Table 2 1819 &amp;1920 Workings'!E462</f>
        <v>247.84</v>
      </c>
      <c r="N389" s="19">
        <f>+'Table 2 1819 &amp;1920 Workings'!F462</f>
        <v>295.27850000000001</v>
      </c>
      <c r="P389" s="117" t="s">
        <v>302</v>
      </c>
    </row>
    <row r="390" spans="1:16">
      <c r="A390" t="s">
        <v>42</v>
      </c>
      <c r="B390" s="73" t="s">
        <v>721</v>
      </c>
      <c r="C390" s="34" t="s">
        <v>304</v>
      </c>
      <c r="D390" s="109" t="s">
        <v>152</v>
      </c>
      <c r="E390" s="107">
        <f t="shared" ref="E390:N390" si="101">E389/E382</f>
        <v>0</v>
      </c>
      <c r="F390" s="107">
        <f t="shared" si="101"/>
        <v>0</v>
      </c>
      <c r="G390" s="107">
        <f t="shared" si="101"/>
        <v>0</v>
      </c>
      <c r="H390" s="107">
        <f t="shared" si="101"/>
        <v>0</v>
      </c>
      <c r="I390" s="107">
        <f t="shared" si="101"/>
        <v>0</v>
      </c>
      <c r="J390" s="107">
        <f t="shared" si="101"/>
        <v>0</v>
      </c>
      <c r="K390" s="107">
        <f t="shared" si="101"/>
        <v>0</v>
      </c>
      <c r="L390" s="107">
        <f t="shared" si="101"/>
        <v>1.499769026832645E-4</v>
      </c>
      <c r="M390" s="107">
        <f t="shared" si="101"/>
        <v>1.9336093217316166E-4</v>
      </c>
      <c r="N390" s="107">
        <f t="shared" si="101"/>
        <v>2.2745642740590346E-4</v>
      </c>
    </row>
    <row r="391" spans="1:16" ht="16" thickBot="1">
      <c r="B391" s="73"/>
    </row>
    <row r="392" spans="1:16">
      <c r="B392" s="73"/>
      <c r="C392" s="52"/>
      <c r="D392" s="53"/>
      <c r="E392" s="53"/>
      <c r="F392" s="54"/>
      <c r="G392" s="54"/>
      <c r="H392" s="55"/>
    </row>
    <row r="393" spans="1:16">
      <c r="B393" s="73"/>
      <c r="C393" s="56" t="s">
        <v>137</v>
      </c>
      <c r="D393" s="57"/>
      <c r="E393" s="57"/>
      <c r="F393" s="58" t="s">
        <v>138</v>
      </c>
      <c r="G393"/>
      <c r="H393" s="59"/>
    </row>
    <row r="394" spans="1:16">
      <c r="B394" s="73"/>
      <c r="C394" s="60"/>
      <c r="D394" s="57"/>
      <c r="E394" s="57"/>
      <c r="F394" s="61"/>
      <c r="G394"/>
      <c r="H394" s="59"/>
      <c r="N394" s="163"/>
    </row>
    <row r="395" spans="1:16">
      <c r="B395" s="73"/>
      <c r="C395" s="56" t="s">
        <v>139</v>
      </c>
      <c r="D395" s="57"/>
      <c r="E395" s="57"/>
      <c r="F395" s="58" t="s">
        <v>138</v>
      </c>
      <c r="G395"/>
      <c r="H395" s="59"/>
      <c r="N395" s="163"/>
    </row>
    <row r="396" spans="1:16">
      <c r="B396" s="73"/>
      <c r="C396" s="60"/>
      <c r="D396" s="57"/>
      <c r="E396" s="57"/>
      <c r="F396" s="61"/>
      <c r="G396"/>
      <c r="H396" s="59"/>
      <c r="N396" s="163"/>
    </row>
    <row r="397" spans="1:16">
      <c r="B397" s="73"/>
      <c r="C397" s="56" t="s">
        <v>140</v>
      </c>
      <c r="D397" s="57"/>
      <c r="E397" s="57"/>
      <c r="F397" s="58" t="s">
        <v>141</v>
      </c>
      <c r="G397"/>
      <c r="H397" s="62"/>
      <c r="N397" s="163"/>
    </row>
    <row r="398" spans="1:16" ht="16" thickBot="1">
      <c r="B398" s="73"/>
      <c r="C398" s="63"/>
      <c r="D398" s="64"/>
      <c r="E398" s="64"/>
      <c r="F398" s="65"/>
      <c r="G398" s="65"/>
      <c r="H398" s="66"/>
      <c r="N398" s="163"/>
    </row>
    <row r="399" spans="1:16">
      <c r="B399" s="73"/>
    </row>
    <row r="400" spans="1:16">
      <c r="B400" s="73"/>
      <c r="N400" s="163"/>
    </row>
    <row r="401" spans="2:2">
      <c r="B401" s="73"/>
    </row>
    <row r="402" spans="2:2">
      <c r="B402" s="73"/>
    </row>
    <row r="403" spans="2:2">
      <c r="B403" s="73"/>
    </row>
    <row r="404" spans="2:2">
      <c r="B404" s="73"/>
    </row>
    <row r="405" spans="2:2">
      <c r="B405" s="73"/>
    </row>
    <row r="406" spans="2:2">
      <c r="B406" s="73"/>
    </row>
    <row r="407" spans="2:2">
      <c r="B407" s="73"/>
    </row>
    <row r="408" spans="2:2">
      <c r="B408" s="73"/>
    </row>
    <row r="409" spans="2:2">
      <c r="B409" s="73"/>
    </row>
    <row r="410" spans="2:2">
      <c r="B410" s="73"/>
    </row>
    <row r="411" spans="2:2">
      <c r="B411" s="73"/>
    </row>
    <row r="412" spans="2:2">
      <c r="B412" s="73"/>
    </row>
    <row r="413" spans="2:2">
      <c r="B413" s="73"/>
    </row>
    <row r="414" spans="2:2">
      <c r="B414" s="73"/>
    </row>
    <row r="415" spans="2:2">
      <c r="B415" s="73"/>
    </row>
    <row r="416" spans="2:2">
      <c r="B416" s="73"/>
    </row>
    <row r="417" spans="2:2">
      <c r="B417" s="73"/>
    </row>
    <row r="418" spans="2:2">
      <c r="B418" s="73"/>
    </row>
    <row r="419" spans="2:2">
      <c r="B419" s="73"/>
    </row>
    <row r="420" spans="2:2">
      <c r="B420" s="73"/>
    </row>
    <row r="421" spans="2:2">
      <c r="B421" s="73"/>
    </row>
    <row r="422" spans="2:2">
      <c r="B422" s="73"/>
    </row>
    <row r="423" spans="2:2">
      <c r="B423" s="73"/>
    </row>
    <row r="424" spans="2:2">
      <c r="B424" s="73"/>
    </row>
    <row r="425" spans="2:2">
      <c r="B425" s="73"/>
    </row>
    <row r="426" spans="2:2">
      <c r="B426" s="73"/>
    </row>
    <row r="427" spans="2:2">
      <c r="B427" s="73"/>
    </row>
    <row r="428" spans="2:2">
      <c r="B428" s="73"/>
    </row>
    <row r="429" spans="2:2">
      <c r="B429" s="73"/>
    </row>
    <row r="430" spans="2:2">
      <c r="B430" s="73"/>
    </row>
    <row r="431" spans="2:2">
      <c r="B431" s="73"/>
    </row>
    <row r="432" spans="2:2">
      <c r="B432" s="73"/>
    </row>
    <row r="433" spans="2:2">
      <c r="B433" s="73"/>
    </row>
    <row r="434" spans="2:2">
      <c r="B434" s="73"/>
    </row>
    <row r="435" spans="2:2">
      <c r="B435" s="73"/>
    </row>
    <row r="436" spans="2:2">
      <c r="B436" s="73"/>
    </row>
    <row r="437" spans="2:2">
      <c r="B437" s="73"/>
    </row>
    <row r="438" spans="2:2">
      <c r="B438" s="73"/>
    </row>
    <row r="439" spans="2:2">
      <c r="B439" s="73"/>
    </row>
    <row r="440" spans="2:2">
      <c r="B440" s="73"/>
    </row>
    <row r="441" spans="2:2">
      <c r="B441" s="73"/>
    </row>
    <row r="442" spans="2:2">
      <c r="B442" s="73"/>
    </row>
    <row r="443" spans="2:2">
      <c r="B443" s="73"/>
    </row>
    <row r="444" spans="2:2">
      <c r="B444" s="73"/>
    </row>
    <row r="445" spans="2:2">
      <c r="B445" s="73"/>
    </row>
    <row r="446" spans="2:2">
      <c r="B446" s="73"/>
    </row>
    <row r="447" spans="2:2">
      <c r="B447" s="73"/>
    </row>
    <row r="448" spans="2:2">
      <c r="B448" s="73"/>
    </row>
    <row r="449" spans="2:2">
      <c r="B449" s="73"/>
    </row>
    <row r="450" spans="2:2">
      <c r="B450" s="73"/>
    </row>
    <row r="451" spans="2:2">
      <c r="B451" s="73"/>
    </row>
    <row r="452" spans="2:2">
      <c r="B452" s="73"/>
    </row>
    <row r="453" spans="2:2">
      <c r="B453" s="73"/>
    </row>
    <row r="454" spans="2:2">
      <c r="B454" s="73"/>
    </row>
    <row r="455" spans="2:2">
      <c r="B455" s="73"/>
    </row>
    <row r="456" spans="2:2">
      <c r="B456" s="73"/>
    </row>
    <row r="457" spans="2:2">
      <c r="B457" s="73"/>
    </row>
    <row r="458" spans="2:2">
      <c r="B458" s="73"/>
    </row>
    <row r="459" spans="2:2">
      <c r="B459" s="73"/>
    </row>
    <row r="460" spans="2:2">
      <c r="B460" s="73"/>
    </row>
    <row r="461" spans="2:2">
      <c r="B461" s="73"/>
    </row>
    <row r="462" spans="2:2">
      <c r="B462" s="73"/>
    </row>
    <row r="463" spans="2:2">
      <c r="B463" s="73"/>
    </row>
    <row r="464" spans="2:2">
      <c r="B464" s="73"/>
    </row>
    <row r="465" spans="2:2">
      <c r="B465" s="73"/>
    </row>
    <row r="466" spans="2:2">
      <c r="B466" s="73"/>
    </row>
    <row r="467" spans="2:2">
      <c r="B467" s="73"/>
    </row>
    <row r="468" spans="2:2">
      <c r="B468" s="73"/>
    </row>
    <row r="469" spans="2:2">
      <c r="B469" s="73"/>
    </row>
    <row r="470" spans="2:2">
      <c r="B470" s="73"/>
    </row>
    <row r="471" spans="2:2">
      <c r="B471" s="73"/>
    </row>
    <row r="472" spans="2:2">
      <c r="B472" s="73"/>
    </row>
    <row r="473" spans="2:2">
      <c r="B473" s="73"/>
    </row>
    <row r="474" spans="2:2">
      <c r="B474" s="73"/>
    </row>
    <row r="475" spans="2:2">
      <c r="B475" s="73"/>
    </row>
    <row r="476" spans="2:2">
      <c r="B476" s="73"/>
    </row>
    <row r="477" spans="2:2">
      <c r="B477" s="73"/>
    </row>
    <row r="478" spans="2:2">
      <c r="B478" s="73"/>
    </row>
    <row r="479" spans="2:2">
      <c r="B479" s="73"/>
    </row>
    <row r="480" spans="2:2">
      <c r="B480" s="73"/>
    </row>
    <row r="481" spans="2:2">
      <c r="B481" s="73"/>
    </row>
    <row r="482" spans="2:2">
      <c r="B482" s="73"/>
    </row>
    <row r="483" spans="2:2">
      <c r="B483" s="73"/>
    </row>
    <row r="484" spans="2:2">
      <c r="B484" s="73"/>
    </row>
    <row r="485" spans="2:2">
      <c r="B485" s="73"/>
    </row>
    <row r="486" spans="2:2">
      <c r="B486" s="73"/>
    </row>
    <row r="487" spans="2:2">
      <c r="B487" s="73"/>
    </row>
    <row r="488" spans="2:2">
      <c r="B488" s="73"/>
    </row>
    <row r="489" spans="2:2">
      <c r="B489" s="73"/>
    </row>
    <row r="490" spans="2:2">
      <c r="B490" s="73"/>
    </row>
    <row r="491" spans="2:2">
      <c r="B491" s="73"/>
    </row>
    <row r="492" spans="2:2">
      <c r="B492" s="73"/>
    </row>
    <row r="493" spans="2:2">
      <c r="B493" s="73"/>
    </row>
    <row r="494" spans="2:2">
      <c r="B494" s="73"/>
    </row>
    <row r="495" spans="2:2">
      <c r="B495" s="73"/>
    </row>
    <row r="496" spans="2:2">
      <c r="B496" s="73"/>
    </row>
    <row r="497" spans="2:2">
      <c r="B497" s="73"/>
    </row>
  </sheetData>
  <pageMargins left="0.25" right="0.25" top="0.75" bottom="0.75" header="0.3" footer="0.3"/>
  <pageSetup paperSize="8" scale="40" fitToHeight="0" orientation="portrait" r:id="rId1"/>
  <headerFooter>
    <oddFooter>&amp;L&amp;1#&amp;"Arial"&amp;11&amp;K000000SW Internal Commercial</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70"/>
  <sheetViews>
    <sheetView zoomScale="90" zoomScaleNormal="90" workbookViewId="0">
      <selection activeCell="H8" sqref="H8"/>
    </sheetView>
  </sheetViews>
  <sheetFormatPr defaultRowHeight="15.5"/>
  <cols>
    <col min="1" max="1" width="3.81640625" customWidth="1"/>
    <col min="2" max="2" width="17.7265625" bestFit="1" customWidth="1"/>
    <col min="3" max="3" width="77.7265625" style="12" customWidth="1"/>
    <col min="4" max="4" width="14.453125" style="12" customWidth="1"/>
    <col min="5" max="5" width="21.26953125" style="12" customWidth="1"/>
    <col min="6" max="6" width="21.1796875" style="12" customWidth="1"/>
    <col min="7" max="7" width="5.54296875" customWidth="1"/>
    <col min="8" max="8" width="22.81640625" customWidth="1"/>
  </cols>
  <sheetData>
    <row r="1" spans="2:6" ht="20">
      <c r="C1" s="67" t="s">
        <v>0</v>
      </c>
    </row>
    <row r="2" spans="2:6" ht="20">
      <c r="C2" s="69">
        <v>2019</v>
      </c>
    </row>
    <row r="3" spans="2:6" ht="20">
      <c r="C3" s="68" t="s">
        <v>1</v>
      </c>
    </row>
    <row r="4" spans="2:6" ht="20">
      <c r="C4" s="67"/>
      <c r="D4"/>
      <c r="E4"/>
      <c r="F4"/>
    </row>
    <row r="5" spans="2:6" ht="20">
      <c r="C5" s="70" t="s">
        <v>722</v>
      </c>
      <c r="D5"/>
      <c r="E5"/>
      <c r="F5"/>
    </row>
    <row r="6" spans="2:6" ht="21" customHeight="1">
      <c r="C6" s="51"/>
      <c r="D6"/>
    </row>
    <row r="7" spans="2:6">
      <c r="C7"/>
    </row>
    <row r="8" spans="2:6">
      <c r="C8"/>
    </row>
    <row r="9" spans="2:6">
      <c r="C9"/>
    </row>
    <row r="10" spans="2:6">
      <c r="C10"/>
    </row>
    <row r="12" spans="2:6">
      <c r="B12" s="8" t="s">
        <v>147</v>
      </c>
      <c r="C12" s="8" t="s">
        <v>148</v>
      </c>
      <c r="D12" s="8" t="s">
        <v>149</v>
      </c>
      <c r="E12" s="50" t="s">
        <v>13</v>
      </c>
      <c r="F12" s="50" t="s">
        <v>723</v>
      </c>
    </row>
    <row r="13" spans="2:6">
      <c r="B13" s="140">
        <v>1</v>
      </c>
      <c r="C13" s="9" t="s">
        <v>151</v>
      </c>
      <c r="D13" s="10" t="s">
        <v>152</v>
      </c>
      <c r="E13" s="11">
        <f>+E137</f>
        <v>4999335.1472363248</v>
      </c>
      <c r="F13" s="11">
        <f>+F137</f>
        <v>4965248.6358652664</v>
      </c>
    </row>
    <row r="14" spans="2:6">
      <c r="B14" s="140">
        <v>2</v>
      </c>
      <c r="C14" s="9" t="s">
        <v>154</v>
      </c>
      <c r="D14" s="10" t="s">
        <v>152</v>
      </c>
      <c r="E14" s="11">
        <f>+E218</f>
        <v>101300730.88855398</v>
      </c>
      <c r="F14" s="11">
        <f>+F218</f>
        <v>102558613.93567856</v>
      </c>
    </row>
    <row r="15" spans="2:6">
      <c r="B15" s="140">
        <v>3</v>
      </c>
      <c r="C15" s="9" t="s">
        <v>724</v>
      </c>
      <c r="D15" s="10" t="s">
        <v>152</v>
      </c>
      <c r="E15" s="11">
        <f>+E311</f>
        <v>4314500.8437454533</v>
      </c>
      <c r="F15" s="11">
        <f>+F311</f>
        <v>4290860.4650046891</v>
      </c>
    </row>
    <row r="16" spans="2:6">
      <c r="B16" s="140">
        <v>4</v>
      </c>
      <c r="C16" s="9" t="s">
        <v>725</v>
      </c>
      <c r="D16" s="10" t="s">
        <v>152</v>
      </c>
      <c r="E16" s="11">
        <f>+E358</f>
        <v>50060654.308128655</v>
      </c>
      <c r="F16" s="11">
        <f>+F358</f>
        <v>52164468.817184344</v>
      </c>
    </row>
    <row r="17" spans="2:9">
      <c r="B17" s="140">
        <v>5</v>
      </c>
      <c r="C17" s="9" t="s">
        <v>726</v>
      </c>
      <c r="D17" s="10" t="s">
        <v>152</v>
      </c>
      <c r="E17" s="11">
        <f>+E395</f>
        <v>143724387.81606615</v>
      </c>
      <c r="F17" s="11">
        <f>+F395</f>
        <v>150637749.25141987</v>
      </c>
    </row>
    <row r="18" spans="2:9">
      <c r="B18" s="140">
        <v>6</v>
      </c>
      <c r="C18" s="9" t="s">
        <v>727</v>
      </c>
      <c r="D18" s="10" t="s">
        <v>152</v>
      </c>
      <c r="E18" s="11"/>
      <c r="F18" s="11"/>
    </row>
    <row r="19" spans="2:9">
      <c r="B19" s="140">
        <v>7</v>
      </c>
      <c r="C19" s="9" t="s">
        <v>728</v>
      </c>
      <c r="D19" s="10" t="s">
        <v>152</v>
      </c>
      <c r="E19" s="11">
        <f>+E455</f>
        <v>1281748.061589041</v>
      </c>
      <c r="F19" s="11">
        <f>+F455</f>
        <v>1298176.1094535519</v>
      </c>
    </row>
    <row r="20" spans="2:9">
      <c r="B20" s="140">
        <v>8</v>
      </c>
      <c r="C20" s="9" t="s">
        <v>161</v>
      </c>
      <c r="D20" s="10" t="s">
        <v>152</v>
      </c>
      <c r="E20" s="11">
        <f>SUM(E13:E19)</f>
        <v>305681357.0653196</v>
      </c>
      <c r="F20" s="11">
        <f>SUM(F13:F19)</f>
        <v>315915117.21460629</v>
      </c>
    </row>
    <row r="21" spans="2:9">
      <c r="D21" s="13"/>
      <c r="E21" s="14"/>
      <c r="F21" s="14"/>
    </row>
    <row r="23" spans="2:9" ht="18">
      <c r="C23" s="6" t="s">
        <v>184</v>
      </c>
      <c r="D23" s="15"/>
    </row>
    <row r="24" spans="2:9">
      <c r="C24" s="8" t="s">
        <v>185</v>
      </c>
      <c r="D24" s="8" t="s">
        <v>149</v>
      </c>
      <c r="E24" s="50" t="s">
        <v>729</v>
      </c>
      <c r="F24" s="50" t="s">
        <v>730</v>
      </c>
    </row>
    <row r="25" spans="2:9">
      <c r="B25" s="140">
        <v>15</v>
      </c>
      <c r="C25" s="16" t="s">
        <v>731</v>
      </c>
      <c r="D25" s="17" t="s">
        <v>187</v>
      </c>
      <c r="E25" s="19">
        <v>978.67123287671177</v>
      </c>
      <c r="F25" s="19">
        <v>1784.0000000000146</v>
      </c>
      <c r="I25" s="47"/>
    </row>
    <row r="26" spans="2:9">
      <c r="B26" s="140">
        <v>16</v>
      </c>
      <c r="C26" s="16" t="s">
        <v>732</v>
      </c>
      <c r="D26" s="17" t="s">
        <v>187</v>
      </c>
      <c r="E26" s="19">
        <v>13036.889497716904</v>
      </c>
      <c r="F26" s="19">
        <v>6186.0018214936435</v>
      </c>
      <c r="I26" s="137"/>
    </row>
    <row r="27" spans="2:9">
      <c r="B27" s="140">
        <v>17</v>
      </c>
      <c r="C27" s="16" t="s">
        <v>733</v>
      </c>
      <c r="D27" s="17" t="s">
        <v>187</v>
      </c>
      <c r="E27" s="19">
        <v>6515.9360730593662</v>
      </c>
      <c r="F27" s="19">
        <v>12372.761384335194</v>
      </c>
      <c r="I27" s="137"/>
    </row>
    <row r="28" spans="2:9">
      <c r="B28" s="140">
        <v>18</v>
      </c>
      <c r="C28" s="20" t="s">
        <v>734</v>
      </c>
      <c r="D28" s="10" t="s">
        <v>190</v>
      </c>
      <c r="E28" s="19">
        <v>15.232876712328771</v>
      </c>
      <c r="F28" s="19">
        <v>20.114754098360656</v>
      </c>
    </row>
    <row r="29" spans="2:9">
      <c r="B29" s="140">
        <v>19</v>
      </c>
      <c r="C29" s="20" t="s">
        <v>735</v>
      </c>
      <c r="D29" s="10" t="s">
        <v>190</v>
      </c>
      <c r="E29" s="19">
        <v>116.51689497716897</v>
      </c>
      <c r="F29" s="19">
        <v>55.038251366120228</v>
      </c>
    </row>
    <row r="30" spans="2:9">
      <c r="B30" s="140">
        <v>20</v>
      </c>
      <c r="C30" s="20" t="s">
        <v>736</v>
      </c>
      <c r="D30" s="10" t="s">
        <v>190</v>
      </c>
      <c r="E30" s="19">
        <v>54.454794520547942</v>
      </c>
      <c r="F30" s="19">
        <v>99.15118397085611</v>
      </c>
    </row>
    <row r="31" spans="2:9">
      <c r="B31" s="140">
        <v>21</v>
      </c>
      <c r="C31" s="20" t="s">
        <v>737</v>
      </c>
      <c r="D31" s="10" t="s">
        <v>193</v>
      </c>
      <c r="E31" s="19">
        <v>2.2219178082191782</v>
      </c>
      <c r="F31" s="19">
        <v>1.2595628415300546</v>
      </c>
    </row>
    <row r="32" spans="2:9">
      <c r="B32" s="140">
        <v>22</v>
      </c>
      <c r="C32" s="20" t="s">
        <v>738</v>
      </c>
      <c r="D32" s="10" t="s">
        <v>193</v>
      </c>
      <c r="E32" s="19">
        <v>8.3543378995433795</v>
      </c>
      <c r="F32" s="19">
        <v>3.7768670309653913</v>
      </c>
    </row>
    <row r="33" spans="2:6">
      <c r="B33" s="140">
        <v>23</v>
      </c>
      <c r="C33" s="20" t="s">
        <v>739</v>
      </c>
      <c r="D33" s="10" t="s">
        <v>193</v>
      </c>
      <c r="E33" s="19">
        <v>9.0264840182648403</v>
      </c>
      <c r="F33" s="19">
        <v>16.030965391621127</v>
      </c>
    </row>
    <row r="34" spans="2:6">
      <c r="B34" s="140">
        <v>24</v>
      </c>
      <c r="C34" s="20" t="s">
        <v>740</v>
      </c>
      <c r="D34" s="10" t="s">
        <v>196</v>
      </c>
      <c r="E34" s="19">
        <v>0.94794520547945205</v>
      </c>
      <c r="F34" s="19">
        <v>0.98087431693989069</v>
      </c>
    </row>
    <row r="35" spans="2:6">
      <c r="B35" s="140">
        <v>25</v>
      </c>
      <c r="C35" s="20" t="s">
        <v>741</v>
      </c>
      <c r="D35" s="10" t="s">
        <v>196</v>
      </c>
      <c r="E35" s="19">
        <v>5.6876712328767125</v>
      </c>
      <c r="F35" s="19">
        <v>2.1930783242258651</v>
      </c>
    </row>
    <row r="36" spans="2:6">
      <c r="B36" s="140">
        <v>26</v>
      </c>
      <c r="C36" s="20" t="s">
        <v>742</v>
      </c>
      <c r="D36" s="10" t="s">
        <v>196</v>
      </c>
      <c r="E36" s="19">
        <v>4.3068493150684928</v>
      </c>
      <c r="F36" s="19">
        <v>6.1857923497267757</v>
      </c>
    </row>
    <row r="37" spans="2:6">
      <c r="B37" s="140">
        <v>27</v>
      </c>
      <c r="C37" s="20" t="s">
        <v>743</v>
      </c>
      <c r="D37" s="10" t="s">
        <v>199</v>
      </c>
      <c r="E37" s="19">
        <v>0</v>
      </c>
      <c r="F37" s="19">
        <v>0</v>
      </c>
    </row>
    <row r="38" spans="2:6">
      <c r="B38" s="140">
        <v>28</v>
      </c>
      <c r="C38" s="20" t="s">
        <v>744</v>
      </c>
      <c r="D38" s="10" t="s">
        <v>199</v>
      </c>
      <c r="E38" s="19">
        <v>0</v>
      </c>
      <c r="F38" s="19">
        <v>0</v>
      </c>
    </row>
    <row r="39" spans="2:6">
      <c r="B39" s="140">
        <v>29</v>
      </c>
      <c r="C39" s="20" t="s">
        <v>745</v>
      </c>
      <c r="D39" s="10" t="s">
        <v>199</v>
      </c>
      <c r="E39" s="19">
        <v>0</v>
      </c>
      <c r="F39" s="19">
        <v>0</v>
      </c>
    </row>
    <row r="40" spans="2:6">
      <c r="B40" s="140">
        <v>30</v>
      </c>
      <c r="C40" s="20" t="s">
        <v>201</v>
      </c>
      <c r="D40" s="10" t="s">
        <v>202</v>
      </c>
      <c r="E40" s="11">
        <f>SUM(E25:E39)</f>
        <v>20748.24657534248</v>
      </c>
      <c r="F40" s="11">
        <v>20547.494535519199</v>
      </c>
    </row>
    <row r="42" spans="2:6">
      <c r="C42" s="22" t="s">
        <v>220</v>
      </c>
    </row>
    <row r="43" spans="2:6">
      <c r="B43" s="140">
        <v>31</v>
      </c>
      <c r="C43" s="20" t="s">
        <v>731</v>
      </c>
      <c r="D43" s="10" t="s">
        <v>221</v>
      </c>
      <c r="E43" s="19">
        <v>31471.710547945215</v>
      </c>
      <c r="F43" s="19">
        <v>53015.2810797813</v>
      </c>
    </row>
    <row r="44" spans="2:6">
      <c r="B44" s="140">
        <v>32</v>
      </c>
      <c r="C44" s="20" t="s">
        <v>732</v>
      </c>
      <c r="D44" s="10" t="s">
        <v>221</v>
      </c>
      <c r="E44" s="19">
        <v>549824.17479452188</v>
      </c>
      <c r="F44" s="19">
        <v>261386.9038322384</v>
      </c>
    </row>
    <row r="45" spans="2:6">
      <c r="B45" s="140">
        <v>33</v>
      </c>
      <c r="C45" s="20" t="s">
        <v>733</v>
      </c>
      <c r="D45" s="10" t="s">
        <v>221</v>
      </c>
      <c r="E45" s="19">
        <v>292128.89127853909</v>
      </c>
      <c r="F45" s="19">
        <v>555875.03121129342</v>
      </c>
    </row>
    <row r="46" spans="2:6">
      <c r="B46" s="140">
        <v>34</v>
      </c>
      <c r="C46" s="20" t="s">
        <v>734</v>
      </c>
      <c r="D46" s="10" t="s">
        <v>224</v>
      </c>
      <c r="E46" s="19">
        <v>7311.7808219178087</v>
      </c>
      <c r="F46" s="19">
        <v>9655.0819672131147</v>
      </c>
    </row>
    <row r="47" spans="2:6">
      <c r="B47" s="140">
        <v>35</v>
      </c>
      <c r="C47" s="20" t="s">
        <v>735</v>
      </c>
      <c r="D47" s="10" t="s">
        <v>224</v>
      </c>
      <c r="E47" s="19">
        <v>55928.109589041094</v>
      </c>
      <c r="F47" s="19">
        <v>4403.0601092896168</v>
      </c>
    </row>
    <row r="48" spans="2:6">
      <c r="B48" s="140">
        <v>36</v>
      </c>
      <c r="C48" s="20" t="s">
        <v>736</v>
      </c>
      <c r="D48" s="10" t="s">
        <v>224</v>
      </c>
      <c r="E48" s="19">
        <v>26138.301369863013</v>
      </c>
      <c r="F48" s="19">
        <v>7932.0947176684895</v>
      </c>
    </row>
    <row r="49" spans="1:6">
      <c r="B49" s="140">
        <v>37</v>
      </c>
      <c r="C49" s="20" t="s">
        <v>737</v>
      </c>
      <c r="D49" s="10" t="s">
        <v>224</v>
      </c>
      <c r="E49" s="19">
        <v>2177.4794520547944</v>
      </c>
      <c r="F49" s="19">
        <v>1234.3715846994535</v>
      </c>
    </row>
    <row r="50" spans="1:6">
      <c r="B50" s="140">
        <v>38</v>
      </c>
      <c r="C50" s="20" t="s">
        <v>738</v>
      </c>
      <c r="D50" s="10" t="s">
        <v>224</v>
      </c>
      <c r="E50" s="19">
        <v>8187.2511415525114</v>
      </c>
      <c r="F50" s="19">
        <v>302.14936247723136</v>
      </c>
    </row>
    <row r="51" spans="1:6">
      <c r="B51" s="140">
        <v>39</v>
      </c>
      <c r="C51" s="20" t="s">
        <v>739</v>
      </c>
      <c r="D51" s="10" t="s">
        <v>224</v>
      </c>
      <c r="E51" s="19">
        <v>8845.954337899544</v>
      </c>
      <c r="F51" s="19">
        <v>1282.4772313296903</v>
      </c>
    </row>
    <row r="52" spans="1:6">
      <c r="B52" s="140">
        <v>40</v>
      </c>
      <c r="C52" s="20" t="s">
        <v>740</v>
      </c>
      <c r="D52" s="10" t="s">
        <v>224</v>
      </c>
      <c r="E52" s="19">
        <v>2350.9041095890411</v>
      </c>
      <c r="F52" s="19">
        <v>2432.5683060109286</v>
      </c>
    </row>
    <row r="53" spans="1:6">
      <c r="B53" s="140">
        <v>41</v>
      </c>
      <c r="C53" s="20" t="s">
        <v>741</v>
      </c>
      <c r="D53" s="10" t="s">
        <v>224</v>
      </c>
      <c r="E53" s="19">
        <v>14105.424657534246</v>
      </c>
      <c r="F53" s="19">
        <v>175.44626593806922</v>
      </c>
    </row>
    <row r="54" spans="1:6">
      <c r="B54" s="140">
        <v>42</v>
      </c>
      <c r="C54" s="20" t="s">
        <v>742</v>
      </c>
      <c r="D54" s="10" t="s">
        <v>224</v>
      </c>
      <c r="E54" s="19">
        <v>10680.986301369863</v>
      </c>
      <c r="F54" s="19">
        <v>494.86338797814204</v>
      </c>
    </row>
    <row r="55" spans="1:6">
      <c r="B55" s="140">
        <v>43</v>
      </c>
      <c r="C55" s="20" t="s">
        <v>743</v>
      </c>
      <c r="D55" s="10" t="s">
        <v>224</v>
      </c>
      <c r="E55" s="19">
        <v>0</v>
      </c>
      <c r="F55" s="19">
        <v>0</v>
      </c>
    </row>
    <row r="56" spans="1:6">
      <c r="B56" s="140">
        <v>44</v>
      </c>
      <c r="C56" s="20" t="s">
        <v>744</v>
      </c>
      <c r="D56" s="10" t="s">
        <v>224</v>
      </c>
      <c r="E56" s="19">
        <v>0</v>
      </c>
      <c r="F56" s="19">
        <v>0</v>
      </c>
    </row>
    <row r="57" spans="1:6">
      <c r="B57" s="140">
        <v>45</v>
      </c>
      <c r="C57" s="20" t="s">
        <v>745</v>
      </c>
      <c r="D57" s="10" t="s">
        <v>224</v>
      </c>
      <c r="E57" s="19">
        <v>0</v>
      </c>
      <c r="F57" s="19">
        <v>0</v>
      </c>
    </row>
    <row r="58" spans="1:6">
      <c r="B58" s="140">
        <v>46</v>
      </c>
      <c r="C58" s="20" t="s">
        <v>201</v>
      </c>
      <c r="D58" s="10" t="s">
        <v>152</v>
      </c>
      <c r="E58" s="11">
        <f>SUM(E43:E57)</f>
        <v>1009150.9684018281</v>
      </c>
      <c r="F58" s="11">
        <v>898189.32905591791</v>
      </c>
    </row>
    <row r="59" spans="1:6">
      <c r="C59" s="23"/>
      <c r="D59" s="13"/>
    </row>
    <row r="60" spans="1:6">
      <c r="C60" s="22" t="s">
        <v>746</v>
      </c>
      <c r="D60" s="24"/>
    </row>
    <row r="61" spans="1:6">
      <c r="B61" s="140">
        <v>47</v>
      </c>
      <c r="C61" s="20" t="s">
        <v>228</v>
      </c>
      <c r="D61" s="10" t="s">
        <v>229</v>
      </c>
      <c r="E61" s="19">
        <v>31471.710547945215</v>
      </c>
      <c r="F61" s="19">
        <v>53015.2810797813</v>
      </c>
    </row>
    <row r="62" spans="1:6">
      <c r="B62" s="140">
        <v>48</v>
      </c>
      <c r="C62" s="20" t="s">
        <v>231</v>
      </c>
      <c r="D62" s="10" t="s">
        <v>232</v>
      </c>
      <c r="E62" s="19">
        <v>89974.342328767118</v>
      </c>
      <c r="F62" s="19">
        <v>147274.25839617485</v>
      </c>
    </row>
    <row r="63" spans="1:6">
      <c r="B63" s="140">
        <v>49</v>
      </c>
      <c r="C63" s="20" t="s">
        <v>234</v>
      </c>
      <c r="D63" s="10" t="s">
        <v>235</v>
      </c>
      <c r="E63" s="19">
        <v>94656.135205479441</v>
      </c>
      <c r="F63" s="19">
        <v>121330.23387486339</v>
      </c>
    </row>
    <row r="64" spans="1:6">
      <c r="A64" s="3"/>
      <c r="B64" s="140">
        <v>50</v>
      </c>
      <c r="C64" s="20" t="s">
        <v>237</v>
      </c>
      <c r="D64" s="10" t="s">
        <v>238</v>
      </c>
      <c r="E64" s="19"/>
      <c r="F64" s="19"/>
    </row>
    <row r="65" spans="1:6">
      <c r="A65" s="3"/>
      <c r="B65" s="140">
        <v>51</v>
      </c>
      <c r="C65" s="20" t="s">
        <v>240</v>
      </c>
      <c r="D65" s="10" t="s">
        <v>241</v>
      </c>
      <c r="E65" s="19"/>
      <c r="F65" s="19"/>
    </row>
    <row r="66" spans="1:6">
      <c r="A66" s="3"/>
      <c r="B66" s="140">
        <v>52</v>
      </c>
      <c r="C66" s="25" t="s">
        <v>243</v>
      </c>
      <c r="D66" s="26" t="s">
        <v>244</v>
      </c>
      <c r="E66" s="11">
        <v>216102.18808219177</v>
      </c>
      <c r="F66" s="11">
        <v>321619.77335081954</v>
      </c>
    </row>
    <row r="67" spans="1:6">
      <c r="A67" s="3"/>
    </row>
    <row r="68" spans="1:6">
      <c r="C68" s="22" t="s">
        <v>747</v>
      </c>
      <c r="D68" s="24"/>
    </row>
    <row r="69" spans="1:6">
      <c r="B69" s="140">
        <v>53</v>
      </c>
      <c r="C69" s="20" t="s">
        <v>228</v>
      </c>
      <c r="D69" s="10" t="s">
        <v>229</v>
      </c>
      <c r="E69" s="19">
        <v>549824.17479452188</v>
      </c>
      <c r="F69" s="19">
        <v>1031639.6966846819</v>
      </c>
    </row>
    <row r="70" spans="1:6">
      <c r="B70" s="140">
        <v>54</v>
      </c>
      <c r="C70" s="20" t="s">
        <v>231</v>
      </c>
      <c r="D70" s="10" t="s">
        <v>232</v>
      </c>
      <c r="E70" s="19">
        <v>1621829.0292237417</v>
      </c>
      <c r="F70" s="19">
        <v>0</v>
      </c>
    </row>
    <row r="71" spans="1:6">
      <c r="B71" s="140">
        <v>55</v>
      </c>
      <c r="C71" s="20" t="s">
        <v>234</v>
      </c>
      <c r="D71" s="10" t="s">
        <v>235</v>
      </c>
      <c r="E71" s="19">
        <v>593062.76191780798</v>
      </c>
      <c r="F71" s="19">
        <v>277627.16226557386</v>
      </c>
    </row>
    <row r="72" spans="1:6">
      <c r="A72" s="3"/>
      <c r="B72" s="140">
        <v>56</v>
      </c>
      <c r="C72" s="20" t="s">
        <v>237</v>
      </c>
      <c r="D72" s="10" t="s">
        <v>238</v>
      </c>
      <c r="E72" s="19"/>
      <c r="F72" s="19">
        <v>0</v>
      </c>
    </row>
    <row r="73" spans="1:6">
      <c r="A73" s="3"/>
      <c r="B73" s="140">
        <v>57</v>
      </c>
      <c r="C73" s="20" t="s">
        <v>240</v>
      </c>
      <c r="D73" s="10" t="s">
        <v>241</v>
      </c>
      <c r="E73" s="19"/>
      <c r="F73" s="19">
        <v>0</v>
      </c>
    </row>
    <row r="74" spans="1:6">
      <c r="A74" s="3"/>
      <c r="B74" s="140">
        <v>58</v>
      </c>
      <c r="C74" s="25" t="s">
        <v>243</v>
      </c>
      <c r="D74" s="26" t="s">
        <v>244</v>
      </c>
      <c r="E74" s="11">
        <v>2764715.9659360717</v>
      </c>
      <c r="F74" s="11">
        <v>1309266.8589502559</v>
      </c>
    </row>
    <row r="75" spans="1:6">
      <c r="A75" s="3"/>
    </row>
    <row r="76" spans="1:6">
      <c r="C76" s="22" t="s">
        <v>748</v>
      </c>
      <c r="D76" s="24"/>
    </row>
    <row r="77" spans="1:6">
      <c r="B77" s="140">
        <v>59</v>
      </c>
      <c r="C77" s="20" t="s">
        <v>228</v>
      </c>
      <c r="D77" s="10" t="s">
        <v>229</v>
      </c>
      <c r="E77" s="19">
        <v>292128.89127853909</v>
      </c>
      <c r="F77" s="19">
        <v>2172049.1894775857</v>
      </c>
    </row>
    <row r="78" spans="1:6">
      <c r="B78" s="140">
        <v>60</v>
      </c>
      <c r="C78" s="20" t="s">
        <v>231</v>
      </c>
      <c r="D78" s="10" t="s">
        <v>232</v>
      </c>
      <c r="E78" s="19">
        <v>851563.34739725839</v>
      </c>
      <c r="F78" s="19">
        <v>0</v>
      </c>
    </row>
    <row r="79" spans="1:6">
      <c r="B79" s="140">
        <v>61</v>
      </c>
      <c r="C79" s="20" t="s">
        <v>234</v>
      </c>
      <c r="D79" s="10" t="s">
        <v>235</v>
      </c>
      <c r="E79" s="19">
        <v>341644.48410958896</v>
      </c>
      <c r="F79" s="19">
        <v>586591.40923242271</v>
      </c>
    </row>
    <row r="80" spans="1:6">
      <c r="A80" s="3"/>
      <c r="B80" s="140">
        <v>62</v>
      </c>
      <c r="C80" s="20" t="s">
        <v>237</v>
      </c>
      <c r="D80" s="10" t="s">
        <v>238</v>
      </c>
      <c r="E80" s="19"/>
      <c r="F80" s="19">
        <v>0</v>
      </c>
    </row>
    <row r="81" spans="1:8">
      <c r="A81" s="3"/>
      <c r="B81" s="140">
        <v>63</v>
      </c>
      <c r="C81" s="20" t="s">
        <v>240</v>
      </c>
      <c r="D81" s="10" t="s">
        <v>241</v>
      </c>
      <c r="E81" s="19"/>
      <c r="F81" s="19">
        <v>0</v>
      </c>
    </row>
    <row r="82" spans="1:8">
      <c r="A82" s="3"/>
      <c r="B82" s="140">
        <v>64</v>
      </c>
      <c r="C82" s="25" t="s">
        <v>243</v>
      </c>
      <c r="D82" s="26" t="s">
        <v>244</v>
      </c>
      <c r="E82" s="11">
        <v>1485336.7227853863</v>
      </c>
      <c r="F82" s="11">
        <v>2758640.5987100084</v>
      </c>
    </row>
    <row r="83" spans="1:8">
      <c r="A83" s="3"/>
    </row>
    <row r="84" spans="1:8" s="1" customFormat="1">
      <c r="A84" s="3"/>
      <c r="C84" s="22" t="s">
        <v>246</v>
      </c>
      <c r="D84" s="24"/>
      <c r="E84" s="28"/>
      <c r="F84" s="28"/>
      <c r="G84" s="2"/>
      <c r="H84"/>
    </row>
    <row r="85" spans="1:8" s="1" customFormat="1">
      <c r="A85" s="3"/>
      <c r="B85" s="140">
        <v>65</v>
      </c>
      <c r="C85" s="20" t="s">
        <v>749</v>
      </c>
      <c r="D85" s="29" t="s">
        <v>247</v>
      </c>
      <c r="E85" s="19">
        <v>67</v>
      </c>
      <c r="F85" s="19">
        <v>68</v>
      </c>
      <c r="G85" s="2"/>
      <c r="H85"/>
    </row>
    <row r="86" spans="1:8" s="1" customFormat="1">
      <c r="A86" s="3"/>
      <c r="B86" s="140">
        <v>65</v>
      </c>
      <c r="C86" s="20" t="s">
        <v>750</v>
      </c>
      <c r="D86" s="29" t="s">
        <v>247</v>
      </c>
      <c r="E86" s="19">
        <v>66</v>
      </c>
      <c r="F86" s="19">
        <v>66</v>
      </c>
      <c r="G86" s="2"/>
      <c r="H86"/>
    </row>
    <row r="87" spans="1:8" s="1" customFormat="1">
      <c r="A87" s="3"/>
      <c r="B87" s="140">
        <v>65</v>
      </c>
      <c r="C87" s="20" t="s">
        <v>751</v>
      </c>
      <c r="D87" s="29" t="s">
        <v>247</v>
      </c>
      <c r="E87" s="19">
        <v>69</v>
      </c>
      <c r="F87" s="19">
        <v>69</v>
      </c>
      <c r="G87" s="2"/>
      <c r="H87"/>
    </row>
    <row r="88" spans="1:8" s="1" customFormat="1">
      <c r="A88" s="3"/>
      <c r="B88" s="140">
        <v>66</v>
      </c>
      <c r="C88" s="20" t="s">
        <v>752</v>
      </c>
      <c r="D88" s="29" t="s">
        <v>249</v>
      </c>
      <c r="E88" s="19">
        <v>133</v>
      </c>
      <c r="F88" s="19">
        <v>136</v>
      </c>
      <c r="G88" s="2"/>
      <c r="H88"/>
    </row>
    <row r="89" spans="1:8" s="1" customFormat="1">
      <c r="A89" s="3"/>
      <c r="B89" s="140">
        <v>66</v>
      </c>
      <c r="C89" s="20" t="s">
        <v>753</v>
      </c>
      <c r="D89" s="29" t="s">
        <v>249</v>
      </c>
      <c r="E89" s="19">
        <v>130</v>
      </c>
      <c r="F89" s="19">
        <v>130</v>
      </c>
      <c r="G89" s="2"/>
      <c r="H89"/>
    </row>
    <row r="90" spans="1:8" s="1" customFormat="1">
      <c r="A90" s="3"/>
      <c r="B90" s="140">
        <v>66</v>
      </c>
      <c r="C90" s="20" t="s">
        <v>754</v>
      </c>
      <c r="D90" s="29" t="s">
        <v>249</v>
      </c>
      <c r="E90" s="19">
        <v>139</v>
      </c>
      <c r="F90" s="19">
        <v>139</v>
      </c>
      <c r="G90" s="2"/>
      <c r="H90"/>
    </row>
    <row r="91" spans="1:8" s="1" customFormat="1">
      <c r="A91" s="3"/>
      <c r="B91" s="140">
        <v>67</v>
      </c>
      <c r="C91" s="20" t="s">
        <v>755</v>
      </c>
      <c r="D91" s="29" t="s">
        <v>251</v>
      </c>
      <c r="E91" s="19">
        <v>526</v>
      </c>
      <c r="F91" s="19">
        <v>537</v>
      </c>
      <c r="G91" s="2"/>
      <c r="H91"/>
    </row>
    <row r="92" spans="1:8" s="1" customFormat="1">
      <c r="A92" s="3"/>
      <c r="B92" s="140">
        <v>67</v>
      </c>
      <c r="C92" s="20" t="s">
        <v>756</v>
      </c>
      <c r="D92" s="29" t="s">
        <v>251</v>
      </c>
      <c r="E92" s="19">
        <v>516</v>
      </c>
      <c r="F92" s="19">
        <v>516</v>
      </c>
      <c r="G92" s="2"/>
      <c r="H92"/>
    </row>
    <row r="93" spans="1:8" s="1" customFormat="1">
      <c r="A93" s="3"/>
      <c r="B93" s="140">
        <v>67</v>
      </c>
      <c r="C93" s="20" t="s">
        <v>757</v>
      </c>
      <c r="D93" s="29" t="s">
        <v>251</v>
      </c>
      <c r="E93" s="19">
        <v>548</v>
      </c>
      <c r="F93" s="19">
        <v>548</v>
      </c>
      <c r="G93" s="2"/>
      <c r="H93"/>
    </row>
    <row r="94" spans="1:8" s="1" customFormat="1">
      <c r="A94" s="3"/>
      <c r="B94" s="140">
        <v>68</v>
      </c>
      <c r="C94" s="20" t="s">
        <v>758</v>
      </c>
      <c r="D94" s="29" t="s">
        <v>253</v>
      </c>
      <c r="E94" s="19">
        <v>950</v>
      </c>
      <c r="F94" s="19">
        <v>969</v>
      </c>
      <c r="G94" s="2"/>
      <c r="H94"/>
    </row>
    <row r="95" spans="1:8" s="1" customFormat="1">
      <c r="A95" s="3"/>
      <c r="B95" s="140">
        <v>68</v>
      </c>
      <c r="C95" s="20" t="s">
        <v>759</v>
      </c>
      <c r="D95" s="29" t="s">
        <v>253</v>
      </c>
      <c r="E95" s="19">
        <v>931</v>
      </c>
      <c r="F95" s="19">
        <v>931</v>
      </c>
      <c r="G95" s="2"/>
      <c r="H95"/>
    </row>
    <row r="96" spans="1:8" s="1" customFormat="1">
      <c r="A96" s="3"/>
      <c r="B96" s="140">
        <v>68</v>
      </c>
      <c r="C96" s="20" t="s">
        <v>760</v>
      </c>
      <c r="D96" s="29" t="s">
        <v>253</v>
      </c>
      <c r="E96" s="19">
        <v>988</v>
      </c>
      <c r="F96" s="19">
        <v>988</v>
      </c>
      <c r="G96" s="2"/>
      <c r="H96"/>
    </row>
    <row r="97" spans="1:8" s="1" customFormat="1">
      <c r="A97" s="3"/>
      <c r="B97" s="140">
        <v>69</v>
      </c>
      <c r="C97" s="20" t="s">
        <v>761</v>
      </c>
      <c r="D97" s="10" t="s">
        <v>255</v>
      </c>
      <c r="E97" s="19">
        <v>1848</v>
      </c>
      <c r="F97" s="19">
        <v>1855</v>
      </c>
      <c r="G97" s="2"/>
      <c r="H97"/>
    </row>
    <row r="98" spans="1:8" s="1" customFormat="1">
      <c r="A98" s="3"/>
      <c r="B98" s="140">
        <v>69</v>
      </c>
      <c r="C98" s="20" t="s">
        <v>762</v>
      </c>
      <c r="D98" s="10" t="s">
        <v>255</v>
      </c>
      <c r="E98" s="19">
        <v>1812</v>
      </c>
      <c r="F98" s="19">
        <v>1812</v>
      </c>
      <c r="G98" s="2"/>
      <c r="H98"/>
    </row>
    <row r="99" spans="1:8" s="1" customFormat="1">
      <c r="A99" s="3"/>
      <c r="B99" s="140">
        <v>69</v>
      </c>
      <c r="C99" s="20" t="s">
        <v>763</v>
      </c>
      <c r="D99" s="10" t="s">
        <v>255</v>
      </c>
      <c r="E99" s="19">
        <v>1923</v>
      </c>
      <c r="F99" s="19">
        <v>1923</v>
      </c>
      <c r="G99" s="2"/>
      <c r="H99"/>
    </row>
    <row r="100" spans="1:8" s="1" customFormat="1">
      <c r="A100" s="3"/>
      <c r="C100" s="30"/>
      <c r="D100" s="30"/>
      <c r="E100" s="12"/>
      <c r="F100" s="12"/>
      <c r="G100" s="2"/>
      <c r="H100"/>
    </row>
    <row r="101" spans="1:8">
      <c r="C101" s="22" t="s">
        <v>257</v>
      </c>
      <c r="D101" s="24"/>
    </row>
    <row r="102" spans="1:8">
      <c r="B102" s="140">
        <v>70</v>
      </c>
      <c r="C102" s="20" t="s">
        <v>258</v>
      </c>
      <c r="D102" s="10" t="s">
        <v>259</v>
      </c>
      <c r="E102" s="133">
        <v>0.51880000000000004</v>
      </c>
      <c r="F102" s="133">
        <v>0.5292</v>
      </c>
    </row>
    <row r="103" spans="1:8">
      <c r="B103" s="140">
        <v>71</v>
      </c>
      <c r="C103" s="20" t="s">
        <v>764</v>
      </c>
      <c r="D103" s="10" t="s">
        <v>262</v>
      </c>
      <c r="E103" s="133">
        <v>0.51880000000000004</v>
      </c>
      <c r="F103" s="133">
        <v>0.5292</v>
      </c>
    </row>
    <row r="104" spans="1:8">
      <c r="B104" s="140">
        <v>72</v>
      </c>
      <c r="C104" s="20" t="s">
        <v>765</v>
      </c>
      <c r="D104" s="10" t="s">
        <v>262</v>
      </c>
      <c r="E104" s="133">
        <v>0.50860000000000005</v>
      </c>
      <c r="F104" s="133">
        <v>0.50860000000000005</v>
      </c>
    </row>
    <row r="105" spans="1:8">
      <c r="B105" s="140">
        <v>73</v>
      </c>
      <c r="C105" s="20" t="s">
        <v>766</v>
      </c>
      <c r="D105" s="10" t="s">
        <v>262</v>
      </c>
      <c r="E105" s="133">
        <v>0.53979999999999995</v>
      </c>
      <c r="F105" s="133">
        <v>0.53979999999999995</v>
      </c>
    </row>
    <row r="106" spans="1:8">
      <c r="C106" s="13"/>
      <c r="D106" s="13"/>
      <c r="E106" s="136"/>
    </row>
    <row r="107" spans="1:8">
      <c r="C107" s="22" t="s">
        <v>767</v>
      </c>
      <c r="D107" s="24"/>
      <c r="E107" s="136"/>
    </row>
    <row r="108" spans="1:8">
      <c r="B108" s="140">
        <v>74</v>
      </c>
      <c r="C108" s="20" t="s">
        <v>228</v>
      </c>
      <c r="D108" s="20" t="s">
        <v>265</v>
      </c>
      <c r="E108" s="133">
        <v>0.70520000000000005</v>
      </c>
      <c r="F108" s="133">
        <v>0.71930000000000005</v>
      </c>
    </row>
    <row r="109" spans="1:8">
      <c r="B109" s="140">
        <v>75</v>
      </c>
      <c r="C109" s="20" t="s">
        <v>231</v>
      </c>
      <c r="D109" s="20" t="s">
        <v>267</v>
      </c>
      <c r="E109" s="133">
        <v>0.70520000000000005</v>
      </c>
      <c r="F109" s="133">
        <v>0.71930000000000005</v>
      </c>
    </row>
    <row r="110" spans="1:8">
      <c r="B110" s="140">
        <v>76</v>
      </c>
      <c r="C110" s="20" t="s">
        <v>234</v>
      </c>
      <c r="D110" s="20" t="s">
        <v>269</v>
      </c>
      <c r="E110" s="133">
        <v>0.70520000000000005</v>
      </c>
      <c r="F110" s="133">
        <v>0.71930000000000005</v>
      </c>
    </row>
    <row r="111" spans="1:8">
      <c r="B111" s="140">
        <v>77</v>
      </c>
      <c r="C111" s="20" t="s">
        <v>237</v>
      </c>
      <c r="D111" s="31" t="s">
        <v>271</v>
      </c>
      <c r="E111" s="133">
        <v>0.59589999999999999</v>
      </c>
      <c r="F111" s="133">
        <v>0.60780000000000001</v>
      </c>
    </row>
    <row r="112" spans="1:8">
      <c r="B112" s="140">
        <v>78</v>
      </c>
      <c r="C112" s="20" t="s">
        <v>240</v>
      </c>
      <c r="D112" s="20" t="s">
        <v>273</v>
      </c>
      <c r="E112" s="133">
        <v>0.36570000000000003</v>
      </c>
      <c r="F112" s="133">
        <v>0.373</v>
      </c>
    </row>
    <row r="113" spans="2:6">
      <c r="E113" s="136"/>
    </row>
    <row r="114" spans="2:6">
      <c r="C114" s="22" t="s">
        <v>768</v>
      </c>
      <c r="D114" s="24"/>
      <c r="E114" s="136"/>
    </row>
    <row r="115" spans="2:6">
      <c r="B115" s="140">
        <v>79</v>
      </c>
      <c r="C115" s="20" t="s">
        <v>228</v>
      </c>
      <c r="D115" s="20" t="s">
        <v>265</v>
      </c>
      <c r="E115" s="133">
        <v>0.69140000000000001</v>
      </c>
      <c r="F115" s="133">
        <v>0.69140000000000001</v>
      </c>
    </row>
    <row r="116" spans="2:6">
      <c r="B116" s="140">
        <v>80</v>
      </c>
      <c r="C116" s="20" t="s">
        <v>231</v>
      </c>
      <c r="D116" s="20" t="s">
        <v>267</v>
      </c>
      <c r="E116" s="133">
        <v>0.69140000000000001</v>
      </c>
      <c r="F116" s="133">
        <v>0.69140000000000001</v>
      </c>
    </row>
    <row r="117" spans="2:6">
      <c r="B117" s="140">
        <v>81</v>
      </c>
      <c r="C117" s="20" t="s">
        <v>234</v>
      </c>
      <c r="D117" s="20" t="s">
        <v>269</v>
      </c>
      <c r="E117" s="133">
        <v>0.69140000000000001</v>
      </c>
      <c r="F117" s="133">
        <v>0.69140000000000001</v>
      </c>
    </row>
    <row r="118" spans="2:6">
      <c r="B118" s="140">
        <v>82</v>
      </c>
      <c r="C118" s="20" t="s">
        <v>237</v>
      </c>
      <c r="D118" s="31" t="s">
        <v>271</v>
      </c>
      <c r="E118" s="133">
        <v>0.58420000000000005</v>
      </c>
      <c r="F118" s="133">
        <v>0.58420000000000005</v>
      </c>
    </row>
    <row r="119" spans="2:6">
      <c r="B119" s="140">
        <v>83</v>
      </c>
      <c r="C119" s="20" t="s">
        <v>240</v>
      </c>
      <c r="D119" s="20" t="s">
        <v>273</v>
      </c>
      <c r="E119" s="133">
        <v>0.35849999999999999</v>
      </c>
      <c r="F119" s="133">
        <v>0.35849999999999999</v>
      </c>
    </row>
    <row r="120" spans="2:6">
      <c r="E120" s="136"/>
      <c r="F120" s="136"/>
    </row>
    <row r="121" spans="2:6">
      <c r="C121" s="22" t="s">
        <v>769</v>
      </c>
      <c r="D121" s="24"/>
      <c r="E121" s="136"/>
    </row>
    <row r="122" spans="2:6">
      <c r="B122" s="140">
        <v>84</v>
      </c>
      <c r="C122" s="20" t="s">
        <v>228</v>
      </c>
      <c r="D122" s="20" t="s">
        <v>265</v>
      </c>
      <c r="E122" s="133">
        <v>0.73370000000000002</v>
      </c>
      <c r="F122" s="133">
        <v>0.73370000000000002</v>
      </c>
    </row>
    <row r="123" spans="2:6">
      <c r="B123" s="140">
        <v>85</v>
      </c>
      <c r="C123" s="20" t="s">
        <v>231</v>
      </c>
      <c r="D123" s="20" t="s">
        <v>267</v>
      </c>
      <c r="E123" s="133">
        <v>0.73370000000000002</v>
      </c>
      <c r="F123" s="133">
        <v>0.73370000000000002</v>
      </c>
    </row>
    <row r="124" spans="2:6">
      <c r="B124" s="140">
        <v>86</v>
      </c>
      <c r="C124" s="20" t="s">
        <v>234</v>
      </c>
      <c r="D124" s="20" t="s">
        <v>269</v>
      </c>
      <c r="E124" s="133">
        <v>0.73370000000000002</v>
      </c>
      <c r="F124" s="133">
        <v>0.73370000000000002</v>
      </c>
    </row>
    <row r="125" spans="2:6">
      <c r="B125" s="140">
        <v>87</v>
      </c>
      <c r="C125" s="20" t="s">
        <v>237</v>
      </c>
      <c r="D125" s="31" t="s">
        <v>271</v>
      </c>
      <c r="E125" s="133">
        <v>0.62</v>
      </c>
      <c r="F125" s="133">
        <v>0.62</v>
      </c>
    </row>
    <row r="126" spans="2:6">
      <c r="B126" s="140">
        <v>88</v>
      </c>
      <c r="C126" s="20" t="s">
        <v>240</v>
      </c>
      <c r="D126" s="20" t="s">
        <v>273</v>
      </c>
      <c r="E126" s="133">
        <v>0.3805</v>
      </c>
      <c r="F126" s="133">
        <v>0.3805</v>
      </c>
    </row>
    <row r="128" spans="2:6">
      <c r="C128" s="22" t="s">
        <v>275</v>
      </c>
      <c r="D128" s="24"/>
    </row>
    <row r="129" spans="2:6">
      <c r="B129" s="140">
        <v>89</v>
      </c>
      <c r="C129" s="32" t="s">
        <v>276</v>
      </c>
      <c r="D129" s="32" t="s">
        <v>277</v>
      </c>
      <c r="E129" s="19">
        <v>6279</v>
      </c>
      <c r="F129" s="19">
        <v>6077</v>
      </c>
    </row>
    <row r="130" spans="2:6">
      <c r="B130" s="140">
        <v>90</v>
      </c>
      <c r="C130" s="32" t="s">
        <v>279</v>
      </c>
      <c r="D130" s="32" t="s">
        <v>280</v>
      </c>
      <c r="E130" s="19">
        <v>-15.9</v>
      </c>
      <c r="F130" s="19">
        <v>-16.235199999999999</v>
      </c>
    </row>
    <row r="132" spans="2:6">
      <c r="C132" s="22" t="s">
        <v>282</v>
      </c>
      <c r="D132" s="24"/>
    </row>
    <row r="133" spans="2:6">
      <c r="B133" s="140">
        <v>91</v>
      </c>
      <c r="C133" s="32" t="s">
        <v>283</v>
      </c>
      <c r="D133" s="10" t="s">
        <v>152</v>
      </c>
      <c r="E133" s="11">
        <v>1421224.6712328778</v>
      </c>
      <c r="F133" s="11">
        <v>1427495.2531876187</v>
      </c>
    </row>
    <row r="134" spans="2:6">
      <c r="B134" s="140">
        <v>92</v>
      </c>
      <c r="C134" s="9" t="s">
        <v>285</v>
      </c>
      <c r="D134" s="10" t="s">
        <v>152</v>
      </c>
      <c r="E134" s="135">
        <v>524235.14061204647</v>
      </c>
      <c r="F134" s="135">
        <v>475831.87655466254</v>
      </c>
    </row>
    <row r="135" spans="2:6">
      <c r="B135" s="140">
        <v>93</v>
      </c>
      <c r="C135" s="32" t="s">
        <v>287</v>
      </c>
      <c r="D135" s="10" t="s">
        <v>152</v>
      </c>
      <c r="E135" s="135">
        <v>3153711.4353914</v>
      </c>
      <c r="F135" s="135">
        <v>3160582.8165229848</v>
      </c>
    </row>
    <row r="136" spans="2:6">
      <c r="B136" s="140">
        <v>94</v>
      </c>
      <c r="C136" s="32" t="s">
        <v>289</v>
      </c>
      <c r="D136" s="10" t="s">
        <v>152</v>
      </c>
      <c r="E136" s="11">
        <f>+E130*E129</f>
        <v>-99836.1</v>
      </c>
      <c r="F136" s="11">
        <f>+F130*F129</f>
        <v>-98661.310399999988</v>
      </c>
    </row>
    <row r="137" spans="2:6">
      <c r="B137" s="140">
        <v>95</v>
      </c>
      <c r="C137" s="32" t="s">
        <v>161</v>
      </c>
      <c r="D137" s="10" t="s">
        <v>152</v>
      </c>
      <c r="E137" s="11">
        <f>SUM(E133:E136)</f>
        <v>4999335.1472363248</v>
      </c>
      <c r="F137" s="11">
        <f>SUM(F133:F136)</f>
        <v>4965248.6358652664</v>
      </c>
    </row>
    <row r="138" spans="2:6">
      <c r="D138" s="13"/>
      <c r="E138" s="14"/>
      <c r="F138" s="14"/>
    </row>
    <row r="139" spans="2:6">
      <c r="C139" s="33" t="s">
        <v>291</v>
      </c>
      <c r="D139" s="13"/>
      <c r="E139" s="14"/>
      <c r="F139" s="14"/>
    </row>
    <row r="140" spans="2:6">
      <c r="B140" s="140">
        <v>96</v>
      </c>
      <c r="C140" s="34" t="s">
        <v>292</v>
      </c>
      <c r="D140" s="20"/>
      <c r="E140" s="19">
        <v>536618.4593999997</v>
      </c>
      <c r="F140" s="19">
        <v>504763.90789999889</v>
      </c>
    </row>
    <row r="141" spans="2:6">
      <c r="B141" s="140">
        <v>97</v>
      </c>
      <c r="C141" s="34" t="s">
        <v>294</v>
      </c>
      <c r="D141" s="10" t="s">
        <v>152</v>
      </c>
      <c r="E141" s="11"/>
      <c r="F141" s="107">
        <f>F140/F137</f>
        <v>0.10165934174050409</v>
      </c>
    </row>
    <row r="142" spans="2:6">
      <c r="B142" s="140">
        <v>98</v>
      </c>
      <c r="C142" s="34" t="s">
        <v>296</v>
      </c>
      <c r="D142" s="20"/>
      <c r="E142" s="19">
        <v>263240.9693000007</v>
      </c>
      <c r="F142" s="19">
        <f>256325.61</f>
        <v>256325.61</v>
      </c>
    </row>
    <row r="143" spans="2:6">
      <c r="B143" s="140">
        <v>99</v>
      </c>
      <c r="C143" s="34" t="s">
        <v>298</v>
      </c>
      <c r="D143" s="10" t="s">
        <v>152</v>
      </c>
      <c r="E143" s="11"/>
      <c r="F143" s="107">
        <f>F142/F137</f>
        <v>5.1623922344692721E-2</v>
      </c>
    </row>
    <row r="144" spans="2:6">
      <c r="B144" s="140"/>
      <c r="C144" s="34" t="s">
        <v>301</v>
      </c>
      <c r="D144" s="20"/>
      <c r="E144" s="19">
        <v>29177.489000000063</v>
      </c>
      <c r="F144" s="19">
        <v>24719.813699999962</v>
      </c>
    </row>
    <row r="145" spans="2:7">
      <c r="B145" s="140"/>
      <c r="C145" s="34" t="s">
        <v>304</v>
      </c>
      <c r="D145" s="20" t="s">
        <v>152</v>
      </c>
      <c r="E145" s="11"/>
      <c r="F145" s="11">
        <v>5.3670598474939907E-2</v>
      </c>
    </row>
    <row r="147" spans="2:7" ht="18">
      <c r="C147" s="6" t="s">
        <v>305</v>
      </c>
      <c r="D147" s="15"/>
    </row>
    <row r="148" spans="2:7">
      <c r="C148" s="8" t="s">
        <v>306</v>
      </c>
      <c r="D148" s="8" t="s">
        <v>149</v>
      </c>
      <c r="E148" s="8" t="s">
        <v>729</v>
      </c>
      <c r="F148" s="8" t="s">
        <v>730</v>
      </c>
    </row>
    <row r="149" spans="2:7">
      <c r="B149" s="140">
        <v>100</v>
      </c>
      <c r="C149" s="16" t="s">
        <v>186</v>
      </c>
      <c r="D149" s="17" t="s">
        <v>307</v>
      </c>
      <c r="E149" s="19">
        <v>117504.79452054796</v>
      </c>
      <c r="F149" s="19">
        <v>119903.69398907076</v>
      </c>
    </row>
    <row r="150" spans="2:7">
      <c r="B150" s="140">
        <v>101</v>
      </c>
      <c r="C150" s="20" t="s">
        <v>189</v>
      </c>
      <c r="D150" s="10" t="s">
        <v>309</v>
      </c>
      <c r="E150" s="19">
        <v>8644.5095890411194</v>
      </c>
      <c r="F150" s="19">
        <v>8596.2295081967204</v>
      </c>
    </row>
    <row r="151" spans="2:7">
      <c r="B151" s="140">
        <v>102</v>
      </c>
      <c r="C151" s="20" t="s">
        <v>192</v>
      </c>
      <c r="D151" s="10" t="s">
        <v>311</v>
      </c>
      <c r="E151" s="19">
        <v>1743.1123287671235</v>
      </c>
      <c r="F151" s="19">
        <v>1775.4754098360659</v>
      </c>
    </row>
    <row r="152" spans="2:7">
      <c r="B152" s="140">
        <v>103</v>
      </c>
      <c r="C152" s="20" t="s">
        <v>195</v>
      </c>
      <c r="D152" s="10" t="s">
        <v>313</v>
      </c>
      <c r="E152" s="19">
        <v>1262.3835616438355</v>
      </c>
      <c r="F152" s="19">
        <v>1252.3469945355191</v>
      </c>
    </row>
    <row r="153" spans="2:7">
      <c r="B153" s="140">
        <v>104</v>
      </c>
      <c r="C153" s="20" t="s">
        <v>198</v>
      </c>
      <c r="D153" s="10" t="s">
        <v>315</v>
      </c>
      <c r="E153" s="19">
        <v>304.15068493150687</v>
      </c>
      <c r="F153" s="19">
        <v>302.72404371584702</v>
      </c>
    </row>
    <row r="154" spans="2:7">
      <c r="B154" s="140">
        <v>105</v>
      </c>
      <c r="C154" s="20" t="s">
        <v>317</v>
      </c>
      <c r="D154" s="10" t="s">
        <v>318</v>
      </c>
      <c r="E154" s="19">
        <v>69.715068493150682</v>
      </c>
      <c r="F154" s="19">
        <v>69</v>
      </c>
    </row>
    <row r="155" spans="2:7">
      <c r="B155" s="140">
        <v>106</v>
      </c>
      <c r="C155" s="20" t="s">
        <v>320</v>
      </c>
      <c r="D155" s="10" t="s">
        <v>321</v>
      </c>
      <c r="E155" s="19">
        <v>21.578082191780823</v>
      </c>
      <c r="F155" s="19">
        <v>21</v>
      </c>
    </row>
    <row r="156" spans="2:7">
      <c r="B156" s="140">
        <v>107</v>
      </c>
      <c r="C156" s="20" t="s">
        <v>323</v>
      </c>
      <c r="D156" s="10" t="s">
        <v>324</v>
      </c>
      <c r="E156" s="19">
        <v>0</v>
      </c>
      <c r="F156" s="19">
        <v>0</v>
      </c>
    </row>
    <row r="157" spans="2:7">
      <c r="B157" s="140">
        <v>108</v>
      </c>
      <c r="C157" s="20" t="s">
        <v>326</v>
      </c>
      <c r="D157" s="10" t="s">
        <v>327</v>
      </c>
      <c r="E157" s="19">
        <v>1</v>
      </c>
      <c r="F157" s="19">
        <v>1</v>
      </c>
    </row>
    <row r="158" spans="2:7">
      <c r="B158" s="140">
        <v>109</v>
      </c>
      <c r="C158" s="20" t="s">
        <v>329</v>
      </c>
      <c r="D158" s="10" t="s">
        <v>330</v>
      </c>
      <c r="E158" s="19">
        <v>2</v>
      </c>
      <c r="F158" s="19">
        <v>2</v>
      </c>
    </row>
    <row r="159" spans="2:7">
      <c r="B159" s="140">
        <v>110</v>
      </c>
      <c r="C159" s="25" t="s">
        <v>201</v>
      </c>
      <c r="D159" s="10" t="s">
        <v>152</v>
      </c>
      <c r="E159" s="11">
        <v>129553.24383561648</v>
      </c>
      <c r="F159" s="11">
        <v>131923.46994535491</v>
      </c>
    </row>
    <row r="160" spans="2:7">
      <c r="C160" s="35"/>
      <c r="D160" s="35"/>
      <c r="E160" s="35"/>
      <c r="F160" s="35"/>
      <c r="G160" s="1"/>
    </row>
    <row r="161" spans="2:7">
      <c r="C161" s="22" t="s">
        <v>345</v>
      </c>
      <c r="D161" s="24"/>
      <c r="E161" s="35"/>
      <c r="F161" s="35"/>
    </row>
    <row r="162" spans="2:7">
      <c r="B162" s="140">
        <v>111</v>
      </c>
      <c r="C162" s="16" t="s">
        <v>346</v>
      </c>
      <c r="D162" s="17" t="s">
        <v>347</v>
      </c>
      <c r="E162" s="19">
        <v>4933957.4689040724</v>
      </c>
      <c r="F162" s="19">
        <v>5210208.5575304898</v>
      </c>
    </row>
    <row r="163" spans="2:7">
      <c r="B163" s="140">
        <v>112</v>
      </c>
      <c r="C163" s="16" t="s">
        <v>223</v>
      </c>
      <c r="D163" s="17" t="s">
        <v>349</v>
      </c>
      <c r="E163" s="19">
        <v>11478990.199041102</v>
      </c>
      <c r="F163" s="19">
        <v>12133116.673703548</v>
      </c>
    </row>
    <row r="164" spans="2:7">
      <c r="B164" s="140">
        <v>113</v>
      </c>
      <c r="C164" s="25" t="s">
        <v>201</v>
      </c>
      <c r="D164" s="10" t="s">
        <v>152</v>
      </c>
      <c r="E164" s="11">
        <v>16412947.667945175</v>
      </c>
      <c r="F164" s="11">
        <f>SUM(F162:F163)</f>
        <v>17343325.231234036</v>
      </c>
    </row>
    <row r="165" spans="2:7">
      <c r="C165" s="35"/>
      <c r="D165" s="35"/>
      <c r="E165" s="35"/>
      <c r="F165" s="35"/>
      <c r="G165" s="1"/>
    </row>
    <row r="166" spans="2:7">
      <c r="C166" s="22" t="s">
        <v>352</v>
      </c>
      <c r="D166" s="24"/>
      <c r="E166" s="35"/>
      <c r="F166" s="35"/>
    </row>
    <row r="167" spans="2:7">
      <c r="B167" s="140">
        <v>114</v>
      </c>
      <c r="C167" s="20" t="s">
        <v>353</v>
      </c>
      <c r="D167" s="10" t="s">
        <v>354</v>
      </c>
      <c r="E167" s="19">
        <v>4933957.4689040724</v>
      </c>
      <c r="F167" s="19">
        <v>5157504.5851894971</v>
      </c>
    </row>
    <row r="168" spans="2:7">
      <c r="B168" s="140">
        <v>115</v>
      </c>
      <c r="C168" s="20" t="s">
        <v>355</v>
      </c>
      <c r="D168" s="10" t="s">
        <v>356</v>
      </c>
      <c r="E168" s="19">
        <v>33245115.97904091</v>
      </c>
      <c r="F168" s="19">
        <v>34697277.345373467</v>
      </c>
    </row>
    <row r="169" spans="2:7">
      <c r="B169" s="140">
        <v>116</v>
      </c>
      <c r="C169" s="20" t="s">
        <v>358</v>
      </c>
      <c r="D169" s="10" t="s">
        <v>359</v>
      </c>
      <c r="E169" s="19">
        <v>45948388.373425059</v>
      </c>
      <c r="F169" s="19">
        <v>45011073.074992612</v>
      </c>
    </row>
    <row r="170" spans="2:7">
      <c r="B170" s="140">
        <v>117</v>
      </c>
      <c r="C170" s="20" t="s">
        <v>361</v>
      </c>
      <c r="D170" s="10" t="s">
        <v>362</v>
      </c>
      <c r="E170" s="19">
        <v>697387.46</v>
      </c>
      <c r="F170" s="19">
        <v>541358.95669999998</v>
      </c>
    </row>
    <row r="171" spans="2:7">
      <c r="B171" s="140">
        <v>118</v>
      </c>
      <c r="C171" s="20" t="s">
        <v>364</v>
      </c>
      <c r="D171" s="10" t="s">
        <v>365</v>
      </c>
      <c r="E171" s="19">
        <v>0</v>
      </c>
      <c r="F171" s="19">
        <v>0</v>
      </c>
    </row>
    <row r="172" spans="2:7">
      <c r="B172" s="140">
        <v>119</v>
      </c>
      <c r="C172" s="20" t="s">
        <v>367</v>
      </c>
      <c r="D172" s="10" t="s">
        <v>368</v>
      </c>
      <c r="E172" s="19">
        <v>2331.2382191780821</v>
      </c>
      <c r="F172" s="19">
        <v>4231.2423136612024</v>
      </c>
    </row>
    <row r="173" spans="2:7">
      <c r="B173" s="140">
        <v>120</v>
      </c>
      <c r="C173" s="20" t="s">
        <v>370</v>
      </c>
      <c r="D173" s="10" t="s">
        <v>371</v>
      </c>
      <c r="E173" s="19">
        <v>224546.69027397261</v>
      </c>
      <c r="F173" s="19">
        <v>264900.0568169399</v>
      </c>
    </row>
    <row r="174" spans="2:7">
      <c r="B174" s="140">
        <v>121</v>
      </c>
      <c r="C174" s="20" t="s">
        <v>373</v>
      </c>
      <c r="D174" s="10" t="s">
        <v>374</v>
      </c>
      <c r="E174" s="19">
        <v>7744529.5313698631</v>
      </c>
      <c r="F174" s="19">
        <v>7223367.8908311483</v>
      </c>
    </row>
    <row r="175" spans="2:7">
      <c r="B175" s="140">
        <v>122</v>
      </c>
      <c r="C175" s="20" t="s">
        <v>376</v>
      </c>
      <c r="D175" s="10" t="s">
        <v>377</v>
      </c>
      <c r="E175" s="19">
        <v>5918097.2454794515</v>
      </c>
      <c r="F175" s="19">
        <v>4950762.2843021853</v>
      </c>
    </row>
    <row r="176" spans="2:7">
      <c r="B176" s="140">
        <v>123</v>
      </c>
      <c r="C176" s="20" t="s">
        <v>379</v>
      </c>
      <c r="D176" s="10" t="s">
        <v>380</v>
      </c>
      <c r="E176" s="19">
        <v>6532639.9964383561</v>
      </c>
      <c r="F176" s="19">
        <v>6661784.9300721306</v>
      </c>
    </row>
    <row r="177" spans="2:7">
      <c r="B177" s="140">
        <v>124</v>
      </c>
      <c r="C177" s="20" t="s">
        <v>382</v>
      </c>
      <c r="D177" s="10" t="s">
        <v>383</v>
      </c>
      <c r="E177" s="19">
        <v>8717377.9299999997</v>
      </c>
      <c r="F177" s="19">
        <v>6002116.3587999986</v>
      </c>
    </row>
    <row r="178" spans="2:7">
      <c r="B178" s="140">
        <v>125</v>
      </c>
      <c r="C178" s="16" t="s">
        <v>201</v>
      </c>
      <c r="D178" s="10" t="s">
        <v>152</v>
      </c>
      <c r="E178" s="11">
        <v>113964371.91315085</v>
      </c>
      <c r="F178" s="11">
        <v>110514376.72539163</v>
      </c>
    </row>
    <row r="179" spans="2:7">
      <c r="C179" s="35"/>
      <c r="D179" s="35"/>
      <c r="E179" s="35"/>
      <c r="F179" s="35"/>
      <c r="G179" s="1"/>
    </row>
    <row r="180" spans="2:7">
      <c r="C180" s="22" t="s">
        <v>246</v>
      </c>
      <c r="D180" s="24"/>
      <c r="E180" s="35"/>
      <c r="F180" s="35"/>
    </row>
    <row r="181" spans="2:7">
      <c r="B181" s="140">
        <v>126</v>
      </c>
      <c r="C181" s="16" t="s">
        <v>186</v>
      </c>
      <c r="D181" s="17" t="s">
        <v>386</v>
      </c>
      <c r="E181" s="19">
        <v>67</v>
      </c>
      <c r="F181" s="19">
        <v>68</v>
      </c>
    </row>
    <row r="182" spans="2:7">
      <c r="B182" s="140">
        <v>127</v>
      </c>
      <c r="C182" s="20" t="s">
        <v>189</v>
      </c>
      <c r="D182" s="10" t="s">
        <v>387</v>
      </c>
      <c r="E182" s="19">
        <v>133</v>
      </c>
      <c r="F182" s="19">
        <v>136</v>
      </c>
    </row>
    <row r="183" spans="2:7">
      <c r="B183" s="140">
        <v>128</v>
      </c>
      <c r="C183" s="20" t="s">
        <v>192</v>
      </c>
      <c r="D183" s="10" t="s">
        <v>388</v>
      </c>
      <c r="E183" s="19">
        <v>526</v>
      </c>
      <c r="F183" s="19">
        <v>537</v>
      </c>
    </row>
    <row r="184" spans="2:7">
      <c r="B184" s="140">
        <v>129</v>
      </c>
      <c r="C184" s="20" t="s">
        <v>195</v>
      </c>
      <c r="D184" s="10" t="s">
        <v>390</v>
      </c>
      <c r="E184" s="19">
        <v>950</v>
      </c>
      <c r="F184" s="19">
        <v>969</v>
      </c>
    </row>
    <row r="185" spans="2:7">
      <c r="B185" s="140">
        <v>130</v>
      </c>
      <c r="C185" s="20" t="s">
        <v>198</v>
      </c>
      <c r="D185" s="10" t="s">
        <v>391</v>
      </c>
      <c r="E185" s="19">
        <v>1848</v>
      </c>
      <c r="F185" s="19">
        <v>1885</v>
      </c>
    </row>
    <row r="186" spans="2:7">
      <c r="B186" s="140">
        <v>131</v>
      </c>
      <c r="C186" s="20" t="s">
        <v>317</v>
      </c>
      <c r="D186" s="10" t="s">
        <v>392</v>
      </c>
      <c r="E186" s="19">
        <v>2003</v>
      </c>
      <c r="F186" s="19">
        <v>2043</v>
      </c>
    </row>
    <row r="187" spans="2:7">
      <c r="B187" s="140">
        <v>132</v>
      </c>
      <c r="C187" s="20" t="s">
        <v>320</v>
      </c>
      <c r="D187" s="10" t="s">
        <v>394</v>
      </c>
      <c r="E187" s="19">
        <v>4219</v>
      </c>
      <c r="F187" s="19">
        <v>4303</v>
      </c>
    </row>
    <row r="188" spans="2:7">
      <c r="B188" s="140">
        <v>133</v>
      </c>
      <c r="C188" s="20" t="s">
        <v>323</v>
      </c>
      <c r="D188" s="10" t="s">
        <v>396</v>
      </c>
      <c r="E188" s="19">
        <v>31643</v>
      </c>
      <c r="F188" s="19">
        <v>32276</v>
      </c>
    </row>
    <row r="189" spans="2:7">
      <c r="B189" s="140">
        <v>134</v>
      </c>
      <c r="C189" s="20" t="s">
        <v>326</v>
      </c>
      <c r="D189" s="10" t="s">
        <v>398</v>
      </c>
      <c r="E189" s="19">
        <v>84382</v>
      </c>
      <c r="F189" s="19">
        <v>86070</v>
      </c>
    </row>
    <row r="190" spans="2:7">
      <c r="B190" s="140">
        <v>135</v>
      </c>
      <c r="C190" s="20" t="s">
        <v>329</v>
      </c>
      <c r="D190" s="10" t="s">
        <v>400</v>
      </c>
      <c r="E190" s="19">
        <v>104424</v>
      </c>
      <c r="F190" s="19">
        <v>106512</v>
      </c>
    </row>
    <row r="191" spans="2:7">
      <c r="C191" s="35"/>
      <c r="D191" s="35"/>
      <c r="E191" s="35"/>
      <c r="F191" s="35"/>
      <c r="G191" s="1"/>
    </row>
    <row r="192" spans="2:7">
      <c r="C192" s="22" t="s">
        <v>257</v>
      </c>
      <c r="D192" s="24"/>
      <c r="E192" s="35"/>
      <c r="F192" s="35"/>
    </row>
    <row r="193" spans="2:9">
      <c r="B193" s="140">
        <v>136</v>
      </c>
      <c r="C193" s="16" t="s">
        <v>402</v>
      </c>
      <c r="D193" s="16" t="s">
        <v>403</v>
      </c>
      <c r="E193" s="133">
        <v>0.51880000000000004</v>
      </c>
      <c r="F193" s="133">
        <v>0.5292</v>
      </c>
    </row>
    <row r="194" spans="2:9">
      <c r="B194" s="140">
        <v>137</v>
      </c>
      <c r="C194" s="16" t="s">
        <v>261</v>
      </c>
      <c r="D194" s="16" t="s">
        <v>405</v>
      </c>
      <c r="E194" s="133">
        <v>0.51880000000000004</v>
      </c>
      <c r="F194" s="133">
        <v>0.5292</v>
      </c>
    </row>
    <row r="195" spans="2:9">
      <c r="C195" s="36"/>
      <c r="D195" s="36"/>
      <c r="E195" s="134"/>
      <c r="F195" s="134"/>
      <c r="G195" s="4"/>
      <c r="I195" s="4"/>
    </row>
    <row r="196" spans="2:9">
      <c r="C196" s="22" t="s">
        <v>407</v>
      </c>
      <c r="D196" s="24"/>
      <c r="E196" s="134"/>
      <c r="F196" s="134"/>
    </row>
    <row r="197" spans="2:9">
      <c r="B197" s="140">
        <v>138</v>
      </c>
      <c r="C197" s="34" t="s">
        <v>353</v>
      </c>
      <c r="D197" s="34" t="s">
        <v>408</v>
      </c>
      <c r="E197" s="133">
        <v>0.70520000000000005</v>
      </c>
      <c r="F197" s="133">
        <v>0.71930000000000005</v>
      </c>
    </row>
    <row r="198" spans="2:9">
      <c r="B198" s="140">
        <v>139</v>
      </c>
      <c r="C198" s="34" t="s">
        <v>355</v>
      </c>
      <c r="D198" s="34" t="s">
        <v>410</v>
      </c>
      <c r="E198" s="133">
        <v>0.70520000000000005</v>
      </c>
      <c r="F198" s="133">
        <v>0.71930000000000005</v>
      </c>
    </row>
    <row r="199" spans="2:9">
      <c r="B199" s="140">
        <v>140</v>
      </c>
      <c r="C199" s="20" t="s">
        <v>358</v>
      </c>
      <c r="D199" s="20" t="s">
        <v>412</v>
      </c>
      <c r="E199" s="133">
        <v>0.70520000000000005</v>
      </c>
      <c r="F199" s="133">
        <v>0.71930000000000005</v>
      </c>
    </row>
    <row r="200" spans="2:9">
      <c r="B200" s="140">
        <v>141</v>
      </c>
      <c r="C200" s="20" t="s">
        <v>361</v>
      </c>
      <c r="D200" s="20" t="s">
        <v>414</v>
      </c>
      <c r="E200" s="133">
        <v>0.59589999999999999</v>
      </c>
      <c r="F200" s="133">
        <v>0.60780000000000001</v>
      </c>
    </row>
    <row r="201" spans="2:9">
      <c r="B201" s="140">
        <v>142</v>
      </c>
      <c r="C201" s="20" t="s">
        <v>364</v>
      </c>
      <c r="D201" s="20" t="s">
        <v>416</v>
      </c>
      <c r="E201" s="133">
        <v>0.36570000000000003</v>
      </c>
      <c r="F201" s="133">
        <v>0.373</v>
      </c>
    </row>
    <row r="202" spans="2:9">
      <c r="B202" s="140">
        <v>143</v>
      </c>
      <c r="C202" s="20" t="s">
        <v>367</v>
      </c>
      <c r="D202" s="20" t="s">
        <v>418</v>
      </c>
      <c r="E202" s="133">
        <v>0.70520000000000005</v>
      </c>
      <c r="F202" s="133">
        <v>0.71930000000000005</v>
      </c>
    </row>
    <row r="203" spans="2:9">
      <c r="B203" s="140">
        <v>144</v>
      </c>
      <c r="C203" s="20" t="s">
        <v>370</v>
      </c>
      <c r="D203" s="20" t="s">
        <v>420</v>
      </c>
      <c r="E203" s="133">
        <v>0.70520000000000005</v>
      </c>
      <c r="F203" s="133">
        <v>0.71930000000000005</v>
      </c>
    </row>
    <row r="204" spans="2:9">
      <c r="B204" s="140">
        <v>145</v>
      </c>
      <c r="C204" s="20" t="s">
        <v>373</v>
      </c>
      <c r="D204" s="20" t="s">
        <v>422</v>
      </c>
      <c r="E204" s="133">
        <v>0.70520000000000005</v>
      </c>
      <c r="F204" s="133">
        <v>0.71930000000000005</v>
      </c>
    </row>
    <row r="205" spans="2:9">
      <c r="B205" s="140">
        <v>146</v>
      </c>
      <c r="C205" s="20" t="s">
        <v>376</v>
      </c>
      <c r="D205" s="20" t="s">
        <v>424</v>
      </c>
      <c r="E205" s="133">
        <v>0.59589999999999999</v>
      </c>
      <c r="F205" s="133">
        <v>0.71930000000000005</v>
      </c>
    </row>
    <row r="206" spans="2:9">
      <c r="B206" s="140">
        <v>147</v>
      </c>
      <c r="C206" s="20" t="s">
        <v>379</v>
      </c>
      <c r="D206" s="20" t="s">
        <v>426</v>
      </c>
      <c r="E206" s="133">
        <v>0.59589999999999999</v>
      </c>
      <c r="F206" s="133">
        <v>0.60780000000000001</v>
      </c>
    </row>
    <row r="207" spans="2:9">
      <c r="B207" s="140">
        <v>148</v>
      </c>
      <c r="C207" s="20" t="s">
        <v>382</v>
      </c>
      <c r="D207" s="20" t="s">
        <v>428</v>
      </c>
      <c r="E207" s="133">
        <v>0.36570000000000003</v>
      </c>
      <c r="F207" s="133">
        <v>0.373</v>
      </c>
    </row>
    <row r="209" spans="2:6">
      <c r="C209" s="22" t="s">
        <v>430</v>
      </c>
      <c r="D209" s="24"/>
    </row>
    <row r="210" spans="2:6">
      <c r="B210" s="140">
        <v>149</v>
      </c>
      <c r="C210" s="25" t="s">
        <v>431</v>
      </c>
      <c r="D210" s="25" t="s">
        <v>432</v>
      </c>
      <c r="E210" s="19">
        <v>18336716.059999999</v>
      </c>
      <c r="F210" s="19">
        <v>16164534.784499977</v>
      </c>
    </row>
    <row r="211" spans="2:6">
      <c r="B211" s="140">
        <v>150</v>
      </c>
      <c r="C211" s="25" t="s">
        <v>434</v>
      </c>
      <c r="D211" s="25" t="s">
        <v>435</v>
      </c>
      <c r="E211" s="19">
        <v>4589998.2489999998</v>
      </c>
      <c r="F211" s="19">
        <v>4178666.7235999955</v>
      </c>
    </row>
    <row r="213" spans="2:6">
      <c r="C213" s="22" t="s">
        <v>282</v>
      </c>
      <c r="D213" s="24"/>
    </row>
    <row r="214" spans="2:6">
      <c r="B214" s="140">
        <v>151</v>
      </c>
      <c r="C214" s="37" t="s">
        <v>283</v>
      </c>
      <c r="D214" s="10" t="s">
        <v>152</v>
      </c>
      <c r="E214" s="11">
        <f>SUMPRODUCT(E149:E158,E181:E190)</f>
        <v>12224660.153424665</v>
      </c>
      <c r="F214" s="11">
        <f>SUMPRODUCT(F149:F158,F181:F190)</f>
        <v>12590551.759562822</v>
      </c>
    </row>
    <row r="215" spans="2:6">
      <c r="B215" s="140">
        <v>152</v>
      </c>
      <c r="C215" s="32" t="s">
        <v>285</v>
      </c>
      <c r="D215" s="10" t="s">
        <v>152</v>
      </c>
      <c r="E215" s="11">
        <f>SUMPRODUCT(E162:E163,E193:E194)</f>
        <v>8515037.2501299568</v>
      </c>
      <c r="F215" s="11">
        <f>SUMPRODUCT(F162:F163,F193:F194)</f>
        <v>9178087.7123690527</v>
      </c>
    </row>
    <row r="216" spans="2:6">
      <c r="B216" s="140">
        <v>153</v>
      </c>
      <c r="C216" s="32" t="s">
        <v>287</v>
      </c>
      <c r="D216" s="10" t="s">
        <v>152</v>
      </c>
      <c r="E216" s="11">
        <f>SUMPRODUCT(E167:E177,E197:E207)</f>
        <v>75971035.235999361</v>
      </c>
      <c r="F216" s="11">
        <f>SUMPRODUCT(F167:F177,F197:F207)</f>
        <v>76611307.740146682</v>
      </c>
    </row>
    <row r="217" spans="2:6">
      <c r="B217" s="140">
        <v>154</v>
      </c>
      <c r="C217" s="32" t="s">
        <v>440</v>
      </c>
      <c r="D217" s="10" t="s">
        <v>152</v>
      </c>
      <c r="E217" s="11">
        <f>+E211</f>
        <v>4589998.2489999998</v>
      </c>
      <c r="F217" s="11">
        <f>+F211</f>
        <v>4178666.7235999955</v>
      </c>
    </row>
    <row r="218" spans="2:6">
      <c r="B218" s="140">
        <v>155</v>
      </c>
      <c r="C218" s="32" t="s">
        <v>161</v>
      </c>
      <c r="D218" s="10" t="s">
        <v>152</v>
      </c>
      <c r="E218" s="11">
        <f>SUM(E214:E217)</f>
        <v>101300730.88855398</v>
      </c>
      <c r="F218" s="11">
        <f>SUM(F214:F217)</f>
        <v>102558613.93567856</v>
      </c>
    </row>
    <row r="219" spans="2:6">
      <c r="D219" s="13"/>
      <c r="E219" s="14"/>
      <c r="F219" s="14"/>
    </row>
    <row r="220" spans="2:6">
      <c r="C220" s="33" t="s">
        <v>441</v>
      </c>
      <c r="D220" s="13"/>
      <c r="E220" s="14"/>
      <c r="F220" s="14"/>
    </row>
    <row r="221" spans="2:6">
      <c r="B221" s="140">
        <v>156</v>
      </c>
      <c r="C221" s="34" t="s">
        <v>442</v>
      </c>
      <c r="D221" s="20" t="s">
        <v>206</v>
      </c>
      <c r="E221" s="19">
        <v>1922288.9223999933</v>
      </c>
      <c r="F221" s="19">
        <v>2199812.8775999658</v>
      </c>
    </row>
    <row r="222" spans="2:6">
      <c r="B222" s="140">
        <v>157</v>
      </c>
      <c r="C222" s="34" t="s">
        <v>442</v>
      </c>
      <c r="D222" s="10" t="s">
        <v>152</v>
      </c>
      <c r="E222" s="11"/>
      <c r="F222" s="107">
        <f>F221/F218</f>
        <v>2.144932339841895E-2</v>
      </c>
    </row>
    <row r="223" spans="2:6">
      <c r="B223" s="140">
        <v>158</v>
      </c>
      <c r="C223" s="34" t="s">
        <v>445</v>
      </c>
      <c r="D223" s="20" t="s">
        <v>206</v>
      </c>
      <c r="E223" s="19">
        <v>1484296.5958999968</v>
      </c>
      <c r="F223" s="19">
        <f>1250383.1</f>
        <v>1250383.1000000001</v>
      </c>
    </row>
    <row r="224" spans="2:6">
      <c r="B224" s="140">
        <v>159</v>
      </c>
      <c r="C224" s="34" t="s">
        <v>445</v>
      </c>
      <c r="D224" s="20" t="s">
        <v>152</v>
      </c>
      <c r="E224" s="11"/>
      <c r="F224" s="107">
        <f>F223/F218</f>
        <v>1.2191887663226415E-2</v>
      </c>
    </row>
    <row r="225" spans="2:6">
      <c r="B225" s="140"/>
      <c r="C225" s="34" t="s">
        <v>301</v>
      </c>
      <c r="D225" s="20" t="s">
        <v>206</v>
      </c>
      <c r="E225" s="19">
        <v>70428.976499999961</v>
      </c>
      <c r="F225" s="19">
        <v>57905.696999999978</v>
      </c>
    </row>
    <row r="226" spans="2:6">
      <c r="B226" s="140"/>
      <c r="C226" s="34" t="s">
        <v>304</v>
      </c>
      <c r="D226" s="20" t="s">
        <v>152</v>
      </c>
      <c r="E226" s="11">
        <v>0</v>
      </c>
      <c r="F226" s="11">
        <v>0</v>
      </c>
    </row>
    <row r="228" spans="2:6" ht="18">
      <c r="C228" s="6" t="s">
        <v>450</v>
      </c>
      <c r="D228" s="15"/>
    </row>
    <row r="229" spans="2:6">
      <c r="C229" s="8" t="s">
        <v>451</v>
      </c>
      <c r="D229" s="8" t="s">
        <v>149</v>
      </c>
      <c r="E229" s="8"/>
      <c r="F229" s="8" t="s">
        <v>730</v>
      </c>
    </row>
    <row r="230" spans="2:6">
      <c r="B230" s="140">
        <v>160</v>
      </c>
      <c r="C230" s="16" t="s">
        <v>731</v>
      </c>
      <c r="D230" s="16" t="s">
        <v>452</v>
      </c>
      <c r="E230" s="19">
        <v>865.08767123287669</v>
      </c>
      <c r="F230" s="19">
        <v>1483.4562841530162</v>
      </c>
    </row>
    <row r="231" spans="2:6">
      <c r="B231" s="140">
        <v>161</v>
      </c>
      <c r="C231" s="16" t="s">
        <v>732</v>
      </c>
      <c r="D231" s="16"/>
      <c r="E231" s="19">
        <v>11366.566210045678</v>
      </c>
      <c r="F231" s="19">
        <v>5376.8296903460969</v>
      </c>
    </row>
    <row r="232" spans="2:6">
      <c r="B232" s="140">
        <v>162</v>
      </c>
      <c r="C232" s="16" t="s">
        <v>733</v>
      </c>
      <c r="D232" s="16"/>
      <c r="E232" s="19">
        <v>5683.2840182648515</v>
      </c>
      <c r="F232" s="19">
        <v>10760.083788706765</v>
      </c>
    </row>
    <row r="233" spans="2:6">
      <c r="B233" s="140">
        <v>163</v>
      </c>
      <c r="C233" s="20" t="s">
        <v>734</v>
      </c>
      <c r="D233" s="20" t="s">
        <v>453</v>
      </c>
      <c r="E233" s="19">
        <v>15.232876712328771</v>
      </c>
      <c r="F233" s="19">
        <v>19.846994535519123</v>
      </c>
    </row>
    <row r="234" spans="2:6">
      <c r="B234" s="140">
        <v>164</v>
      </c>
      <c r="C234" s="20" t="s">
        <v>735</v>
      </c>
      <c r="D234" s="20"/>
      <c r="E234" s="19">
        <v>111.8502283105023</v>
      </c>
      <c r="F234" s="19">
        <v>52.96812386156649</v>
      </c>
    </row>
    <row r="235" spans="2:6">
      <c r="B235" s="140">
        <v>165</v>
      </c>
      <c r="C235" s="20" t="s">
        <v>736</v>
      </c>
      <c r="D235" s="20"/>
      <c r="E235" s="19">
        <v>50.278538812785392</v>
      </c>
      <c r="F235" s="19">
        <v>90.650273224043701</v>
      </c>
    </row>
    <row r="236" spans="2:6">
      <c r="B236" s="140">
        <v>166</v>
      </c>
      <c r="C236" s="20" t="s">
        <v>737</v>
      </c>
      <c r="D236" s="20" t="s">
        <v>454</v>
      </c>
      <c r="E236" s="19">
        <v>2.2219178082191782</v>
      </c>
      <c r="F236" s="19">
        <v>1.2595628415300546</v>
      </c>
    </row>
    <row r="237" spans="2:6">
      <c r="B237" s="140">
        <v>167</v>
      </c>
      <c r="C237" s="20" t="s">
        <v>738</v>
      </c>
      <c r="D237" s="20"/>
      <c r="E237" s="19">
        <v>8.3543378995433795</v>
      </c>
      <c r="F237" s="19">
        <v>3.7768670309653913</v>
      </c>
    </row>
    <row r="238" spans="2:6">
      <c r="B238" s="140">
        <v>168</v>
      </c>
      <c r="C238" s="20" t="s">
        <v>739</v>
      </c>
      <c r="D238" s="20"/>
      <c r="E238" s="19">
        <v>8.6931506849315081</v>
      </c>
      <c r="F238" s="19">
        <v>15.364298724954461</v>
      </c>
    </row>
    <row r="239" spans="2:6">
      <c r="B239" s="140">
        <v>169</v>
      </c>
      <c r="C239" s="20" t="s">
        <v>740</v>
      </c>
      <c r="D239" s="20" t="s">
        <v>455</v>
      </c>
      <c r="E239" s="19">
        <v>0.94794520547945205</v>
      </c>
      <c r="F239" s="19">
        <v>1.2295081967213113</v>
      </c>
    </row>
    <row r="240" spans="2:6">
      <c r="B240" s="140">
        <v>170</v>
      </c>
      <c r="C240" s="20" t="s">
        <v>741</v>
      </c>
      <c r="D240" s="20"/>
      <c r="E240" s="19">
        <v>5.6876712328767125</v>
      </c>
      <c r="F240" s="19">
        <v>2.1930783242258651</v>
      </c>
    </row>
    <row r="241" spans="2:6">
      <c r="B241" s="140">
        <v>171</v>
      </c>
      <c r="C241" s="20" t="s">
        <v>742</v>
      </c>
      <c r="D241" s="20"/>
      <c r="E241" s="19">
        <v>3.9735159817351597</v>
      </c>
      <c r="F241" s="19">
        <v>5.5191256830601096</v>
      </c>
    </row>
    <row r="242" spans="2:6">
      <c r="B242" s="140">
        <v>172</v>
      </c>
      <c r="C242" s="20" t="s">
        <v>743</v>
      </c>
      <c r="D242" s="20" t="s">
        <v>456</v>
      </c>
      <c r="E242" s="19">
        <v>0</v>
      </c>
      <c r="F242" s="19">
        <v>0</v>
      </c>
    </row>
    <row r="243" spans="2:6">
      <c r="B243" s="140">
        <v>173</v>
      </c>
      <c r="C243" s="20" t="s">
        <v>744</v>
      </c>
      <c r="D243" s="10"/>
      <c r="E243" s="19">
        <v>0</v>
      </c>
      <c r="F243" s="19">
        <v>0</v>
      </c>
    </row>
    <row r="244" spans="2:6">
      <c r="B244" s="140">
        <v>174</v>
      </c>
      <c r="C244" s="20" t="s">
        <v>745</v>
      </c>
      <c r="D244" s="10"/>
      <c r="E244" s="19">
        <v>0</v>
      </c>
      <c r="F244" s="19">
        <v>0</v>
      </c>
    </row>
    <row r="245" spans="2:6">
      <c r="B245" s="140">
        <v>175</v>
      </c>
      <c r="C245" s="25" t="s">
        <v>201</v>
      </c>
      <c r="D245" s="10" t="s">
        <v>152</v>
      </c>
      <c r="E245" s="11">
        <v>18122.178082191807</v>
      </c>
      <c r="F245" s="11">
        <v>17813.177595628462</v>
      </c>
    </row>
    <row r="246" spans="2:6">
      <c r="C246" s="15"/>
      <c r="D246" s="15"/>
    </row>
    <row r="247" spans="2:6">
      <c r="C247" s="22" t="s">
        <v>220</v>
      </c>
      <c r="D247" s="24"/>
    </row>
    <row r="248" spans="2:6">
      <c r="B248" s="140">
        <v>176</v>
      </c>
      <c r="C248" s="20" t="s">
        <v>731</v>
      </c>
      <c r="D248" s="20" t="s">
        <v>469</v>
      </c>
      <c r="E248" s="19">
        <v>12689.470410958902</v>
      </c>
      <c r="F248" s="19">
        <v>28441.173885181579</v>
      </c>
    </row>
    <row r="249" spans="2:6">
      <c r="B249" s="140">
        <v>177</v>
      </c>
      <c r="C249" s="20" t="s">
        <v>732</v>
      </c>
      <c r="D249" s="20"/>
      <c r="E249" s="19">
        <v>217072.42502283098</v>
      </c>
      <c r="F249" s="19">
        <v>116891.84384492273</v>
      </c>
    </row>
    <row r="250" spans="2:6">
      <c r="B250" s="140">
        <v>178</v>
      </c>
      <c r="C250" s="20" t="s">
        <v>733</v>
      </c>
      <c r="D250" s="20"/>
      <c r="E250" s="19">
        <v>112530.58036529685</v>
      </c>
      <c r="F250" s="19">
        <v>240302.34991083873</v>
      </c>
    </row>
    <row r="251" spans="2:6">
      <c r="B251" s="140">
        <v>179</v>
      </c>
      <c r="C251" s="20" t="s">
        <v>734</v>
      </c>
      <c r="D251" s="20"/>
      <c r="E251" s="19">
        <v>3503.5616438356155</v>
      </c>
      <c r="F251" s="19">
        <v>4564.8087431693984</v>
      </c>
    </row>
    <row r="252" spans="2:6">
      <c r="B252" s="140">
        <v>180</v>
      </c>
      <c r="C252" s="20" t="s">
        <v>735</v>
      </c>
      <c r="D252" s="20"/>
      <c r="E252" s="19">
        <v>25725.552511415521</v>
      </c>
      <c r="F252" s="19">
        <v>1589.0437158469947</v>
      </c>
    </row>
    <row r="253" spans="2:6">
      <c r="B253" s="140">
        <v>181</v>
      </c>
      <c r="C253" s="20" t="s">
        <v>736</v>
      </c>
      <c r="D253" s="20"/>
      <c r="E253" s="19">
        <v>11564.06392694064</v>
      </c>
      <c r="F253" s="19">
        <v>2719.5081967213114</v>
      </c>
    </row>
    <row r="254" spans="2:6">
      <c r="B254" s="140">
        <v>182</v>
      </c>
      <c r="C254" s="20" t="s">
        <v>737</v>
      </c>
      <c r="D254" s="20"/>
      <c r="E254" s="19">
        <v>1066.5205479452054</v>
      </c>
      <c r="F254" s="19">
        <v>604.5901639344263</v>
      </c>
    </row>
    <row r="255" spans="2:6">
      <c r="B255" s="140">
        <v>183</v>
      </c>
      <c r="C255" s="20" t="s">
        <v>738</v>
      </c>
      <c r="D255" s="20"/>
      <c r="E255" s="19">
        <v>4010.0821917808221</v>
      </c>
      <c r="F255" s="19">
        <v>113.30601092896175</v>
      </c>
    </row>
    <row r="256" spans="2:6">
      <c r="B256" s="140">
        <v>184</v>
      </c>
      <c r="C256" s="20" t="s">
        <v>739</v>
      </c>
      <c r="D256" s="20"/>
      <c r="E256" s="19">
        <v>4172.7123287671229</v>
      </c>
      <c r="F256" s="19">
        <v>460.92896174863387</v>
      </c>
    </row>
    <row r="257" spans="2:6">
      <c r="B257" s="140">
        <v>185</v>
      </c>
      <c r="C257" s="20" t="s">
        <v>740</v>
      </c>
      <c r="D257" s="20"/>
      <c r="E257" s="19">
        <v>1402.958904109589</v>
      </c>
      <c r="F257" s="19">
        <v>1819.6721311475412</v>
      </c>
    </row>
    <row r="258" spans="2:6">
      <c r="B258" s="140">
        <v>186</v>
      </c>
      <c r="C258" s="20" t="s">
        <v>741</v>
      </c>
      <c r="D258" s="20"/>
      <c r="E258" s="19">
        <v>8417.7534246575342</v>
      </c>
      <c r="F258" s="19">
        <v>65.792349726775953</v>
      </c>
    </row>
    <row r="259" spans="2:6">
      <c r="B259" s="140">
        <v>187</v>
      </c>
      <c r="C259" s="20" t="s">
        <v>742</v>
      </c>
      <c r="D259" s="20"/>
      <c r="E259" s="19">
        <v>5880.8036529680367</v>
      </c>
      <c r="F259" s="19">
        <v>165.57377049180329</v>
      </c>
    </row>
    <row r="260" spans="2:6">
      <c r="B260" s="140">
        <v>188</v>
      </c>
      <c r="C260" s="20" t="s">
        <v>743</v>
      </c>
      <c r="D260" s="20"/>
      <c r="E260" s="19">
        <v>0</v>
      </c>
      <c r="F260" s="19">
        <v>0</v>
      </c>
    </row>
    <row r="261" spans="2:6">
      <c r="B261" s="140">
        <v>189</v>
      </c>
      <c r="C261" s="20" t="s">
        <v>744</v>
      </c>
      <c r="D261" s="20"/>
      <c r="E261" s="19">
        <v>0</v>
      </c>
      <c r="F261" s="19">
        <v>0</v>
      </c>
    </row>
    <row r="262" spans="2:6">
      <c r="B262" s="140">
        <v>190</v>
      </c>
      <c r="C262" s="20" t="s">
        <v>745</v>
      </c>
      <c r="D262" s="20"/>
      <c r="E262" s="19">
        <v>0</v>
      </c>
      <c r="F262" s="19">
        <v>0</v>
      </c>
    </row>
    <row r="263" spans="2:6">
      <c r="B263" s="140">
        <v>191</v>
      </c>
      <c r="C263" s="20" t="s">
        <v>201</v>
      </c>
      <c r="D263" s="20"/>
      <c r="E263" s="19">
        <v>408036.48493150686</v>
      </c>
      <c r="F263" s="19">
        <v>397738.5916846589</v>
      </c>
    </row>
    <row r="264" spans="2:6">
      <c r="C264" s="35"/>
      <c r="D264" s="35"/>
      <c r="E264" s="132"/>
      <c r="F264" s="132"/>
    </row>
    <row r="265" spans="2:6">
      <c r="C265" s="35"/>
      <c r="D265" s="35"/>
      <c r="E265" s="132"/>
      <c r="F265" s="132"/>
    </row>
    <row r="266" spans="2:6">
      <c r="C266" s="22" t="s">
        <v>746</v>
      </c>
      <c r="D266" s="25"/>
      <c r="E266" s="19"/>
      <c r="F266" s="19"/>
    </row>
    <row r="267" spans="2:6">
      <c r="B267" s="140">
        <v>192</v>
      </c>
      <c r="C267" s="20" t="s">
        <v>228</v>
      </c>
      <c r="D267" s="25" t="s">
        <v>472</v>
      </c>
      <c r="E267" s="19">
        <v>199513.16082191787</v>
      </c>
      <c r="F267" s="19">
        <v>293754.202853825</v>
      </c>
    </row>
    <row r="268" spans="2:6">
      <c r="C268" s="35"/>
      <c r="D268" s="35"/>
      <c r="E268" s="132"/>
      <c r="F268" s="132"/>
    </row>
    <row r="269" spans="2:6">
      <c r="C269" s="22" t="s">
        <v>747</v>
      </c>
      <c r="D269" s="25"/>
      <c r="E269" s="19"/>
      <c r="F269" s="19"/>
    </row>
    <row r="270" spans="2:6">
      <c r="B270" s="140">
        <v>193</v>
      </c>
      <c r="C270" s="20" t="s">
        <v>228</v>
      </c>
      <c r="D270" s="25" t="s">
        <v>472</v>
      </c>
      <c r="E270" s="19">
        <v>2485162.5882191793</v>
      </c>
      <c r="F270" s="19">
        <v>1173094.5090767874</v>
      </c>
    </row>
    <row r="271" spans="2:6">
      <c r="C271" s="35"/>
      <c r="D271" s="35"/>
      <c r="E271" s="132"/>
      <c r="F271" s="132"/>
    </row>
    <row r="272" spans="2:6">
      <c r="C272" s="22" t="s">
        <v>748</v>
      </c>
      <c r="D272" s="25"/>
      <c r="E272" s="19"/>
      <c r="F272" s="19"/>
    </row>
    <row r="273" spans="2:6">
      <c r="B273" s="140">
        <v>194</v>
      </c>
      <c r="C273" s="20" t="s">
        <v>228</v>
      </c>
      <c r="D273" s="25" t="s">
        <v>472</v>
      </c>
      <c r="E273" s="19">
        <v>1311869.653287671</v>
      </c>
      <c r="F273" s="19">
        <v>2422182.0727883396</v>
      </c>
    </row>
    <row r="274" spans="2:6">
      <c r="C274" s="35"/>
      <c r="D274" s="35"/>
      <c r="E274" s="132"/>
      <c r="F274" s="132"/>
    </row>
    <row r="275" spans="2:6">
      <c r="C275" s="15"/>
      <c r="D275" s="15"/>
    </row>
    <row r="276" spans="2:6">
      <c r="C276" s="22" t="s">
        <v>474</v>
      </c>
      <c r="D276" s="24"/>
    </row>
    <row r="277" spans="2:6">
      <c r="B277" s="140">
        <v>195</v>
      </c>
      <c r="C277" s="25" t="s">
        <v>749</v>
      </c>
      <c r="D277" s="38" t="s">
        <v>247</v>
      </c>
      <c r="E277" s="19">
        <v>48</v>
      </c>
      <c r="F277" s="19">
        <v>49</v>
      </c>
    </row>
    <row r="278" spans="2:6">
      <c r="B278" s="140">
        <v>195</v>
      </c>
      <c r="C278" s="25" t="s">
        <v>750</v>
      </c>
      <c r="D278" s="38" t="s">
        <v>247</v>
      </c>
      <c r="E278" s="19">
        <v>47</v>
      </c>
      <c r="F278" s="19">
        <v>47</v>
      </c>
    </row>
    <row r="279" spans="2:6">
      <c r="B279" s="140">
        <v>195</v>
      </c>
      <c r="C279" s="25" t="s">
        <v>751</v>
      </c>
      <c r="D279" s="38" t="s">
        <v>247</v>
      </c>
      <c r="E279" s="19">
        <v>50</v>
      </c>
      <c r="F279" s="19">
        <v>50</v>
      </c>
    </row>
    <row r="280" spans="2:6">
      <c r="B280" s="140">
        <v>196</v>
      </c>
      <c r="C280" s="25" t="s">
        <v>752</v>
      </c>
      <c r="D280" s="38" t="s">
        <v>249</v>
      </c>
      <c r="E280" s="19">
        <v>101</v>
      </c>
      <c r="F280" s="19">
        <v>102</v>
      </c>
    </row>
    <row r="281" spans="2:6">
      <c r="B281" s="140">
        <v>196</v>
      </c>
      <c r="C281" s="25" t="s">
        <v>753</v>
      </c>
      <c r="D281" s="38" t="s">
        <v>249</v>
      </c>
      <c r="E281" s="19">
        <v>100</v>
      </c>
      <c r="F281" s="19">
        <v>100</v>
      </c>
    </row>
    <row r="282" spans="2:6">
      <c r="B282" s="140">
        <v>196</v>
      </c>
      <c r="C282" s="25" t="s">
        <v>754</v>
      </c>
      <c r="D282" s="38" t="s">
        <v>249</v>
      </c>
      <c r="E282" s="19">
        <v>103</v>
      </c>
      <c r="F282" s="19">
        <v>103</v>
      </c>
    </row>
    <row r="283" spans="2:6">
      <c r="B283" s="140">
        <v>197</v>
      </c>
      <c r="C283" s="25" t="s">
        <v>755</v>
      </c>
      <c r="D283" s="38" t="s">
        <v>251</v>
      </c>
      <c r="E283" s="19">
        <v>397</v>
      </c>
      <c r="F283" s="19">
        <v>404</v>
      </c>
    </row>
    <row r="284" spans="2:6">
      <c r="B284" s="140">
        <v>197</v>
      </c>
      <c r="C284" s="25" t="s">
        <v>756</v>
      </c>
      <c r="D284" s="38" t="s">
        <v>251</v>
      </c>
      <c r="E284" s="19">
        <v>389</v>
      </c>
      <c r="F284" s="19">
        <v>389</v>
      </c>
    </row>
    <row r="285" spans="2:6">
      <c r="B285" s="140">
        <v>197</v>
      </c>
      <c r="C285" s="25" t="s">
        <v>757</v>
      </c>
      <c r="D285" s="38" t="s">
        <v>251</v>
      </c>
      <c r="E285" s="19">
        <v>412</v>
      </c>
      <c r="F285" s="19">
        <v>412</v>
      </c>
    </row>
    <row r="286" spans="2:6">
      <c r="B286" s="140">
        <v>198</v>
      </c>
      <c r="C286" s="25" t="s">
        <v>758</v>
      </c>
      <c r="D286" s="38" t="s">
        <v>253</v>
      </c>
      <c r="E286" s="19">
        <v>593</v>
      </c>
      <c r="F286" s="19">
        <v>605</v>
      </c>
    </row>
    <row r="287" spans="2:6">
      <c r="B287" s="140">
        <v>198</v>
      </c>
      <c r="C287" s="25" t="s">
        <v>759</v>
      </c>
      <c r="D287" s="38" t="s">
        <v>253</v>
      </c>
      <c r="E287" s="19">
        <v>581</v>
      </c>
      <c r="F287" s="19">
        <v>581</v>
      </c>
    </row>
    <row r="288" spans="2:6">
      <c r="B288" s="140">
        <v>198</v>
      </c>
      <c r="C288" s="20" t="s">
        <v>760</v>
      </c>
      <c r="D288" s="20" t="s">
        <v>253</v>
      </c>
      <c r="E288" s="19">
        <v>617</v>
      </c>
      <c r="F288" s="19">
        <v>617</v>
      </c>
    </row>
    <row r="289" spans="2:6">
      <c r="B289" s="140">
        <v>199</v>
      </c>
      <c r="C289" s="20" t="s">
        <v>761</v>
      </c>
      <c r="D289" s="20" t="s">
        <v>255</v>
      </c>
      <c r="E289" s="19">
        <v>1607</v>
      </c>
      <c r="F289" s="19">
        <v>1639</v>
      </c>
    </row>
    <row r="290" spans="2:6">
      <c r="B290" s="140">
        <v>199</v>
      </c>
      <c r="C290" s="20" t="s">
        <v>762</v>
      </c>
      <c r="D290" s="20" t="s">
        <v>255</v>
      </c>
      <c r="E290" s="19">
        <v>1575</v>
      </c>
      <c r="F290" s="19">
        <v>1575</v>
      </c>
    </row>
    <row r="291" spans="2:6">
      <c r="B291" s="140">
        <v>199</v>
      </c>
      <c r="C291" s="25" t="s">
        <v>763</v>
      </c>
      <c r="D291" s="25" t="s">
        <v>255</v>
      </c>
      <c r="E291" s="19">
        <v>1672</v>
      </c>
      <c r="F291" s="19">
        <v>1672</v>
      </c>
    </row>
    <row r="292" spans="2:6">
      <c r="C292" s="15"/>
      <c r="D292" s="15"/>
    </row>
    <row r="293" spans="2:6">
      <c r="C293" s="22" t="s">
        <v>480</v>
      </c>
      <c r="D293" s="24"/>
    </row>
    <row r="294" spans="2:6">
      <c r="B294" s="140">
        <v>200</v>
      </c>
      <c r="C294" s="25" t="s">
        <v>770</v>
      </c>
      <c r="D294" s="25" t="s">
        <v>482</v>
      </c>
      <c r="E294" s="131">
        <v>0.67400000000000004</v>
      </c>
      <c r="F294" s="131">
        <v>0.6875</v>
      </c>
    </row>
    <row r="295" spans="2:6">
      <c r="B295" s="140">
        <v>201</v>
      </c>
      <c r="C295" s="25" t="s">
        <v>771</v>
      </c>
      <c r="D295" s="25"/>
      <c r="E295" s="131">
        <v>0.66080000000000005</v>
      </c>
      <c r="F295" s="131">
        <v>0.66080000000000005</v>
      </c>
    </row>
    <row r="296" spans="2:6">
      <c r="B296" s="140">
        <v>202</v>
      </c>
      <c r="C296" s="25" t="s">
        <v>772</v>
      </c>
      <c r="D296" s="25"/>
      <c r="E296" s="131">
        <v>0.70130000000000003</v>
      </c>
      <c r="F296" s="131">
        <v>0.70130000000000003</v>
      </c>
    </row>
    <row r="297" spans="2:6">
      <c r="C297" s="25"/>
      <c r="D297" s="25"/>
      <c r="E297" s="131"/>
      <c r="F297" s="131"/>
    </row>
    <row r="298" spans="2:6">
      <c r="B298" s="140">
        <v>203</v>
      </c>
      <c r="C298" s="25" t="s">
        <v>773</v>
      </c>
      <c r="D298" s="25" t="s">
        <v>485</v>
      </c>
      <c r="E298" s="131">
        <v>0.80769999999999997</v>
      </c>
      <c r="F298" s="131">
        <v>0.82389999999999997</v>
      </c>
    </row>
    <row r="299" spans="2:6">
      <c r="B299" s="140">
        <v>204</v>
      </c>
      <c r="C299" s="25" t="s">
        <v>774</v>
      </c>
      <c r="D299" s="25" t="s">
        <v>485</v>
      </c>
      <c r="E299" s="131">
        <v>0.79190000000000005</v>
      </c>
      <c r="F299" s="131">
        <v>0.79190000000000005</v>
      </c>
    </row>
    <row r="300" spans="2:6">
      <c r="B300" s="140">
        <v>205</v>
      </c>
      <c r="C300" s="25" t="s">
        <v>775</v>
      </c>
      <c r="D300" s="25" t="s">
        <v>485</v>
      </c>
      <c r="E300" s="131">
        <v>0.84040000000000004</v>
      </c>
      <c r="F300" s="131">
        <v>0.84040000000000004</v>
      </c>
    </row>
    <row r="301" spans="2:6">
      <c r="C301" s="15"/>
      <c r="D301" s="15"/>
    </row>
    <row r="302" spans="2:6">
      <c r="C302" s="22" t="s">
        <v>275</v>
      </c>
      <c r="D302" s="24"/>
    </row>
    <row r="303" spans="2:6">
      <c r="B303" s="140">
        <v>206</v>
      </c>
      <c r="C303" s="32" t="s">
        <v>276</v>
      </c>
      <c r="D303" s="32" t="s">
        <v>487</v>
      </c>
      <c r="E303" s="19">
        <v>6240</v>
      </c>
      <c r="F303" s="19">
        <v>6027</v>
      </c>
    </row>
    <row r="304" spans="2:6">
      <c r="B304" s="140">
        <v>207</v>
      </c>
      <c r="C304" s="32" t="s">
        <v>279</v>
      </c>
      <c r="D304" s="32" t="s">
        <v>488</v>
      </c>
      <c r="E304" s="19">
        <v>-13.51</v>
      </c>
      <c r="F304" s="19">
        <v>-13.8</v>
      </c>
    </row>
    <row r="306" spans="2:6">
      <c r="C306" s="22" t="s">
        <v>282</v>
      </c>
      <c r="D306" s="24"/>
    </row>
    <row r="307" spans="2:6">
      <c r="B307" s="140">
        <v>208</v>
      </c>
      <c r="C307" s="32" t="s">
        <v>283</v>
      </c>
      <c r="D307" s="10" t="s">
        <v>152</v>
      </c>
      <c r="E307" s="21">
        <v>891851.09863013809</v>
      </c>
      <c r="F307" s="21">
        <v>893794.21402550337</v>
      </c>
    </row>
    <row r="308" spans="2:6">
      <c r="B308" s="140">
        <v>209</v>
      </c>
      <c r="C308" s="32" t="s">
        <v>285</v>
      </c>
      <c r="D308" s="10" t="s">
        <v>152</v>
      </c>
      <c r="E308" s="21">
        <v>275309.854885726</v>
      </c>
      <c r="F308" s="21">
        <v>273639.40753869026</v>
      </c>
    </row>
    <row r="309" spans="2:6">
      <c r="B309" s="140">
        <v>210</v>
      </c>
      <c r="C309" s="32" t="s">
        <v>287</v>
      </c>
      <c r="D309" s="10" t="s">
        <v>152</v>
      </c>
      <c r="E309" s="21">
        <v>3231642.2902295897</v>
      </c>
      <c r="F309" s="21">
        <v>3206599.4434404951</v>
      </c>
    </row>
    <row r="310" spans="2:6">
      <c r="B310" s="140">
        <v>211</v>
      </c>
      <c r="C310" s="32" t="s">
        <v>289</v>
      </c>
      <c r="D310" s="10" t="s">
        <v>152</v>
      </c>
      <c r="E310" s="158">
        <f>+E303*E304</f>
        <v>-84302.399999999994</v>
      </c>
      <c r="F310" s="158">
        <f>+F303*F304</f>
        <v>-83172.600000000006</v>
      </c>
    </row>
    <row r="311" spans="2:6">
      <c r="B311" s="140">
        <v>212</v>
      </c>
      <c r="C311" s="32" t="s">
        <v>161</v>
      </c>
      <c r="D311" s="10" t="s">
        <v>152</v>
      </c>
      <c r="E311" s="21">
        <f>SUM(E307:E310)</f>
        <v>4314500.8437454533</v>
      </c>
      <c r="F311" s="21">
        <f>SUM(F307:F310)</f>
        <v>4290860.4650046891</v>
      </c>
    </row>
    <row r="313" spans="2:6">
      <c r="C313" s="33" t="s">
        <v>493</v>
      </c>
      <c r="D313" s="13"/>
      <c r="E313" s="14"/>
      <c r="F313" s="14"/>
    </row>
    <row r="314" spans="2:6">
      <c r="B314" s="140">
        <v>213</v>
      </c>
      <c r="C314" s="34" t="s">
        <v>494</v>
      </c>
      <c r="D314" s="20" t="s">
        <v>206</v>
      </c>
      <c r="E314" s="19">
        <v>444021.57760000287</v>
      </c>
      <c r="F314" s="19">
        <v>405731.89869999985</v>
      </c>
    </row>
    <row r="315" spans="2:6">
      <c r="B315" s="140">
        <v>214</v>
      </c>
      <c r="C315" s="34" t="s">
        <v>496</v>
      </c>
      <c r="D315" s="10" t="s">
        <v>152</v>
      </c>
      <c r="E315" s="11"/>
      <c r="F315" s="107">
        <f>F314/F311</f>
        <v>9.4557234384352429E-2</v>
      </c>
    </row>
    <row r="316" spans="2:6">
      <c r="B316" s="140">
        <v>215</v>
      </c>
      <c r="C316" s="34" t="s">
        <v>498</v>
      </c>
      <c r="D316" s="20" t="s">
        <v>206</v>
      </c>
      <c r="E316" s="19">
        <v>173705.94659999889</v>
      </c>
      <c r="F316" s="19">
        <f>169941.23</f>
        <v>169941.23</v>
      </c>
    </row>
    <row r="317" spans="2:6">
      <c r="B317" s="140">
        <v>216</v>
      </c>
      <c r="C317" s="34" t="s">
        <v>500</v>
      </c>
      <c r="D317" s="10" t="s">
        <v>152</v>
      </c>
      <c r="E317" s="11"/>
      <c r="F317" s="107">
        <f>F316/F311</f>
        <v>3.9605396490052097E-2</v>
      </c>
    </row>
    <row r="318" spans="2:6">
      <c r="B318" s="140"/>
      <c r="C318" s="34" t="s">
        <v>301</v>
      </c>
      <c r="D318" s="20"/>
      <c r="E318" s="19">
        <v>19000.896400000198</v>
      </c>
      <c r="F318" s="19">
        <v>16105.399500000025</v>
      </c>
    </row>
    <row r="319" spans="2:6">
      <c r="B319" s="140"/>
      <c r="C319" s="34" t="s">
        <v>304</v>
      </c>
      <c r="D319" s="109" t="s">
        <v>152</v>
      </c>
      <c r="E319" s="11"/>
      <c r="F319" s="11">
        <v>4.2247696095670015E-2</v>
      </c>
    </row>
    <row r="321" spans="2:6" ht="18">
      <c r="C321" s="6" t="s">
        <v>504</v>
      </c>
      <c r="D321" s="15"/>
    </row>
    <row r="322" spans="2:6">
      <c r="C322" s="8" t="s">
        <v>505</v>
      </c>
      <c r="D322" s="8" t="s">
        <v>149</v>
      </c>
      <c r="E322" s="8" t="s">
        <v>729</v>
      </c>
      <c r="F322" s="8" t="s">
        <v>730</v>
      </c>
    </row>
    <row r="323" spans="2:6">
      <c r="B323" s="140">
        <v>217</v>
      </c>
      <c r="C323" s="16" t="s">
        <v>186</v>
      </c>
      <c r="D323" s="16" t="s">
        <v>506</v>
      </c>
      <c r="E323" s="19">
        <v>95839.005479453757</v>
      </c>
      <c r="F323" s="19">
        <v>98132.144808742218</v>
      </c>
    </row>
    <row r="324" spans="2:6">
      <c r="B324" s="140">
        <v>218</v>
      </c>
      <c r="C324" s="20" t="s">
        <v>189</v>
      </c>
      <c r="D324" s="20" t="s">
        <v>508</v>
      </c>
      <c r="E324" s="19">
        <v>6242.7780821917968</v>
      </c>
      <c r="F324" s="19">
        <v>6272.1612021858118</v>
      </c>
    </row>
    <row r="325" spans="2:6">
      <c r="B325" s="140">
        <v>219</v>
      </c>
      <c r="C325" s="20" t="s">
        <v>192</v>
      </c>
      <c r="D325" s="20" t="s">
        <v>510</v>
      </c>
      <c r="E325" s="19">
        <v>1424.8657534246574</v>
      </c>
      <c r="F325" s="19">
        <v>1459.4234972677602</v>
      </c>
    </row>
    <row r="326" spans="2:6">
      <c r="B326" s="140">
        <v>220</v>
      </c>
      <c r="C326" s="20" t="s">
        <v>195</v>
      </c>
      <c r="D326" s="20" t="s">
        <v>512</v>
      </c>
      <c r="E326" s="19">
        <v>872.76438356164397</v>
      </c>
      <c r="F326" s="19">
        <v>874.84972677595647</v>
      </c>
    </row>
    <row r="327" spans="2:6">
      <c r="B327" s="140">
        <v>221</v>
      </c>
      <c r="C327" s="20" t="s">
        <v>198</v>
      </c>
      <c r="D327" s="20" t="s">
        <v>514</v>
      </c>
      <c r="E327" s="19">
        <v>167.48767123287675</v>
      </c>
      <c r="F327" s="19">
        <v>167.8306010928961</v>
      </c>
    </row>
    <row r="328" spans="2:6">
      <c r="B328" s="140">
        <v>222</v>
      </c>
      <c r="C328" s="20" t="s">
        <v>317</v>
      </c>
      <c r="D328" s="20" t="s">
        <v>516</v>
      </c>
      <c r="E328" s="19">
        <v>17.635616438356166</v>
      </c>
      <c r="F328" s="19">
        <v>18</v>
      </c>
    </row>
    <row r="329" spans="2:6">
      <c r="B329" s="140">
        <v>223</v>
      </c>
      <c r="C329" s="20" t="s">
        <v>320</v>
      </c>
      <c r="D329" s="20" t="s">
        <v>518</v>
      </c>
      <c r="E329" s="19">
        <v>2.6219178082191781</v>
      </c>
      <c r="F329" s="19">
        <v>2.5027322404371586</v>
      </c>
    </row>
    <row r="330" spans="2:6">
      <c r="B330" s="140">
        <v>224</v>
      </c>
      <c r="C330" s="25" t="s">
        <v>201</v>
      </c>
      <c r="D330" s="10" t="s">
        <v>152</v>
      </c>
      <c r="E330" s="11">
        <v>104567.15890411132</v>
      </c>
      <c r="F330" s="11">
        <v>106926.91256830508</v>
      </c>
    </row>
    <row r="331" spans="2:6">
      <c r="C331" s="15"/>
      <c r="D331" s="15"/>
    </row>
    <row r="332" spans="2:6">
      <c r="C332" s="22" t="s">
        <v>467</v>
      </c>
      <c r="D332" s="24"/>
    </row>
    <row r="333" spans="2:6">
      <c r="B333" s="140">
        <v>225</v>
      </c>
      <c r="C333" s="20" t="s">
        <v>530</v>
      </c>
      <c r="D333" s="20" t="s">
        <v>531</v>
      </c>
      <c r="E333" s="19">
        <v>4832236.4104109667</v>
      </c>
      <c r="F333" s="19">
        <v>4815973.2602980947</v>
      </c>
    </row>
    <row r="334" spans="2:6">
      <c r="B334" s="140">
        <v>226</v>
      </c>
      <c r="C334" s="25" t="s">
        <v>243</v>
      </c>
      <c r="D334" s="20" t="s">
        <v>533</v>
      </c>
      <c r="E334" s="19">
        <v>49611241.227945499</v>
      </c>
      <c r="F334" s="19">
        <v>50778348.943581596</v>
      </c>
    </row>
    <row r="335" spans="2:6">
      <c r="C335" s="15"/>
      <c r="D335" s="15"/>
    </row>
    <row r="336" spans="2:6">
      <c r="C336" s="22" t="s">
        <v>535</v>
      </c>
      <c r="D336" s="24"/>
    </row>
    <row r="337" spans="2:7">
      <c r="B337" s="140">
        <v>227</v>
      </c>
      <c r="C337" s="25" t="s">
        <v>186</v>
      </c>
      <c r="D337" s="25" t="s">
        <v>536</v>
      </c>
      <c r="E337" s="19">
        <v>48</v>
      </c>
      <c r="F337" s="19">
        <v>49</v>
      </c>
    </row>
    <row r="338" spans="2:7">
      <c r="B338" s="140">
        <v>228</v>
      </c>
      <c r="C338" s="20" t="s">
        <v>189</v>
      </c>
      <c r="D338" s="20" t="s">
        <v>538</v>
      </c>
      <c r="E338" s="19">
        <v>101</v>
      </c>
      <c r="F338" s="19">
        <v>102</v>
      </c>
    </row>
    <row r="339" spans="2:7">
      <c r="B339" s="140">
        <v>229</v>
      </c>
      <c r="C339" s="20" t="s">
        <v>192</v>
      </c>
      <c r="D339" s="20" t="s">
        <v>540</v>
      </c>
      <c r="E339" s="19">
        <v>397</v>
      </c>
      <c r="F339" s="19">
        <v>404</v>
      </c>
    </row>
    <row r="340" spans="2:7">
      <c r="B340" s="140">
        <v>230</v>
      </c>
      <c r="C340" s="20" t="s">
        <v>195</v>
      </c>
      <c r="D340" s="20" t="s">
        <v>541</v>
      </c>
      <c r="E340" s="19">
        <v>593</v>
      </c>
      <c r="F340" s="19">
        <v>605</v>
      </c>
    </row>
    <row r="341" spans="2:7">
      <c r="B341" s="140">
        <v>231</v>
      </c>
      <c r="C341" s="20" t="s">
        <v>198</v>
      </c>
      <c r="D341" s="20" t="s">
        <v>542</v>
      </c>
      <c r="E341" s="19">
        <v>1607</v>
      </c>
      <c r="F341" s="19">
        <v>1639</v>
      </c>
    </row>
    <row r="342" spans="2:7">
      <c r="B342" s="140">
        <v>232</v>
      </c>
      <c r="C342" s="20" t="s">
        <v>317</v>
      </c>
      <c r="D342" s="20" t="s">
        <v>544</v>
      </c>
      <c r="E342" s="19">
        <v>2855</v>
      </c>
      <c r="F342" s="19">
        <v>2912</v>
      </c>
    </row>
    <row r="343" spans="2:7">
      <c r="B343" s="140">
        <v>233</v>
      </c>
      <c r="C343" s="25" t="s">
        <v>320</v>
      </c>
      <c r="D343" s="25" t="s">
        <v>546</v>
      </c>
      <c r="E343" s="19">
        <v>9143</v>
      </c>
      <c r="F343" s="19">
        <v>9326</v>
      </c>
    </row>
    <row r="344" spans="2:7">
      <c r="C344" s="15"/>
      <c r="D344" s="15"/>
    </row>
    <row r="345" spans="2:7">
      <c r="C345" s="22" t="s">
        <v>480</v>
      </c>
      <c r="D345" s="24"/>
    </row>
    <row r="346" spans="2:7">
      <c r="B346" s="140">
        <v>234</v>
      </c>
      <c r="C346" s="25" t="s">
        <v>481</v>
      </c>
      <c r="D346" s="25" t="s">
        <v>547</v>
      </c>
      <c r="E346" s="19">
        <v>0.67400000000000004</v>
      </c>
      <c r="F346" s="19">
        <v>0.6875</v>
      </c>
    </row>
    <row r="347" spans="2:7">
      <c r="B347" s="140">
        <v>235</v>
      </c>
      <c r="C347" s="25" t="s">
        <v>484</v>
      </c>
      <c r="D347" s="25" t="s">
        <v>548</v>
      </c>
      <c r="E347" s="19">
        <v>0.80769999999999997</v>
      </c>
      <c r="F347" s="19">
        <v>0.82389999999999997</v>
      </c>
    </row>
    <row r="348" spans="2:7">
      <c r="C348" s="35"/>
      <c r="D348" s="35"/>
      <c r="E348" s="35"/>
      <c r="F348" s="35"/>
      <c r="G348" s="35"/>
    </row>
    <row r="349" spans="2:7">
      <c r="C349" s="22" t="s">
        <v>430</v>
      </c>
      <c r="D349" s="24"/>
    </row>
    <row r="350" spans="2:7">
      <c r="B350" s="140">
        <v>236</v>
      </c>
      <c r="C350" s="25" t="s">
        <v>549</v>
      </c>
      <c r="D350" s="20" t="s">
        <v>206</v>
      </c>
      <c r="E350" s="19">
        <v>70303.3</v>
      </c>
      <c r="F350" s="19">
        <v>75686.877899999934</v>
      </c>
    </row>
    <row r="351" spans="2:7">
      <c r="B351" s="140">
        <v>237</v>
      </c>
      <c r="C351" s="25" t="s">
        <v>551</v>
      </c>
      <c r="D351" s="20" t="s">
        <v>206</v>
      </c>
      <c r="E351" s="19">
        <v>75239.027700000006</v>
      </c>
      <c r="F351" s="19">
        <v>99247.954200000022</v>
      </c>
    </row>
    <row r="352" spans="2:7">
      <c r="C352" s="15"/>
      <c r="D352" s="15"/>
    </row>
    <row r="353" spans="2:6">
      <c r="C353" s="22" t="s">
        <v>282</v>
      </c>
      <c r="D353" s="24"/>
    </row>
    <row r="354" spans="2:6">
      <c r="B354" s="140">
        <v>238</v>
      </c>
      <c r="C354" s="32" t="s">
        <v>553</v>
      </c>
      <c r="D354" s="10" t="s">
        <v>152</v>
      </c>
      <c r="E354" s="11">
        <f>SUMPRODUCT(E323:E329,E337:E343)</f>
        <v>6657488.4000000823</v>
      </c>
      <c r="F354" s="11">
        <f>SUMPRODUCT(F323:F329,F337:F343)</f>
        <v>6917957.5519125238</v>
      </c>
    </row>
    <row r="355" spans="2:6">
      <c r="B355" s="140">
        <v>239</v>
      </c>
      <c r="C355" s="32" t="s">
        <v>285</v>
      </c>
      <c r="D355" s="10" t="s">
        <v>152</v>
      </c>
      <c r="E355" s="135">
        <f>+E333*E346</f>
        <v>3256927.3406169917</v>
      </c>
      <c r="F355" s="135">
        <f>+F333*F346</f>
        <v>3310981.6164549403</v>
      </c>
    </row>
    <row r="356" spans="2:6">
      <c r="B356" s="140">
        <v>240</v>
      </c>
      <c r="C356" s="32" t="s">
        <v>287</v>
      </c>
      <c r="D356" s="10" t="s">
        <v>152</v>
      </c>
      <c r="E356" s="135">
        <f>+E334*E347</f>
        <v>40070999.539811581</v>
      </c>
      <c r="F356" s="135">
        <f>+F334*F347</f>
        <v>41836281.694616877</v>
      </c>
    </row>
    <row r="357" spans="2:6">
      <c r="B357" s="140">
        <v>241</v>
      </c>
      <c r="C357" s="32" t="s">
        <v>440</v>
      </c>
      <c r="D357" s="10" t="s">
        <v>152</v>
      </c>
      <c r="E357" s="11">
        <v>75239.027700000006</v>
      </c>
      <c r="F357" s="11">
        <f>+F351</f>
        <v>99247.954200000022</v>
      </c>
    </row>
    <row r="358" spans="2:6">
      <c r="B358" s="140">
        <v>242</v>
      </c>
      <c r="C358" s="32" t="s">
        <v>161</v>
      </c>
      <c r="D358" s="10" t="s">
        <v>152</v>
      </c>
      <c r="E358" s="11">
        <f>SUM(E354:E357)</f>
        <v>50060654.308128655</v>
      </c>
      <c r="F358" s="11">
        <f>SUM(F354:F357)</f>
        <v>52164468.817184344</v>
      </c>
    </row>
    <row r="360" spans="2:6">
      <c r="C360" s="33" t="s">
        <v>554</v>
      </c>
      <c r="D360" s="13"/>
      <c r="E360" s="14"/>
      <c r="F360" s="14"/>
    </row>
    <row r="361" spans="2:6">
      <c r="B361" s="140">
        <v>243</v>
      </c>
      <c r="C361" s="34" t="s">
        <v>555</v>
      </c>
      <c r="D361" s="20" t="s">
        <v>206</v>
      </c>
      <c r="E361" s="19">
        <v>1418183.6059999955</v>
      </c>
      <c r="F361" s="19">
        <v>1784507.7345000047</v>
      </c>
    </row>
    <row r="362" spans="2:6">
      <c r="B362" s="140">
        <v>244</v>
      </c>
      <c r="C362" s="34" t="s">
        <v>557</v>
      </c>
      <c r="D362" s="10" t="s">
        <v>152</v>
      </c>
      <c r="E362" s="11"/>
      <c r="F362" s="107">
        <f>F361/F358</f>
        <v>3.4209257277285667E-2</v>
      </c>
    </row>
    <row r="363" spans="2:6">
      <c r="B363" s="140">
        <v>245</v>
      </c>
      <c r="C363" s="34" t="s">
        <v>559</v>
      </c>
      <c r="D363" s="20" t="s">
        <v>206</v>
      </c>
      <c r="E363" s="19">
        <v>972599.56780000532</v>
      </c>
      <c r="F363" s="19">
        <f>845430.73</f>
        <v>845430.73</v>
      </c>
    </row>
    <row r="364" spans="2:6">
      <c r="B364" s="140">
        <v>246</v>
      </c>
      <c r="C364" s="34" t="s">
        <v>561</v>
      </c>
      <c r="D364" s="10" t="s">
        <v>152</v>
      </c>
      <c r="E364" s="11"/>
      <c r="F364" s="107">
        <f>F363/F358</f>
        <v>1.6207022695139434E-2</v>
      </c>
    </row>
    <row r="365" spans="2:6">
      <c r="B365" s="140"/>
      <c r="C365" s="34" t="s">
        <v>301</v>
      </c>
      <c r="D365" s="20"/>
      <c r="E365" s="19">
        <v>45910.614300000001</v>
      </c>
      <c r="F365" s="19">
        <v>38425.034299999963</v>
      </c>
    </row>
    <row r="366" spans="2:6">
      <c r="B366" s="140"/>
      <c r="C366" s="34" t="s">
        <v>304</v>
      </c>
      <c r="D366" s="109" t="s">
        <v>152</v>
      </c>
      <c r="E366" s="11">
        <v>1.9815712415110067E-2</v>
      </c>
      <c r="F366" s="11">
        <v>1.4404494523936266E-2</v>
      </c>
    </row>
    <row r="368" spans="2:6" ht="18">
      <c r="C368" s="6" t="s">
        <v>565</v>
      </c>
      <c r="D368" s="15"/>
    </row>
    <row r="369" spans="2:6">
      <c r="C369" s="22" t="s">
        <v>776</v>
      </c>
      <c r="D369" s="8" t="s">
        <v>149</v>
      </c>
      <c r="E369" s="8" t="s">
        <v>729</v>
      </c>
      <c r="F369" s="8" t="s">
        <v>730</v>
      </c>
    </row>
    <row r="370" spans="2:6">
      <c r="B370" s="140">
        <v>247</v>
      </c>
      <c r="C370" s="32" t="s">
        <v>777</v>
      </c>
      <c r="D370" s="39" t="s">
        <v>568</v>
      </c>
      <c r="E370" s="19">
        <v>243627705.85013726</v>
      </c>
      <c r="F370" s="19">
        <v>435083521.99977493</v>
      </c>
    </row>
    <row r="371" spans="2:6">
      <c r="B371" s="140">
        <v>248</v>
      </c>
      <c r="C371" s="32" t="s">
        <v>778</v>
      </c>
      <c r="D371" s="39" t="s">
        <v>571</v>
      </c>
      <c r="E371" s="19">
        <v>256788923.1438368</v>
      </c>
      <c r="F371" s="19">
        <v>461666094.29592037</v>
      </c>
    </row>
    <row r="372" spans="2:6">
      <c r="B372" s="140">
        <v>249</v>
      </c>
      <c r="C372" s="32" t="s">
        <v>779</v>
      </c>
      <c r="D372" s="39"/>
      <c r="E372" s="19">
        <v>3416827819.2795057</v>
      </c>
      <c r="F372" s="19">
        <v>3331274418.0641818</v>
      </c>
    </row>
    <row r="373" spans="2:6">
      <c r="B373" s="140">
        <v>250</v>
      </c>
      <c r="C373" s="32" t="s">
        <v>780</v>
      </c>
      <c r="D373" s="39"/>
      <c r="E373" s="19">
        <v>3795656731.2096481</v>
      </c>
      <c r="F373" s="19">
        <v>3706367385.2744775</v>
      </c>
    </row>
    <row r="374" spans="2:6">
      <c r="B374" s="140">
        <v>251</v>
      </c>
      <c r="C374" s="32" t="s">
        <v>781</v>
      </c>
      <c r="D374" s="39"/>
      <c r="E374" s="19">
        <v>4714595830.3582096</v>
      </c>
      <c r="F374" s="19">
        <v>4535516084.2575684</v>
      </c>
    </row>
    <row r="375" spans="2:6">
      <c r="B375" s="140">
        <v>252</v>
      </c>
      <c r="C375" s="32" t="s">
        <v>782</v>
      </c>
      <c r="D375" s="39"/>
      <c r="E375" s="19">
        <v>5259445304.9363527</v>
      </c>
      <c r="F375" s="19">
        <v>5061685223.4484529</v>
      </c>
    </row>
    <row r="376" spans="2:6">
      <c r="B376" s="140">
        <v>253</v>
      </c>
      <c r="C376" s="32" t="s">
        <v>573</v>
      </c>
      <c r="D376" s="39" t="s">
        <v>574</v>
      </c>
      <c r="E376" s="19">
        <v>11144</v>
      </c>
      <c r="F376" s="19">
        <v>11144</v>
      </c>
    </row>
    <row r="378" spans="2:6">
      <c r="C378" s="22" t="s">
        <v>603</v>
      </c>
      <c r="D378" s="24"/>
    </row>
    <row r="379" spans="2:6">
      <c r="B379" s="140">
        <v>254</v>
      </c>
      <c r="C379" s="32" t="s">
        <v>783</v>
      </c>
      <c r="D379" s="32" t="s">
        <v>605</v>
      </c>
      <c r="E379" s="131">
        <v>1.7628999999999999E-2</v>
      </c>
      <c r="F379" s="131">
        <v>1.7982000000000001E-2</v>
      </c>
    </row>
    <row r="380" spans="2:6">
      <c r="B380" s="140">
        <v>255</v>
      </c>
      <c r="C380" s="32" t="s">
        <v>784</v>
      </c>
      <c r="D380" s="32" t="s">
        <v>608</v>
      </c>
      <c r="E380" s="131">
        <v>1.1258000000000001E-2</v>
      </c>
      <c r="F380" s="131">
        <v>1.1483E-2</v>
      </c>
    </row>
    <row r="381" spans="2:6">
      <c r="B381" s="140">
        <v>256</v>
      </c>
      <c r="C381" s="32" t="s">
        <v>610</v>
      </c>
      <c r="D381" s="32" t="s">
        <v>611</v>
      </c>
      <c r="E381" s="131">
        <v>0.33085999999999999</v>
      </c>
      <c r="F381" s="131">
        <v>0.33748</v>
      </c>
    </row>
    <row r="382" spans="2:6">
      <c r="B382" s="140">
        <v>257</v>
      </c>
      <c r="C382" s="32" t="s">
        <v>785</v>
      </c>
      <c r="D382" s="32"/>
      <c r="E382" s="131">
        <v>2.2336999999999999E-2</v>
      </c>
      <c r="F382" s="131">
        <v>2.2336999999999999E-2</v>
      </c>
    </row>
    <row r="383" spans="2:6">
      <c r="B383" s="140">
        <v>258</v>
      </c>
      <c r="C383" s="32" t="s">
        <v>786</v>
      </c>
      <c r="D383" s="32"/>
      <c r="E383" s="131">
        <v>1.4343E-2</v>
      </c>
      <c r="F383" s="131">
        <v>1.4343E-2</v>
      </c>
    </row>
    <row r="384" spans="2:6">
      <c r="B384" s="140">
        <v>259</v>
      </c>
      <c r="C384" s="32" t="s">
        <v>787</v>
      </c>
      <c r="D384" s="32"/>
      <c r="E384" s="131">
        <v>1.8342000000000001E-2</v>
      </c>
      <c r="F384" s="131">
        <v>1.8342000000000001E-2</v>
      </c>
    </row>
    <row r="385" spans="2:6">
      <c r="B385" s="140">
        <v>260</v>
      </c>
      <c r="C385" s="32" t="s">
        <v>788</v>
      </c>
      <c r="D385" s="32"/>
      <c r="E385" s="131">
        <v>1.1712999999999999E-2</v>
      </c>
      <c r="F385" s="131">
        <v>1.1712999999999999E-2</v>
      </c>
    </row>
    <row r="387" spans="2:6">
      <c r="C387" s="22" t="s">
        <v>282</v>
      </c>
      <c r="D387" s="24"/>
    </row>
    <row r="388" spans="2:6">
      <c r="B388" s="140">
        <v>261</v>
      </c>
      <c r="C388" s="32" t="s">
        <v>789</v>
      </c>
      <c r="D388" s="10" t="s">
        <v>152</v>
      </c>
      <c r="E388" s="11">
        <v>4294912.8264320698</v>
      </c>
      <c r="F388" s="11">
        <v>7823671.8925999533</v>
      </c>
    </row>
    <row r="389" spans="2:6">
      <c r="B389" s="140">
        <v>262</v>
      </c>
      <c r="C389" s="32" t="s">
        <v>790</v>
      </c>
      <c r="D389" s="10" t="s">
        <v>152</v>
      </c>
      <c r="E389" s="11">
        <v>2890929.6967533147</v>
      </c>
      <c r="F389" s="11">
        <v>5301311.7608000534</v>
      </c>
    </row>
    <row r="390" spans="2:6">
      <c r="B390" s="140">
        <v>263</v>
      </c>
      <c r="C390" s="32" t="s">
        <v>791</v>
      </c>
      <c r="D390" s="10" t="s">
        <v>152</v>
      </c>
      <c r="E390" s="11">
        <v>50881121.99949754</v>
      </c>
      <c r="F390" s="11">
        <v>24803558.89209988</v>
      </c>
    </row>
    <row r="391" spans="2:6">
      <c r="B391" s="140">
        <v>264</v>
      </c>
      <c r="C391" s="32" t="s">
        <v>792</v>
      </c>
      <c r="D391" s="10" t="s">
        <v>152</v>
      </c>
      <c r="E391" s="11">
        <v>36294069.663826652</v>
      </c>
      <c r="F391" s="11">
        <v>17720142.468997277</v>
      </c>
    </row>
    <row r="392" spans="2:6">
      <c r="B392" s="140">
        <v>265</v>
      </c>
      <c r="C392" s="32" t="s">
        <v>793</v>
      </c>
      <c r="D392" s="10" t="s">
        <v>152</v>
      </c>
      <c r="E392" s="11">
        <v>28825038.906810094</v>
      </c>
      <c r="F392" s="11">
        <v>55460290.67830155</v>
      </c>
    </row>
    <row r="393" spans="2:6">
      <c r="B393" s="140">
        <v>266</v>
      </c>
      <c r="C393" s="32" t="s">
        <v>794</v>
      </c>
      <c r="D393" s="10" t="s">
        <v>152</v>
      </c>
      <c r="E393" s="11">
        <v>20534627.618906498</v>
      </c>
      <c r="F393" s="11">
        <v>39525012.68150115</v>
      </c>
    </row>
    <row r="394" spans="2:6">
      <c r="B394" s="140">
        <v>267</v>
      </c>
      <c r="C394" s="32" t="s">
        <v>795</v>
      </c>
      <c r="D394" s="10" t="s">
        <v>152</v>
      </c>
      <c r="E394" s="11">
        <v>3687.1038399999998</v>
      </c>
      <c r="F394" s="11">
        <v>3760.8771200000001</v>
      </c>
    </row>
    <row r="395" spans="2:6">
      <c r="B395" s="140">
        <v>268</v>
      </c>
      <c r="C395" s="32" t="s">
        <v>161</v>
      </c>
      <c r="D395" s="10" t="s">
        <v>152</v>
      </c>
      <c r="E395" s="11">
        <f>SUM(E388:E394)</f>
        <v>143724387.81606615</v>
      </c>
      <c r="F395" s="11">
        <v>150637749.25141987</v>
      </c>
    </row>
    <row r="397" spans="2:6">
      <c r="C397" s="33" t="s">
        <v>619</v>
      </c>
      <c r="D397" s="13"/>
      <c r="E397" s="14"/>
      <c r="F397" s="14"/>
    </row>
    <row r="398" spans="2:6">
      <c r="B398" s="140">
        <v>269</v>
      </c>
      <c r="C398" s="34" t="s">
        <v>620</v>
      </c>
      <c r="D398" s="20" t="s">
        <v>206</v>
      </c>
      <c r="E398" s="165">
        <v>11380900.856099822</v>
      </c>
      <c r="F398" s="165">
        <v>10360410.861200139</v>
      </c>
    </row>
    <row r="399" spans="2:6">
      <c r="B399" s="140">
        <v>270</v>
      </c>
      <c r="C399" s="34" t="s">
        <v>622</v>
      </c>
      <c r="D399" s="10" t="s">
        <v>152</v>
      </c>
      <c r="E399" s="130"/>
      <c r="F399" s="107">
        <f>F398/F395</f>
        <v>6.8776989251932041E-2</v>
      </c>
    </row>
    <row r="400" spans="2:6">
      <c r="B400" s="140">
        <v>271</v>
      </c>
      <c r="C400" s="34" t="s">
        <v>624</v>
      </c>
      <c r="D400" s="20" t="s">
        <v>206</v>
      </c>
      <c r="E400" s="165">
        <v>9222526.1803993657</v>
      </c>
      <c r="F400" s="165">
        <f>9452089.45</f>
        <v>9452089.4499999993</v>
      </c>
    </row>
    <row r="401" spans="2:6">
      <c r="B401" s="140">
        <v>272</v>
      </c>
      <c r="C401" s="34" t="s">
        <v>626</v>
      </c>
      <c r="D401" s="10" t="s">
        <v>152</v>
      </c>
      <c r="E401" s="130"/>
      <c r="F401" s="107">
        <f>F400/F395</f>
        <v>6.2747150013667014E-2</v>
      </c>
    </row>
    <row r="402" spans="2:6">
      <c r="B402" s="140"/>
      <c r="C402" s="34" t="s">
        <v>301</v>
      </c>
      <c r="D402" s="20"/>
      <c r="E402" s="165">
        <v>1374479.8991000149</v>
      </c>
      <c r="F402" s="165">
        <v>1195923.0461999984</v>
      </c>
    </row>
    <row r="403" spans="2:6">
      <c r="B403" s="140"/>
      <c r="C403" s="34" t="s">
        <v>304</v>
      </c>
      <c r="D403" s="109" t="s">
        <v>152</v>
      </c>
      <c r="E403" s="130"/>
      <c r="F403" s="130">
        <v>6.5290483842304653E-2</v>
      </c>
    </row>
    <row r="405" spans="2:6" ht="18">
      <c r="C405" s="6" t="s">
        <v>630</v>
      </c>
      <c r="D405" s="15"/>
    </row>
    <row r="406" spans="2:6">
      <c r="C406" s="22" t="s">
        <v>631</v>
      </c>
      <c r="D406" s="8" t="s">
        <v>149</v>
      </c>
      <c r="E406" s="8" t="s">
        <v>729</v>
      </c>
      <c r="F406" s="8" t="s">
        <v>730</v>
      </c>
    </row>
    <row r="407" spans="2:6">
      <c r="B407" s="140">
        <v>273</v>
      </c>
      <c r="C407" s="32" t="s">
        <v>632</v>
      </c>
      <c r="D407" s="32" t="s">
        <v>633</v>
      </c>
      <c r="E407" s="77">
        <v>104988.76280000001</v>
      </c>
      <c r="F407" s="77">
        <v>119492.874264596</v>
      </c>
    </row>
    <row r="408" spans="2:6">
      <c r="B408" s="140">
        <v>274</v>
      </c>
      <c r="C408" s="32" t="s">
        <v>635</v>
      </c>
      <c r="D408" s="32" t="s">
        <v>636</v>
      </c>
      <c r="E408" s="77">
        <v>52038.506999999998</v>
      </c>
      <c r="F408" s="77">
        <v>57087.125339020437</v>
      </c>
    </row>
    <row r="409" spans="2:6">
      <c r="B409" s="140">
        <v>275</v>
      </c>
      <c r="C409" s="32" t="s">
        <v>638</v>
      </c>
      <c r="D409" s="32" t="s">
        <v>639</v>
      </c>
      <c r="E409" s="77">
        <v>27326.447899999999</v>
      </c>
      <c r="F409" s="77">
        <v>29400.131694045165</v>
      </c>
    </row>
    <row r="410" spans="2:6">
      <c r="E410" s="78"/>
      <c r="F410" s="78"/>
    </row>
    <row r="411" spans="2:6">
      <c r="C411" s="22" t="s">
        <v>641</v>
      </c>
      <c r="D411" s="24"/>
      <c r="E411" s="78"/>
      <c r="F411" s="78"/>
    </row>
    <row r="412" spans="2:6">
      <c r="B412" s="140">
        <v>276</v>
      </c>
      <c r="C412" s="32" t="s">
        <v>642</v>
      </c>
      <c r="D412" s="32" t="s">
        <v>643</v>
      </c>
      <c r="E412" s="77">
        <v>18924506.3774422</v>
      </c>
      <c r="F412" s="77">
        <v>21441234.489016701</v>
      </c>
    </row>
    <row r="413" spans="2:6">
      <c r="B413" s="140">
        <v>277</v>
      </c>
      <c r="C413" s="32" t="s">
        <v>645</v>
      </c>
      <c r="D413" s="32" t="s">
        <v>646</v>
      </c>
      <c r="E413" s="77">
        <v>47693243.548422202</v>
      </c>
      <c r="F413" s="77">
        <v>51759075.3293586</v>
      </c>
    </row>
    <row r="414" spans="2:6">
      <c r="B414" s="140">
        <v>278</v>
      </c>
      <c r="C414" s="32" t="s">
        <v>648</v>
      </c>
      <c r="D414" s="32" t="s">
        <v>649</v>
      </c>
      <c r="E414" s="77">
        <v>15295161.029406199</v>
      </c>
      <c r="F414" s="77">
        <v>16038579.950910799</v>
      </c>
    </row>
    <row r="415" spans="2:6">
      <c r="E415" s="78"/>
      <c r="F415" s="78"/>
    </row>
    <row r="416" spans="2:6">
      <c r="C416" s="22" t="s">
        <v>651</v>
      </c>
      <c r="D416" s="24"/>
      <c r="E416" s="78"/>
      <c r="F416" s="78"/>
    </row>
    <row r="417" spans="2:6">
      <c r="B417" s="140">
        <v>279</v>
      </c>
      <c r="C417" s="32" t="s">
        <v>652</v>
      </c>
      <c r="D417" s="32" t="s">
        <v>653</v>
      </c>
      <c r="E417" s="79">
        <v>9.7312999999999997E-2</v>
      </c>
      <c r="F417" s="79">
        <v>9.9259E-2</v>
      </c>
    </row>
    <row r="418" spans="2:6">
      <c r="B418" s="140">
        <v>280</v>
      </c>
      <c r="C418" s="32" t="s">
        <v>655</v>
      </c>
      <c r="D418" s="32" t="s">
        <v>656</v>
      </c>
      <c r="E418" s="79">
        <v>6.4785999999999996E-2</v>
      </c>
      <c r="F418" s="79">
        <v>6.6082000000000002E-2</v>
      </c>
    </row>
    <row r="419" spans="2:6">
      <c r="B419" s="140">
        <v>281</v>
      </c>
      <c r="C419" s="32" t="s">
        <v>658</v>
      </c>
      <c r="D419" s="32" t="s">
        <v>659</v>
      </c>
      <c r="E419" s="79">
        <v>0.24724499999999999</v>
      </c>
      <c r="F419" s="79">
        <v>0.25219000000000003</v>
      </c>
    </row>
    <row r="420" spans="2:6">
      <c r="B420" s="140">
        <v>282</v>
      </c>
      <c r="C420" s="32" t="s">
        <v>661</v>
      </c>
      <c r="D420" s="32" t="s">
        <v>662</v>
      </c>
      <c r="E420" s="79">
        <v>0.211921</v>
      </c>
      <c r="F420" s="79">
        <v>0.21615899999999999</v>
      </c>
    </row>
    <row r="421" spans="2:6">
      <c r="E421" s="157"/>
      <c r="F421" s="157"/>
    </row>
    <row r="422" spans="2:6">
      <c r="C422" s="22" t="s">
        <v>663</v>
      </c>
      <c r="D422" s="24"/>
      <c r="E422" s="157"/>
      <c r="F422" s="157"/>
    </row>
    <row r="423" spans="2:6">
      <c r="B423" s="140">
        <v>283</v>
      </c>
      <c r="C423" s="32" t="s">
        <v>664</v>
      </c>
      <c r="D423" s="32" t="s">
        <v>665</v>
      </c>
      <c r="E423" s="79">
        <v>0.15686999999999998</v>
      </c>
      <c r="F423" s="79">
        <v>0.16000699999999998</v>
      </c>
    </row>
    <row r="424" spans="2:6">
      <c r="B424" s="140">
        <v>284</v>
      </c>
      <c r="C424" s="32" t="s">
        <v>667</v>
      </c>
      <c r="D424" s="32" t="s">
        <v>668</v>
      </c>
      <c r="E424" s="79">
        <v>0.10462199999999999</v>
      </c>
      <c r="F424" s="79">
        <v>0.106714</v>
      </c>
    </row>
    <row r="425" spans="2:6">
      <c r="B425" s="140">
        <v>285</v>
      </c>
      <c r="C425" s="32" t="s">
        <v>670</v>
      </c>
      <c r="D425" s="32" t="s">
        <v>671</v>
      </c>
      <c r="E425" s="79">
        <v>0.139823</v>
      </c>
      <c r="F425" s="79">
        <v>0.142619</v>
      </c>
    </row>
    <row r="426" spans="2:6">
      <c r="B426" s="140">
        <v>286</v>
      </c>
      <c r="C426" s="32" t="s">
        <v>673</v>
      </c>
      <c r="D426" s="32" t="s">
        <v>674</v>
      </c>
      <c r="E426" s="79">
        <v>8.5500000000000007E-2</v>
      </c>
      <c r="F426" s="79">
        <v>8.7209999999999996E-2</v>
      </c>
    </row>
    <row r="427" spans="2:6">
      <c r="E427" s="78"/>
      <c r="F427" s="78"/>
    </row>
    <row r="428" spans="2:6">
      <c r="C428" s="22" t="s">
        <v>430</v>
      </c>
      <c r="E428" s="78"/>
      <c r="F428" s="78"/>
    </row>
    <row r="429" spans="2:6">
      <c r="B429" s="140">
        <v>287</v>
      </c>
      <c r="C429" s="25" t="s">
        <v>676</v>
      </c>
      <c r="D429" s="20" t="s">
        <v>206</v>
      </c>
      <c r="E429" s="77">
        <v>5062249.5273000002</v>
      </c>
      <c r="F429" s="77">
        <v>0</v>
      </c>
    </row>
    <row r="430" spans="2:6">
      <c r="E430" s="78"/>
      <c r="F430" s="78"/>
    </row>
    <row r="431" spans="2:6">
      <c r="C431" s="22" t="s">
        <v>282</v>
      </c>
      <c r="D431" s="24"/>
      <c r="E431" s="78"/>
      <c r="F431" s="78"/>
    </row>
    <row r="432" spans="2:6">
      <c r="B432" s="140">
        <v>288</v>
      </c>
      <c r="C432" s="9" t="s">
        <v>678</v>
      </c>
      <c r="D432" s="10" t="s">
        <v>152</v>
      </c>
      <c r="E432" s="76">
        <f>(E407*(E417+E418)+(E408*E419)+(E409*E420))*365</f>
        <v>13021697.035758056</v>
      </c>
      <c r="F432" s="76">
        <f>(F407*(F417+F418)+(F408*F419)+(F409*F420))*366</f>
        <v>14826285.409937266</v>
      </c>
    </row>
    <row r="433" spans="2:6">
      <c r="B433" s="140">
        <v>289</v>
      </c>
      <c r="C433" s="166" t="s">
        <v>680</v>
      </c>
      <c r="D433" s="167" t="s">
        <v>152</v>
      </c>
      <c r="E433" s="76">
        <f>(E412*(E423+E424)+(E413*E425)+(E414*E426))</f>
        <v>12924955.682335382</v>
      </c>
      <c r="F433" s="76">
        <f>(F412*(F423+F424)+(F413*F425)+(F414*F426))</f>
        <v>14499379.626061749</v>
      </c>
    </row>
    <row r="434" spans="2:6">
      <c r="B434" s="140">
        <v>290</v>
      </c>
      <c r="C434" s="32" t="s">
        <v>440</v>
      </c>
      <c r="D434" s="10" t="s">
        <v>152</v>
      </c>
      <c r="E434" s="76">
        <f>E429</f>
        <v>5062249.5273000002</v>
      </c>
      <c r="F434" s="76">
        <f>F429</f>
        <v>0</v>
      </c>
    </row>
    <row r="435" spans="2:6">
      <c r="B435" s="140">
        <v>291</v>
      </c>
      <c r="C435" s="32" t="s">
        <v>161</v>
      </c>
      <c r="D435" s="10" t="s">
        <v>152</v>
      </c>
      <c r="E435" s="76">
        <f>SUM(E432:E434)</f>
        <v>31008902.24539344</v>
      </c>
      <c r="F435" s="76">
        <f>SUM(F432:F434)</f>
        <v>29325665.035999015</v>
      </c>
    </row>
    <row r="436" spans="2:6">
      <c r="E436" s="78"/>
      <c r="F436" s="78"/>
    </row>
    <row r="437" spans="2:6">
      <c r="C437" s="33" t="s">
        <v>682</v>
      </c>
      <c r="D437" s="13"/>
      <c r="E437" s="129"/>
      <c r="F437" s="129"/>
    </row>
    <row r="438" spans="2:6">
      <c r="B438" s="140">
        <v>292</v>
      </c>
      <c r="C438" s="34" t="s">
        <v>683</v>
      </c>
      <c r="D438" s="20" t="s">
        <v>206</v>
      </c>
      <c r="E438" s="77"/>
      <c r="F438" s="77"/>
    </row>
    <row r="439" spans="2:6">
      <c r="B439" s="140">
        <v>293</v>
      </c>
      <c r="C439" s="34" t="s">
        <v>685</v>
      </c>
      <c r="D439" s="10" t="s">
        <v>152</v>
      </c>
      <c r="E439" s="76" t="e">
        <v>#DIV/0!</v>
      </c>
      <c r="F439" s="76" t="e">
        <v>#DIV/0!</v>
      </c>
    </row>
    <row r="440" spans="2:6">
      <c r="B440" s="140">
        <v>294</v>
      </c>
      <c r="C440" s="34" t="s">
        <v>687</v>
      </c>
      <c r="D440" s="20" t="s">
        <v>206</v>
      </c>
      <c r="E440" s="77"/>
      <c r="F440" s="77"/>
    </row>
    <row r="441" spans="2:6">
      <c r="B441" s="140">
        <v>295</v>
      </c>
      <c r="C441" s="34" t="s">
        <v>689</v>
      </c>
      <c r="D441" s="10" t="s">
        <v>152</v>
      </c>
      <c r="E441" s="76" t="e">
        <v>#DIV/0!</v>
      </c>
      <c r="F441" s="76" t="e">
        <v>#DIV/0!</v>
      </c>
    </row>
    <row r="443" spans="2:6" ht="18">
      <c r="C443" s="6" t="s">
        <v>693</v>
      </c>
      <c r="D443" s="15"/>
    </row>
    <row r="444" spans="2:6">
      <c r="C444" s="8" t="s">
        <v>694</v>
      </c>
      <c r="D444" s="8" t="s">
        <v>149</v>
      </c>
      <c r="E444" s="8" t="s">
        <v>729</v>
      </c>
      <c r="F444" s="8" t="s">
        <v>730</v>
      </c>
    </row>
    <row r="445" spans="2:6">
      <c r="B445" s="140">
        <v>296</v>
      </c>
      <c r="C445" s="37" t="s">
        <v>695</v>
      </c>
      <c r="D445" s="37" t="s">
        <v>696</v>
      </c>
      <c r="E445" s="19">
        <v>9553.339726027396</v>
      </c>
      <c r="F445" s="19">
        <v>9485.2568306010926</v>
      </c>
    </row>
    <row r="446" spans="2:6">
      <c r="B446" s="140">
        <v>297</v>
      </c>
      <c r="C446" s="32" t="s">
        <v>698</v>
      </c>
      <c r="D446" s="32" t="s">
        <v>699</v>
      </c>
      <c r="E446" s="19">
        <v>1212.3616438356164</v>
      </c>
      <c r="F446" s="19">
        <v>1204.8032786885246</v>
      </c>
    </row>
    <row r="448" spans="2:6">
      <c r="C448" s="22" t="s">
        <v>603</v>
      </c>
      <c r="D448" s="24"/>
    </row>
    <row r="449" spans="2:6">
      <c r="B449" s="140">
        <v>298</v>
      </c>
      <c r="C449" s="32" t="s">
        <v>701</v>
      </c>
      <c r="D449" s="32" t="s">
        <v>702</v>
      </c>
      <c r="E449" s="19">
        <v>123.92</v>
      </c>
      <c r="F449" s="19">
        <v>126.4</v>
      </c>
    </row>
    <row r="450" spans="2:6">
      <c r="B450" s="140">
        <v>299</v>
      </c>
      <c r="C450" s="32" t="s">
        <v>704</v>
      </c>
      <c r="D450" s="32" t="s">
        <v>705</v>
      </c>
      <c r="E450" s="19">
        <v>80.75</v>
      </c>
      <c r="F450" s="19">
        <v>82.37</v>
      </c>
    </row>
    <row r="452" spans="2:6">
      <c r="C452" s="22" t="s">
        <v>282</v>
      </c>
      <c r="D452" s="24"/>
    </row>
    <row r="453" spans="2:6">
      <c r="B453" s="140">
        <v>300</v>
      </c>
      <c r="C453" s="32" t="s">
        <v>707</v>
      </c>
      <c r="D453" s="10" t="s">
        <v>152</v>
      </c>
      <c r="E453" s="11">
        <v>1183849.858849315</v>
      </c>
      <c r="F453" s="135">
        <f>+F445*F449</f>
        <v>1198936.4633879783</v>
      </c>
    </row>
    <row r="454" spans="2:6">
      <c r="B454" s="140">
        <v>301</v>
      </c>
      <c r="C454" s="32" t="s">
        <v>709</v>
      </c>
      <c r="D454" s="10" t="s">
        <v>152</v>
      </c>
      <c r="E454" s="11">
        <v>97898.202739726024</v>
      </c>
      <c r="F454" s="135">
        <f>+F446*F450</f>
        <v>99239.646065573776</v>
      </c>
    </row>
    <row r="455" spans="2:6">
      <c r="B455" s="140">
        <v>302</v>
      </c>
      <c r="C455" s="32" t="s">
        <v>161</v>
      </c>
      <c r="D455" s="10" t="s">
        <v>152</v>
      </c>
      <c r="E455" s="11">
        <v>1281748.061589041</v>
      </c>
      <c r="F455" s="11">
        <f>SUM(F453:F454)</f>
        <v>1298176.1094535519</v>
      </c>
    </row>
    <row r="457" spans="2:6">
      <c r="C457" s="33" t="s">
        <v>711</v>
      </c>
      <c r="D457" s="13"/>
      <c r="E457" s="14"/>
      <c r="F457" s="14"/>
    </row>
    <row r="458" spans="2:6">
      <c r="B458" s="140">
        <v>303</v>
      </c>
      <c r="C458" s="34" t="s">
        <v>712</v>
      </c>
      <c r="D458" s="20" t="s">
        <v>206</v>
      </c>
      <c r="E458" s="19">
        <v>985.19620000000009</v>
      </c>
      <c r="F458" s="19">
        <v>937.12450000000013</v>
      </c>
    </row>
    <row r="459" spans="2:6">
      <c r="B459" s="140">
        <v>304</v>
      </c>
      <c r="C459" s="34" t="s">
        <v>714</v>
      </c>
      <c r="D459" s="10" t="s">
        <v>152</v>
      </c>
      <c r="E459" s="11"/>
      <c r="F459" s="107">
        <f>F458/F455</f>
        <v>7.2187778928890388E-4</v>
      </c>
    </row>
    <row r="460" spans="2:6">
      <c r="B460" s="140">
        <v>305</v>
      </c>
      <c r="C460" s="34" t="s">
        <v>716</v>
      </c>
      <c r="D460" s="20" t="s">
        <v>206</v>
      </c>
      <c r="E460" s="19">
        <v>37465.53619999993</v>
      </c>
      <c r="F460" s="19">
        <v>36246.013400000054</v>
      </c>
    </row>
    <row r="461" spans="2:6">
      <c r="B461" s="140">
        <v>306</v>
      </c>
      <c r="C461" s="34" t="s">
        <v>718</v>
      </c>
      <c r="D461" s="10" t="s">
        <v>152</v>
      </c>
      <c r="E461" s="11"/>
      <c r="F461" s="107">
        <f>F460/F455</f>
        <v>2.7920721338229895E-2</v>
      </c>
    </row>
    <row r="462" spans="2:6">
      <c r="B462" s="140"/>
      <c r="C462" s="34" t="s">
        <v>301</v>
      </c>
      <c r="D462" s="20"/>
      <c r="E462" s="19">
        <v>247.84</v>
      </c>
      <c r="F462" s="19">
        <v>295.27850000000001</v>
      </c>
    </row>
    <row r="463" spans="2:6">
      <c r="B463" s="140"/>
      <c r="C463" s="34" t="s">
        <v>304</v>
      </c>
      <c r="D463" s="109" t="s">
        <v>152</v>
      </c>
      <c r="E463" s="11"/>
      <c r="F463" s="11"/>
    </row>
    <row r="465" spans="1:9">
      <c r="C465"/>
      <c r="D465"/>
    </row>
    <row r="466" spans="1:9">
      <c r="C466"/>
      <c r="D466"/>
    </row>
    <row r="467" spans="1:9">
      <c r="C467"/>
      <c r="D467"/>
    </row>
    <row r="468" spans="1:9">
      <c r="C468"/>
      <c r="D468"/>
      <c r="E468" s="163"/>
      <c r="F468" s="163"/>
    </row>
    <row r="469" spans="1:9" s="12" customFormat="1">
      <c r="A469"/>
      <c r="B469"/>
      <c r="C469"/>
      <c r="D469"/>
      <c r="E469" s="163"/>
      <c r="F469" s="163"/>
      <c r="G469"/>
      <c r="H469"/>
      <c r="I469"/>
    </row>
    <row r="470" spans="1:9" s="12" customFormat="1">
      <c r="A470"/>
      <c r="B470"/>
      <c r="C470"/>
      <c r="D470"/>
      <c r="E470" s="163"/>
      <c r="F470" s="163"/>
      <c r="G470"/>
      <c r="H470"/>
      <c r="I470"/>
    </row>
    <row r="471" spans="1:9" s="12" customFormat="1">
      <c r="A471"/>
      <c r="B471"/>
      <c r="C471"/>
      <c r="D471"/>
      <c r="E471" s="163"/>
      <c r="F471" s="163"/>
      <c r="G471"/>
      <c r="H471"/>
      <c r="I471"/>
    </row>
    <row r="472" spans="1:9" s="12" customFormat="1">
      <c r="A472"/>
      <c r="B472"/>
      <c r="E472" s="163"/>
      <c r="F472" s="163"/>
      <c r="G472"/>
      <c r="H472"/>
      <c r="I472"/>
    </row>
    <row r="473" spans="1:9" s="12" customFormat="1">
      <c r="A473"/>
      <c r="B473"/>
      <c r="G473"/>
      <c r="H473"/>
      <c r="I473"/>
    </row>
    <row r="474" spans="1:9" s="12" customFormat="1">
      <c r="A474"/>
      <c r="B474"/>
      <c r="E474" s="163"/>
      <c r="F474" s="163"/>
      <c r="G474"/>
      <c r="H474"/>
      <c r="I474"/>
    </row>
    <row r="475" spans="1:9" s="12" customFormat="1">
      <c r="A475"/>
      <c r="B475"/>
      <c r="G475"/>
      <c r="H475"/>
      <c r="I475"/>
    </row>
    <row r="476" spans="1:9" s="12" customFormat="1">
      <c r="A476"/>
      <c r="B476"/>
      <c r="G476"/>
      <c r="H476"/>
      <c r="I476"/>
    </row>
    <row r="477" spans="1:9" s="12" customFormat="1">
      <c r="A477"/>
      <c r="B477"/>
      <c r="G477"/>
      <c r="H477"/>
      <c r="I477"/>
    </row>
    <row r="478" spans="1:9" s="12" customFormat="1">
      <c r="A478"/>
      <c r="B478"/>
      <c r="G478"/>
      <c r="H478"/>
      <c r="I478"/>
    </row>
    <row r="479" spans="1:9" s="12" customFormat="1">
      <c r="A479"/>
      <c r="B479"/>
      <c r="G479"/>
      <c r="H479"/>
      <c r="I479"/>
    </row>
    <row r="480" spans="1:9" s="12" customFormat="1">
      <c r="A480"/>
      <c r="B480"/>
      <c r="G480"/>
      <c r="H480"/>
      <c r="I480"/>
    </row>
    <row r="481" spans="1:9" s="12" customFormat="1">
      <c r="A481"/>
      <c r="B481"/>
      <c r="G481"/>
      <c r="H481"/>
      <c r="I481"/>
    </row>
    <row r="482" spans="1:9" s="12" customFormat="1">
      <c r="A482"/>
      <c r="B482"/>
      <c r="G482"/>
      <c r="H482"/>
      <c r="I482"/>
    </row>
    <row r="483" spans="1:9" s="12" customFormat="1">
      <c r="A483"/>
      <c r="B483"/>
      <c r="G483"/>
      <c r="H483"/>
      <c r="I483"/>
    </row>
    <row r="484" spans="1:9" s="12" customFormat="1">
      <c r="A484"/>
      <c r="B484"/>
      <c r="G484"/>
      <c r="H484"/>
      <c r="I484"/>
    </row>
    <row r="485" spans="1:9" s="12" customFormat="1">
      <c r="A485"/>
      <c r="B485"/>
      <c r="G485"/>
      <c r="H485"/>
      <c r="I485"/>
    </row>
    <row r="486" spans="1:9" s="12" customFormat="1">
      <c r="A486"/>
      <c r="B486"/>
      <c r="G486"/>
      <c r="H486"/>
      <c r="I486"/>
    </row>
    <row r="487" spans="1:9" s="12" customFormat="1">
      <c r="A487"/>
      <c r="B487"/>
      <c r="G487"/>
      <c r="H487"/>
      <c r="I487"/>
    </row>
    <row r="488" spans="1:9" s="12" customFormat="1">
      <c r="A488"/>
      <c r="B488"/>
      <c r="G488"/>
      <c r="H488"/>
      <c r="I488"/>
    </row>
    <row r="489" spans="1:9" s="12" customFormat="1">
      <c r="A489"/>
      <c r="B489"/>
      <c r="G489"/>
      <c r="H489"/>
      <c r="I489"/>
    </row>
    <row r="490" spans="1:9" s="12" customFormat="1">
      <c r="A490"/>
      <c r="B490"/>
      <c r="G490"/>
      <c r="H490"/>
      <c r="I490"/>
    </row>
    <row r="491" spans="1:9" s="12" customFormat="1">
      <c r="A491"/>
      <c r="B491"/>
      <c r="G491"/>
      <c r="H491"/>
      <c r="I491"/>
    </row>
    <row r="492" spans="1:9" s="12" customFormat="1">
      <c r="A492"/>
      <c r="B492"/>
      <c r="G492"/>
      <c r="H492"/>
      <c r="I492"/>
    </row>
    <row r="493" spans="1:9" s="12" customFormat="1">
      <c r="A493"/>
      <c r="B493"/>
      <c r="G493"/>
      <c r="H493"/>
      <c r="I493"/>
    </row>
    <row r="494" spans="1:9" s="12" customFormat="1">
      <c r="A494"/>
      <c r="B494"/>
      <c r="G494"/>
      <c r="H494"/>
      <c r="I494"/>
    </row>
    <row r="495" spans="1:9" s="12" customFormat="1">
      <c r="A495"/>
      <c r="B495"/>
      <c r="G495"/>
      <c r="H495"/>
      <c r="I495"/>
    </row>
    <row r="496" spans="1:9" s="12" customFormat="1">
      <c r="A496"/>
      <c r="B496"/>
      <c r="G496"/>
      <c r="H496"/>
      <c r="I496"/>
    </row>
    <row r="497" spans="1:9" s="12" customFormat="1">
      <c r="A497"/>
      <c r="B497"/>
      <c r="G497"/>
      <c r="H497"/>
      <c r="I497"/>
    </row>
    <row r="498" spans="1:9" s="12" customFormat="1">
      <c r="A498"/>
      <c r="B498"/>
      <c r="G498"/>
      <c r="H498"/>
      <c r="I498"/>
    </row>
    <row r="499" spans="1:9" s="12" customFormat="1">
      <c r="A499"/>
      <c r="B499"/>
      <c r="G499"/>
      <c r="H499"/>
      <c r="I499"/>
    </row>
    <row r="500" spans="1:9" s="12" customFormat="1">
      <c r="A500"/>
      <c r="B500"/>
      <c r="G500"/>
      <c r="H500"/>
      <c r="I500"/>
    </row>
    <row r="501" spans="1:9" s="12" customFormat="1">
      <c r="A501"/>
      <c r="B501"/>
      <c r="G501"/>
      <c r="H501"/>
      <c r="I501"/>
    </row>
    <row r="502" spans="1:9" s="12" customFormat="1">
      <c r="A502"/>
      <c r="B502"/>
      <c r="G502"/>
      <c r="H502"/>
      <c r="I502"/>
    </row>
    <row r="503" spans="1:9" s="12" customFormat="1">
      <c r="A503"/>
      <c r="B503"/>
      <c r="G503"/>
      <c r="H503"/>
      <c r="I503"/>
    </row>
    <row r="504" spans="1:9" s="12" customFormat="1">
      <c r="A504"/>
      <c r="B504"/>
      <c r="G504"/>
      <c r="H504"/>
      <c r="I504"/>
    </row>
    <row r="505" spans="1:9" s="12" customFormat="1">
      <c r="A505"/>
      <c r="B505"/>
      <c r="G505"/>
      <c r="H505"/>
      <c r="I505"/>
    </row>
    <row r="506" spans="1:9" s="12" customFormat="1">
      <c r="A506"/>
      <c r="B506"/>
      <c r="G506"/>
      <c r="H506"/>
      <c r="I506"/>
    </row>
    <row r="507" spans="1:9" s="12" customFormat="1">
      <c r="A507"/>
      <c r="B507"/>
      <c r="G507"/>
      <c r="H507"/>
      <c r="I507"/>
    </row>
    <row r="508" spans="1:9" s="12" customFormat="1">
      <c r="A508"/>
      <c r="B508"/>
      <c r="G508"/>
      <c r="H508"/>
      <c r="I508"/>
    </row>
    <row r="509" spans="1:9" s="12" customFormat="1">
      <c r="A509"/>
      <c r="B509"/>
      <c r="G509"/>
      <c r="H509"/>
      <c r="I509"/>
    </row>
    <row r="510" spans="1:9" s="12" customFormat="1">
      <c r="A510"/>
      <c r="B510"/>
      <c r="G510"/>
      <c r="H510"/>
      <c r="I510"/>
    </row>
    <row r="511" spans="1:9" s="12" customFormat="1">
      <c r="A511"/>
      <c r="B511"/>
      <c r="G511"/>
      <c r="H511"/>
      <c r="I511"/>
    </row>
    <row r="512" spans="1:9" s="12" customFormat="1">
      <c r="A512"/>
      <c r="B512"/>
      <c r="G512"/>
      <c r="H512"/>
      <c r="I512"/>
    </row>
    <row r="513" spans="1:9" s="12" customFormat="1">
      <c r="A513"/>
      <c r="B513"/>
      <c r="G513"/>
      <c r="H513"/>
      <c r="I513"/>
    </row>
    <row r="514" spans="1:9" s="12" customFormat="1">
      <c r="A514"/>
      <c r="B514"/>
      <c r="G514"/>
      <c r="H514"/>
      <c r="I514"/>
    </row>
    <row r="515" spans="1:9" s="12" customFormat="1">
      <c r="A515"/>
      <c r="B515"/>
      <c r="G515"/>
      <c r="H515"/>
      <c r="I515"/>
    </row>
    <row r="516" spans="1:9" s="12" customFormat="1">
      <c r="A516"/>
      <c r="B516"/>
      <c r="G516"/>
      <c r="H516"/>
      <c r="I516"/>
    </row>
    <row r="517" spans="1:9" s="12" customFormat="1">
      <c r="A517"/>
      <c r="B517"/>
      <c r="G517"/>
      <c r="H517"/>
      <c r="I517"/>
    </row>
    <row r="518" spans="1:9" s="12" customFormat="1">
      <c r="A518"/>
      <c r="B518"/>
      <c r="G518"/>
      <c r="H518"/>
      <c r="I518"/>
    </row>
    <row r="519" spans="1:9" s="12" customFormat="1">
      <c r="A519"/>
      <c r="B519"/>
      <c r="G519"/>
      <c r="H519"/>
      <c r="I519"/>
    </row>
    <row r="520" spans="1:9" s="12" customFormat="1">
      <c r="A520"/>
      <c r="B520"/>
      <c r="G520"/>
      <c r="H520"/>
      <c r="I520"/>
    </row>
    <row r="521" spans="1:9" s="12" customFormat="1">
      <c r="A521"/>
      <c r="B521"/>
      <c r="G521"/>
      <c r="H521"/>
      <c r="I521"/>
    </row>
    <row r="522" spans="1:9" s="12" customFormat="1">
      <c r="A522"/>
      <c r="B522"/>
      <c r="G522"/>
      <c r="H522"/>
      <c r="I522"/>
    </row>
    <row r="523" spans="1:9" s="12" customFormat="1">
      <c r="A523"/>
      <c r="B523"/>
      <c r="G523"/>
      <c r="H523"/>
      <c r="I523"/>
    </row>
    <row r="524" spans="1:9" s="12" customFormat="1">
      <c r="A524"/>
      <c r="B524"/>
      <c r="G524"/>
      <c r="H524"/>
      <c r="I524"/>
    </row>
    <row r="525" spans="1:9" s="12" customFormat="1">
      <c r="A525"/>
      <c r="B525"/>
      <c r="G525"/>
      <c r="H525"/>
      <c r="I525"/>
    </row>
    <row r="526" spans="1:9" s="12" customFormat="1">
      <c r="A526"/>
      <c r="B526"/>
      <c r="G526"/>
      <c r="H526"/>
      <c r="I526"/>
    </row>
    <row r="527" spans="1:9" s="12" customFormat="1">
      <c r="A527"/>
      <c r="B527"/>
      <c r="G527"/>
      <c r="H527"/>
      <c r="I527"/>
    </row>
    <row r="528" spans="1:9" s="12" customFormat="1">
      <c r="A528"/>
      <c r="B528"/>
      <c r="G528"/>
      <c r="H528"/>
      <c r="I528"/>
    </row>
    <row r="529" spans="1:9" s="12" customFormat="1">
      <c r="A529"/>
      <c r="B529"/>
      <c r="G529"/>
      <c r="H529"/>
      <c r="I529"/>
    </row>
    <row r="530" spans="1:9" s="12" customFormat="1">
      <c r="A530"/>
      <c r="B530"/>
      <c r="G530"/>
      <c r="H530"/>
      <c r="I530"/>
    </row>
    <row r="531" spans="1:9" s="12" customFormat="1">
      <c r="A531"/>
      <c r="B531"/>
      <c r="G531"/>
      <c r="H531"/>
      <c r="I531"/>
    </row>
    <row r="532" spans="1:9" s="12" customFormat="1">
      <c r="A532"/>
      <c r="B532"/>
      <c r="G532"/>
      <c r="H532"/>
      <c r="I532"/>
    </row>
    <row r="533" spans="1:9" s="12" customFormat="1">
      <c r="A533"/>
      <c r="B533"/>
      <c r="G533"/>
      <c r="H533"/>
      <c r="I533"/>
    </row>
    <row r="534" spans="1:9" s="12" customFormat="1">
      <c r="A534"/>
      <c r="B534"/>
      <c r="G534"/>
      <c r="H534"/>
      <c r="I534"/>
    </row>
    <row r="535" spans="1:9" s="12" customFormat="1">
      <c r="A535"/>
      <c r="B535"/>
      <c r="G535"/>
      <c r="H535"/>
      <c r="I535"/>
    </row>
    <row r="536" spans="1:9" s="12" customFormat="1">
      <c r="A536"/>
      <c r="B536"/>
      <c r="G536"/>
      <c r="H536"/>
      <c r="I536"/>
    </row>
    <row r="537" spans="1:9" s="12" customFormat="1">
      <c r="A537"/>
      <c r="B537"/>
      <c r="G537"/>
      <c r="H537"/>
      <c r="I537"/>
    </row>
    <row r="538" spans="1:9" s="12" customFormat="1">
      <c r="A538"/>
      <c r="B538"/>
      <c r="G538"/>
      <c r="H538"/>
      <c r="I538"/>
    </row>
    <row r="539" spans="1:9" s="12" customFormat="1">
      <c r="A539"/>
      <c r="B539"/>
      <c r="G539"/>
      <c r="H539"/>
      <c r="I539"/>
    </row>
    <row r="540" spans="1:9" s="12" customFormat="1">
      <c r="A540"/>
      <c r="B540"/>
      <c r="G540"/>
      <c r="H540"/>
      <c r="I540"/>
    </row>
    <row r="541" spans="1:9" s="12" customFormat="1">
      <c r="A541"/>
      <c r="B541"/>
      <c r="G541"/>
      <c r="H541"/>
      <c r="I541"/>
    </row>
    <row r="542" spans="1:9" s="12" customFormat="1">
      <c r="A542"/>
      <c r="B542"/>
      <c r="G542"/>
      <c r="H542"/>
      <c r="I542"/>
    </row>
    <row r="543" spans="1:9" s="12" customFormat="1">
      <c r="A543"/>
      <c r="B543"/>
      <c r="G543"/>
      <c r="H543"/>
      <c r="I543"/>
    </row>
    <row r="544" spans="1:9" s="12" customFormat="1">
      <c r="A544"/>
      <c r="B544"/>
      <c r="G544"/>
      <c r="H544"/>
      <c r="I544"/>
    </row>
    <row r="545" spans="1:9" s="12" customFormat="1">
      <c r="A545"/>
      <c r="B545"/>
      <c r="G545"/>
      <c r="H545"/>
      <c r="I545"/>
    </row>
    <row r="546" spans="1:9" s="12" customFormat="1">
      <c r="A546"/>
      <c r="B546"/>
      <c r="G546"/>
      <c r="H546"/>
      <c r="I546"/>
    </row>
    <row r="547" spans="1:9" s="12" customFormat="1">
      <c r="A547"/>
      <c r="B547"/>
      <c r="G547"/>
      <c r="H547"/>
      <c r="I547"/>
    </row>
    <row r="548" spans="1:9" s="12" customFormat="1">
      <c r="A548"/>
      <c r="B548"/>
      <c r="G548"/>
      <c r="H548"/>
      <c r="I548"/>
    </row>
    <row r="549" spans="1:9" s="12" customFormat="1">
      <c r="A549"/>
      <c r="B549"/>
      <c r="G549"/>
      <c r="H549"/>
      <c r="I549"/>
    </row>
    <row r="550" spans="1:9" s="12" customFormat="1">
      <c r="A550"/>
      <c r="B550"/>
      <c r="G550"/>
      <c r="H550"/>
      <c r="I550"/>
    </row>
    <row r="551" spans="1:9" s="12" customFormat="1">
      <c r="A551"/>
      <c r="B551"/>
      <c r="G551"/>
      <c r="H551"/>
      <c r="I551"/>
    </row>
    <row r="552" spans="1:9" s="12" customFormat="1">
      <c r="A552"/>
      <c r="B552"/>
      <c r="G552"/>
      <c r="H552"/>
      <c r="I552"/>
    </row>
    <row r="553" spans="1:9" s="12" customFormat="1">
      <c r="A553"/>
      <c r="B553"/>
      <c r="G553"/>
      <c r="H553"/>
      <c r="I553"/>
    </row>
    <row r="554" spans="1:9" s="12" customFormat="1">
      <c r="A554"/>
      <c r="B554"/>
      <c r="G554"/>
      <c r="H554"/>
      <c r="I554"/>
    </row>
    <row r="555" spans="1:9" s="12" customFormat="1">
      <c r="A555"/>
      <c r="B555"/>
      <c r="G555"/>
      <c r="H555"/>
      <c r="I555"/>
    </row>
    <row r="556" spans="1:9" s="12" customFormat="1">
      <c r="A556"/>
      <c r="B556"/>
      <c r="G556"/>
      <c r="H556"/>
      <c r="I556"/>
    </row>
    <row r="557" spans="1:9" s="12" customFormat="1">
      <c r="A557"/>
      <c r="B557"/>
      <c r="G557"/>
      <c r="H557"/>
      <c r="I557"/>
    </row>
    <row r="558" spans="1:9" s="12" customFormat="1">
      <c r="A558"/>
      <c r="B558"/>
      <c r="G558"/>
      <c r="H558"/>
      <c r="I558"/>
    </row>
    <row r="559" spans="1:9" s="12" customFormat="1">
      <c r="A559"/>
      <c r="B559"/>
      <c r="G559"/>
      <c r="H559"/>
      <c r="I559"/>
    </row>
    <row r="560" spans="1:9" s="12" customFormat="1">
      <c r="A560"/>
      <c r="B560"/>
      <c r="G560"/>
      <c r="H560"/>
      <c r="I560"/>
    </row>
    <row r="561" spans="1:9" s="12" customFormat="1">
      <c r="A561"/>
      <c r="B561"/>
      <c r="G561"/>
      <c r="H561"/>
      <c r="I561"/>
    </row>
    <row r="562" spans="1:9" s="12" customFormat="1">
      <c r="A562"/>
      <c r="B562"/>
      <c r="G562"/>
      <c r="H562"/>
      <c r="I562"/>
    </row>
    <row r="563" spans="1:9" s="12" customFormat="1">
      <c r="A563"/>
      <c r="B563"/>
      <c r="G563"/>
      <c r="H563"/>
      <c r="I563"/>
    </row>
    <row r="564" spans="1:9" s="12" customFormat="1">
      <c r="A564"/>
      <c r="B564"/>
      <c r="G564"/>
      <c r="H564"/>
      <c r="I564"/>
    </row>
    <row r="565" spans="1:9" s="12" customFormat="1">
      <c r="A565"/>
      <c r="B565"/>
      <c r="G565"/>
      <c r="H565"/>
      <c r="I565"/>
    </row>
    <row r="566" spans="1:9" s="12" customFormat="1">
      <c r="A566"/>
      <c r="B566"/>
      <c r="G566"/>
      <c r="H566"/>
      <c r="I566"/>
    </row>
    <row r="567" spans="1:9" s="12" customFormat="1">
      <c r="A567"/>
      <c r="B567"/>
      <c r="G567"/>
      <c r="H567"/>
      <c r="I567"/>
    </row>
    <row r="568" spans="1:9" s="12" customFormat="1">
      <c r="A568"/>
      <c r="B568"/>
      <c r="G568"/>
      <c r="H568"/>
      <c r="I568"/>
    </row>
    <row r="569" spans="1:9" s="12" customFormat="1">
      <c r="A569"/>
      <c r="B569"/>
      <c r="G569"/>
      <c r="H569"/>
      <c r="I569"/>
    </row>
    <row r="570" spans="1:9" s="12" customFormat="1">
      <c r="A570"/>
      <c r="B570"/>
      <c r="G570"/>
      <c r="H570"/>
      <c r="I570"/>
    </row>
  </sheetData>
  <pageMargins left="0.25" right="0.25" top="0.75" bottom="0.75" header="0.3" footer="0.3"/>
  <pageSetup paperSize="8" fitToHeight="0" orientation="portrait" r:id="rId1"/>
  <headerFooter>
    <oddFooter>&amp;L&amp;1#&amp;"Arial"&amp;11&amp;K000000SW Internal Commercial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4"/>
  <sheetViews>
    <sheetView workbookViewId="0">
      <selection activeCell="B7" sqref="B7"/>
    </sheetView>
  </sheetViews>
  <sheetFormatPr defaultRowHeight="14.5" outlineLevelRow="1"/>
  <cols>
    <col min="1" max="1" width="7.54296875" customWidth="1"/>
    <col min="2" max="2" width="46.54296875" customWidth="1"/>
    <col min="3" max="12" width="8.81640625" customWidth="1"/>
  </cols>
  <sheetData>
    <row r="1" spans="1:13" ht="18.5">
      <c r="B1" s="146" t="s">
        <v>796</v>
      </c>
    </row>
    <row r="3" spans="1:13">
      <c r="C3" s="85" t="s">
        <v>86</v>
      </c>
      <c r="D3" s="85" t="s">
        <v>797</v>
      </c>
      <c r="E3" s="85" t="s">
        <v>798</v>
      </c>
      <c r="F3" s="85" t="s">
        <v>799</v>
      </c>
      <c r="G3" s="85" t="s">
        <v>800</v>
      </c>
      <c r="H3" s="85" t="s">
        <v>801</v>
      </c>
      <c r="I3" s="85" t="s">
        <v>802</v>
      </c>
      <c r="J3" s="85" t="s">
        <v>803</v>
      </c>
      <c r="K3" s="85" t="s">
        <v>729</v>
      </c>
      <c r="L3" s="85" t="s">
        <v>730</v>
      </c>
    </row>
    <row r="4" spans="1:13" outlineLevel="1">
      <c r="B4" s="85" t="s">
        <v>804</v>
      </c>
      <c r="C4" s="45">
        <v>365</v>
      </c>
      <c r="D4" s="45">
        <v>366</v>
      </c>
      <c r="E4" s="45">
        <v>365</v>
      </c>
      <c r="F4" s="45">
        <v>365</v>
      </c>
      <c r="G4" s="45">
        <v>365</v>
      </c>
      <c r="H4" s="45">
        <v>366</v>
      </c>
      <c r="I4" s="45">
        <v>365</v>
      </c>
      <c r="J4" s="45">
        <v>365</v>
      </c>
      <c r="K4" s="45">
        <v>365</v>
      </c>
      <c r="L4" s="45">
        <v>366</v>
      </c>
    </row>
    <row r="5" spans="1:13">
      <c r="A5" s="168" t="s">
        <v>805</v>
      </c>
      <c r="B5" s="85" t="s">
        <v>806</v>
      </c>
      <c r="C5" s="145">
        <f>'Table 1'!E22</f>
        <v>333.97113805568546</v>
      </c>
      <c r="D5" s="145">
        <f>'Table 1'!F22</f>
        <v>323.92719832168785</v>
      </c>
      <c r="E5" s="145">
        <f>'Table 1'!G22</f>
        <v>312.85873451229122</v>
      </c>
      <c r="F5" s="145">
        <f>'Table 1'!H22</f>
        <v>311.32605857834443</v>
      </c>
      <c r="G5" s="145">
        <f>'Table 1'!I22</f>
        <v>310.61880987727653</v>
      </c>
      <c r="H5" s="145">
        <f>'Table 1'!J22</f>
        <v>308.94050660142182</v>
      </c>
      <c r="I5" s="145">
        <f>'Table 1'!K22</f>
        <v>302.45890975379916</v>
      </c>
      <c r="J5" s="145">
        <f>'Table 1'!L22</f>
        <v>305.90398960367889</v>
      </c>
      <c r="K5" s="145">
        <f>'Table 1'!M22</f>
        <v>312.23115592644069</v>
      </c>
      <c r="L5" s="145">
        <f>'Table 1'!N22</f>
        <v>301.95184897647988</v>
      </c>
    </row>
    <row r="6" spans="1:13" outlineLevel="1">
      <c r="A6" s="168"/>
      <c r="B6" s="85" t="s">
        <v>807</v>
      </c>
      <c r="C6" s="143">
        <f>'Table 2'!E113</f>
        <v>98469.119148876547</v>
      </c>
      <c r="D6" s="143">
        <f>'Table 2'!F113</f>
        <v>109344.07103825155</v>
      </c>
      <c r="E6" s="143">
        <f>'Table 2'!G113</f>
        <v>111261.92876712276</v>
      </c>
      <c r="F6" s="143">
        <f>'Table 2'!H113</f>
        <v>111814.40273972558</v>
      </c>
      <c r="G6" s="143">
        <f>'Table 2'!I113</f>
        <v>112539.60547945401</v>
      </c>
      <c r="H6" s="143">
        <f>'Table 2'!J113</f>
        <v>114518.09562841582</v>
      </c>
      <c r="I6" s="143">
        <f>'Table 2'!K113</f>
        <v>116577.03287671589</v>
      </c>
      <c r="J6" s="143">
        <f>'Table 2'!L113</f>
        <v>128532.5780821918</v>
      </c>
      <c r="K6" s="143">
        <f>'Table 2'!M113</f>
        <v>129553.24383561648</v>
      </c>
      <c r="L6" s="143">
        <f>'Table 2'!N113</f>
        <v>131923.46994535491</v>
      </c>
    </row>
    <row r="7" spans="1:13" outlineLevel="1">
      <c r="A7" s="168"/>
      <c r="B7" s="85" t="s">
        <v>808</v>
      </c>
      <c r="C7" s="143"/>
      <c r="D7" s="143"/>
      <c r="E7" s="143"/>
      <c r="F7" s="143"/>
      <c r="G7" s="143"/>
      <c r="H7" s="143"/>
      <c r="I7" s="143"/>
      <c r="J7" s="143">
        <f>SUM('Table 2'!L116:L117)</f>
        <v>8826.9972602739472</v>
      </c>
      <c r="K7" s="159">
        <f>SUM('Table 2'!M116:M117)</f>
        <v>8928.7397260273574</v>
      </c>
      <c r="L7" s="159">
        <f>SUM('Table 2'!N116:N117)</f>
        <v>8878.7595628415293</v>
      </c>
    </row>
    <row r="8" spans="1:13" outlineLevel="1">
      <c r="A8" s="168"/>
      <c r="B8" s="85" t="s">
        <v>809</v>
      </c>
      <c r="C8" s="143">
        <v>28128</v>
      </c>
      <c r="D8" s="143"/>
      <c r="E8" s="143"/>
      <c r="F8" s="143"/>
      <c r="G8" s="143"/>
      <c r="H8" s="143"/>
      <c r="I8" s="143"/>
      <c r="J8" s="143"/>
      <c r="K8" s="143"/>
      <c r="L8" s="143"/>
    </row>
    <row r="9" spans="1:13">
      <c r="A9" s="168"/>
      <c r="B9" s="85" t="s">
        <v>810</v>
      </c>
      <c r="C9" s="143">
        <f>(C6-(C8*0.67)+C8)/1000</f>
        <v>107.75135914887653</v>
      </c>
      <c r="D9" s="143">
        <f t="shared" ref="D9:I9" si="0">(D6)/1000</f>
        <v>109.34407103825156</v>
      </c>
      <c r="E9" s="143">
        <f t="shared" si="0"/>
        <v>111.26192876712277</v>
      </c>
      <c r="F9" s="143">
        <f t="shared" si="0"/>
        <v>111.81440273972558</v>
      </c>
      <c r="G9" s="143">
        <f t="shared" si="0"/>
        <v>112.53960547945401</v>
      </c>
      <c r="H9" s="143">
        <f t="shared" si="0"/>
        <v>114.51809562841582</v>
      </c>
      <c r="I9" s="143">
        <f t="shared" si="0"/>
        <v>116.57703287671589</v>
      </c>
      <c r="J9" s="143">
        <f>(J6-J7)/1000</f>
        <v>119.70558082191786</v>
      </c>
      <c r="K9" s="143">
        <f>(K6-K7)/1000</f>
        <v>120.62450410958913</v>
      </c>
      <c r="L9" s="143">
        <f>(L6-L7)/1000</f>
        <v>123.04471038251339</v>
      </c>
    </row>
    <row r="10" spans="1:13">
      <c r="A10" s="168"/>
      <c r="B10" s="85" t="s">
        <v>811</v>
      </c>
      <c r="C10" s="144">
        <f t="shared" ref="C10:L10" si="1">C5/C9</f>
        <v>3.0994610248419088</v>
      </c>
      <c r="D10" s="144">
        <f t="shared" si="1"/>
        <v>2.9624578200346066</v>
      </c>
      <c r="E10" s="144">
        <f t="shared" si="1"/>
        <v>2.8119118370410554</v>
      </c>
      <c r="F10" s="144">
        <f t="shared" si="1"/>
        <v>2.7843108843771165</v>
      </c>
      <c r="G10" s="144">
        <f t="shared" si="1"/>
        <v>2.7600844036545444</v>
      </c>
      <c r="H10" s="144">
        <f t="shared" si="1"/>
        <v>2.6977440107270105</v>
      </c>
      <c r="I10" s="144">
        <f t="shared" si="1"/>
        <v>2.5944982668555268</v>
      </c>
      <c r="J10" s="144">
        <f t="shared" si="1"/>
        <v>2.5554697408699969</v>
      </c>
      <c r="K10" s="144">
        <f t="shared" si="1"/>
        <v>2.5884554571331058</v>
      </c>
      <c r="L10" s="144">
        <f t="shared" si="1"/>
        <v>2.45400105407044</v>
      </c>
    </row>
    <row r="11" spans="1:13">
      <c r="A11" s="168"/>
      <c r="B11" s="85" t="s">
        <v>812</v>
      </c>
      <c r="C11" s="144"/>
      <c r="D11" s="156">
        <f>D10/C10-1</f>
        <v>-4.420226733268573E-2</v>
      </c>
      <c r="E11" s="156">
        <f t="shared" ref="E11:L11" si="2">E10/D10-1</f>
        <v>-5.0817932993149739E-2</v>
      </c>
      <c r="F11" s="156">
        <f t="shared" si="2"/>
        <v>-9.815724767880063E-3</v>
      </c>
      <c r="G11" s="156">
        <f t="shared" si="2"/>
        <v>-8.7010688563937677E-3</v>
      </c>
      <c r="H11" s="156">
        <f t="shared" si="2"/>
        <v>-2.2586408171065719E-2</v>
      </c>
      <c r="I11" s="156">
        <f t="shared" si="2"/>
        <v>-3.8271141910036222E-2</v>
      </c>
      <c r="J11" s="156">
        <f t="shared" si="2"/>
        <v>-1.5042802874110861E-2</v>
      </c>
      <c r="K11" s="156">
        <f t="shared" si="2"/>
        <v>1.2907887632384485E-2</v>
      </c>
      <c r="L11" s="156">
        <f t="shared" si="2"/>
        <v>-5.194387359154462E-2</v>
      </c>
      <c r="M11" s="153"/>
    </row>
    <row r="12" spans="1:13">
      <c r="C12" s="151"/>
      <c r="D12" s="152"/>
      <c r="E12" s="152"/>
      <c r="F12" s="152"/>
      <c r="G12" s="152"/>
      <c r="H12" s="152"/>
      <c r="I12" s="152"/>
      <c r="J12" s="152"/>
      <c r="K12" s="152"/>
      <c r="L12" s="152"/>
      <c r="M12" s="153"/>
    </row>
    <row r="13" spans="1:13" outlineLevel="1">
      <c r="A13" s="169" t="s">
        <v>813</v>
      </c>
      <c r="B13" s="85" t="s">
        <v>814</v>
      </c>
      <c r="C13" s="143"/>
      <c r="D13" s="143"/>
      <c r="E13" s="143"/>
      <c r="F13" s="143"/>
      <c r="G13" s="143">
        <f>'Table 2'!I118</f>
        <v>122894.84</v>
      </c>
      <c r="H13" s="143">
        <f>'Table 2'!J118</f>
        <v>979152.04</v>
      </c>
      <c r="I13" s="143">
        <f>'Table 2'!K118</f>
        <v>1343244.58</v>
      </c>
      <c r="J13" s="143">
        <f>'Table 2'!L118</f>
        <v>1715354.94</v>
      </c>
      <c r="K13" s="143">
        <f>'Table 2'!M118</f>
        <v>1703733.4500000027</v>
      </c>
      <c r="L13" s="143">
        <f>'Table 2'!N118</f>
        <v>1930450.218699998</v>
      </c>
    </row>
    <row r="14" spans="1:13">
      <c r="A14" s="169"/>
      <c r="B14" s="85" t="s">
        <v>815</v>
      </c>
      <c r="C14" s="144"/>
      <c r="D14" s="144"/>
      <c r="E14" s="144"/>
      <c r="F14" s="144"/>
      <c r="G14" s="144">
        <f t="shared" ref="G14:L14" si="3">G13/G4/1000</f>
        <v>0.33669819178082189</v>
      </c>
      <c r="H14" s="144">
        <f t="shared" si="3"/>
        <v>2.6752787978142076</v>
      </c>
      <c r="I14" s="144">
        <f t="shared" si="3"/>
        <v>3.6801221369863013</v>
      </c>
      <c r="J14" s="144">
        <f t="shared" si="3"/>
        <v>4.6996025753424657</v>
      </c>
      <c r="K14" s="144">
        <f t="shared" si="3"/>
        <v>4.6677628767123363</v>
      </c>
      <c r="L14" s="144">
        <f t="shared" si="3"/>
        <v>5.274454149453546</v>
      </c>
    </row>
    <row r="15" spans="1:13">
      <c r="A15" s="169"/>
      <c r="B15" s="85" t="s">
        <v>816</v>
      </c>
      <c r="C15" s="143"/>
      <c r="D15" s="143"/>
      <c r="E15" s="143"/>
      <c r="F15" s="143"/>
      <c r="G15" s="143">
        <f>'Table 2'!I115</f>
        <v>319.11232876712342</v>
      </c>
      <c r="H15" s="143">
        <f>'Table 2'!J115</f>
        <v>2747.2322404371512</v>
      </c>
      <c r="I15" s="143">
        <f>'Table 2'!K115</f>
        <v>4822.6438356164381</v>
      </c>
      <c r="J15" s="143">
        <f>'Table 2'!L115</f>
        <v>6268.4164383561647</v>
      </c>
      <c r="K15" s="143">
        <f>'Table 2'!M115</f>
        <v>7905.6054794520333</v>
      </c>
      <c r="L15" s="143">
        <f>'Table 2'!N115</f>
        <v>8744.7650273224044</v>
      </c>
    </row>
    <row r="16" spans="1:13">
      <c r="A16" s="169"/>
      <c r="B16" s="85" t="s">
        <v>817</v>
      </c>
      <c r="C16" s="144"/>
      <c r="D16" s="144"/>
      <c r="E16" s="144"/>
      <c r="F16" s="144"/>
      <c r="G16" s="144">
        <f t="shared" ref="G16:L16" si="4">G14*1000/G15</f>
        <v>1.0551086919193648</v>
      </c>
      <c r="H16" s="144">
        <f t="shared" si="4"/>
        <v>0.97380875138117418</v>
      </c>
      <c r="I16" s="144">
        <f t="shared" si="4"/>
        <v>0.76309225031458339</v>
      </c>
      <c r="J16" s="144">
        <f t="shared" si="4"/>
        <v>0.74972724316556316</v>
      </c>
      <c r="K16" s="144">
        <f t="shared" si="4"/>
        <v>0.59043711311481684</v>
      </c>
      <c r="L16" s="144">
        <f t="shared" si="4"/>
        <v>0.60315561744356583</v>
      </c>
    </row>
    <row r="17" spans="1:13">
      <c r="A17" s="169"/>
      <c r="B17" s="85" t="s">
        <v>812</v>
      </c>
      <c r="C17" s="85"/>
      <c r="D17" s="154"/>
      <c r="E17" s="154"/>
      <c r="F17" s="154"/>
      <c r="G17" s="154"/>
      <c r="H17" s="156">
        <f>H16/G16-1</f>
        <v>-7.705361652390208E-2</v>
      </c>
      <c r="I17" s="156">
        <f>I16/H16-1</f>
        <v>-0.21638386466308401</v>
      </c>
      <c r="J17" s="156">
        <f>J16/I16-1</f>
        <v>-1.7514274510729844E-2</v>
      </c>
      <c r="K17" s="156">
        <f>K16/J16-1</f>
        <v>-0.21246410811774397</v>
      </c>
      <c r="L17" s="156">
        <f>L16/K16-1</f>
        <v>2.154082805136226E-2</v>
      </c>
      <c r="M17" s="153"/>
    </row>
    <row r="18" spans="1:13">
      <c r="D18" s="152"/>
      <c r="E18" s="152"/>
      <c r="F18" s="152"/>
      <c r="G18" s="152"/>
      <c r="H18" s="152"/>
      <c r="I18" s="152"/>
      <c r="J18" s="152"/>
      <c r="K18" s="152"/>
      <c r="L18" s="152"/>
      <c r="M18" s="153"/>
    </row>
    <row r="19" spans="1:13">
      <c r="A19" s="168" t="s">
        <v>818</v>
      </c>
      <c r="B19" s="85" t="s">
        <v>819</v>
      </c>
      <c r="C19" s="143">
        <f>C5-C14</f>
        <v>333.97113805568546</v>
      </c>
      <c r="D19" s="143">
        <f t="shared" ref="D19:L19" si="5">D5-D14</f>
        <v>323.92719832168785</v>
      </c>
      <c r="E19" s="143">
        <f t="shared" si="5"/>
        <v>312.85873451229122</v>
      </c>
      <c r="F19" s="143">
        <f t="shared" si="5"/>
        <v>311.32605857834443</v>
      </c>
      <c r="G19" s="143">
        <f t="shared" si="5"/>
        <v>310.28211168549569</v>
      </c>
      <c r="H19" s="143">
        <f t="shared" si="5"/>
        <v>306.26522780360762</v>
      </c>
      <c r="I19" s="143">
        <f t="shared" si="5"/>
        <v>298.77878761681285</v>
      </c>
      <c r="J19" s="143">
        <f t="shared" si="5"/>
        <v>301.20438702833644</v>
      </c>
      <c r="K19" s="143">
        <f t="shared" si="5"/>
        <v>307.56339304972835</v>
      </c>
      <c r="L19" s="143">
        <f t="shared" si="5"/>
        <v>296.67739482702632</v>
      </c>
    </row>
    <row r="20" spans="1:13">
      <c r="A20" s="168"/>
      <c r="B20" s="85" t="s">
        <v>820</v>
      </c>
      <c r="C20" s="143">
        <f>C9-(C15/1000)</f>
        <v>107.75135914887653</v>
      </c>
      <c r="D20" s="143">
        <f t="shared" ref="D20:L20" si="6">D9-(D15/1000)</f>
        <v>109.34407103825156</v>
      </c>
      <c r="E20" s="143">
        <f t="shared" si="6"/>
        <v>111.26192876712277</v>
      </c>
      <c r="F20" s="143">
        <f t="shared" si="6"/>
        <v>111.81440273972558</v>
      </c>
      <c r="G20" s="143">
        <f t="shared" si="6"/>
        <v>112.22049315068689</v>
      </c>
      <c r="H20" s="143">
        <f t="shared" si="6"/>
        <v>111.77086338797866</v>
      </c>
      <c r="I20" s="143">
        <f t="shared" si="6"/>
        <v>111.75438904109946</v>
      </c>
      <c r="J20" s="143">
        <f t="shared" si="6"/>
        <v>113.43716438356169</v>
      </c>
      <c r="K20" s="143">
        <f t="shared" si="6"/>
        <v>112.71889863013709</v>
      </c>
      <c r="L20" s="143">
        <f t="shared" si="6"/>
        <v>114.29994535519099</v>
      </c>
    </row>
    <row r="21" spans="1:13">
      <c r="A21" s="168"/>
      <c r="B21" s="85" t="s">
        <v>821</v>
      </c>
      <c r="C21" s="144">
        <f>C19/C20</f>
        <v>3.0994610248419088</v>
      </c>
      <c r="D21" s="144">
        <f t="shared" ref="D21:L21" si="7">D19/D20</f>
        <v>2.9624578200346066</v>
      </c>
      <c r="E21" s="144">
        <f t="shared" si="7"/>
        <v>2.8119118370410554</v>
      </c>
      <c r="F21" s="144">
        <f t="shared" si="7"/>
        <v>2.7843108843771165</v>
      </c>
      <c r="G21" s="144">
        <f t="shared" si="7"/>
        <v>2.764932705017225</v>
      </c>
      <c r="H21" s="144">
        <f t="shared" si="7"/>
        <v>2.7401168651663781</v>
      </c>
      <c r="I21" s="144">
        <f t="shared" si="7"/>
        <v>2.6735306790226572</v>
      </c>
      <c r="J21" s="144">
        <f t="shared" si="7"/>
        <v>2.6552531409360962</v>
      </c>
      <c r="K21" s="144">
        <f t="shared" si="7"/>
        <v>2.7285876351483145</v>
      </c>
      <c r="L21" s="144">
        <f t="shared" si="7"/>
        <v>2.5956039953045575</v>
      </c>
    </row>
    <row r="22" spans="1:13">
      <c r="A22" s="168"/>
      <c r="B22" s="85" t="s">
        <v>812</v>
      </c>
      <c r="C22" s="85"/>
      <c r="D22" s="156">
        <f t="shared" ref="D22:L22" si="8">D21/C21-1</f>
        <v>-4.420226733268573E-2</v>
      </c>
      <c r="E22" s="156">
        <f t="shared" si="8"/>
        <v>-5.0817932993149739E-2</v>
      </c>
      <c r="F22" s="156">
        <f t="shared" si="8"/>
        <v>-9.815724767880063E-3</v>
      </c>
      <c r="G22" s="156">
        <f t="shared" si="8"/>
        <v>-6.9597757450948761E-3</v>
      </c>
      <c r="H22" s="156">
        <f t="shared" si="8"/>
        <v>-8.9752057277258102E-3</v>
      </c>
      <c r="I22" s="156">
        <f t="shared" si="8"/>
        <v>-2.4300491336772923E-2</v>
      </c>
      <c r="J22" s="156">
        <f t="shared" si="8"/>
        <v>-6.8364796521589444E-3</v>
      </c>
      <c r="K22" s="156">
        <f t="shared" si="8"/>
        <v>2.7618645123366425E-2</v>
      </c>
      <c r="L22" s="156">
        <f t="shared" si="8"/>
        <v>-4.8737170150127351E-2</v>
      </c>
      <c r="M22" s="153"/>
    </row>
    <row r="23" spans="1:13">
      <c r="A23" s="155"/>
      <c r="D23" s="152"/>
      <c r="E23" s="152"/>
      <c r="F23" s="152"/>
      <c r="G23" s="152"/>
      <c r="H23" s="152"/>
      <c r="I23" s="152"/>
      <c r="J23" s="152"/>
      <c r="K23" s="152"/>
      <c r="L23" s="152"/>
      <c r="M23" s="153"/>
    </row>
    <row r="24" spans="1:13">
      <c r="A24" s="155"/>
      <c r="D24" s="152"/>
      <c r="E24" s="152"/>
      <c r="F24" s="152"/>
      <c r="G24" s="152"/>
      <c r="H24" s="152"/>
      <c r="I24" s="152"/>
      <c r="J24" s="152"/>
      <c r="K24" s="152"/>
      <c r="L24" s="152"/>
      <c r="M24" s="153"/>
    </row>
  </sheetData>
  <mergeCells count="3">
    <mergeCell ref="A5:A11"/>
    <mergeCell ref="A13:A17"/>
    <mergeCell ref="A19:A22"/>
  </mergeCells>
  <pageMargins left="0.7" right="0.7" top="0.75" bottom="0.75" header="0.3" footer="0.3"/>
  <pageSetup paperSize="9" orientation="portrait" r:id="rId1"/>
  <headerFooter>
    <oddFooter>&amp;L&amp;1#&amp;"Arial"&amp;11&amp;K000000SW Internal Commercial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73E8A027AD84478D085E8578848EF7" ma:contentTypeVersion="18" ma:contentTypeDescription="Create a new document." ma:contentTypeScope="" ma:versionID="d72e568212573add92794f0edb3cebc4">
  <xsd:schema xmlns:xsd="http://www.w3.org/2001/XMLSchema" xmlns:xs="http://www.w3.org/2001/XMLSchema" xmlns:p="http://schemas.microsoft.com/office/2006/metadata/properties" xmlns:ns1="http://schemas.microsoft.com/sharepoint/v3" xmlns:ns2="717ab7f6-fd44-4bc6-8ec0-b60b0dae7a6c" xmlns:ns3="dfc5cf3b-63a0-41eb-9e2d-d2b6491b4379" targetNamespace="http://schemas.microsoft.com/office/2006/metadata/properties" ma:root="true" ma:fieldsID="496541fcaa0b66c26775f0235409edbd" ns1:_="" ns2:_="" ns3:_="">
    <xsd:import namespace="http://schemas.microsoft.com/sharepoint/v3"/>
    <xsd:import namespace="717ab7f6-fd44-4bc6-8ec0-b60b0dae7a6c"/>
    <xsd:import namespace="dfc5cf3b-63a0-41eb-9e2d-d2b6491b4379"/>
    <xsd:element name="properties">
      <xsd:complexType>
        <xsd:sequence>
          <xsd:element name="documentManagement">
            <xsd:complexType>
              <xsd:all>
                <xsd:element ref="ns2:cf592852341843f8bdfae7ca25eef972" minOccurs="0"/>
                <xsd:element ref="ns3:TaxCatchAll" minOccurs="0"/>
                <xsd:element ref="ns3:bfc079fce85f491ab29dd2fc5176ac66" minOccurs="0"/>
                <xsd:element ref="ns3:SharedWithUsers" minOccurs="0"/>
                <xsd:element ref="ns3:SharedWithDetails" minOccurs="0"/>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7ab7f6-fd44-4bc6-8ec0-b60b0dae7a6c" elementFormDefault="qualified">
    <xsd:import namespace="http://schemas.microsoft.com/office/2006/documentManagement/types"/>
    <xsd:import namespace="http://schemas.microsoft.com/office/infopath/2007/PartnerControls"/>
    <xsd:element name="cf592852341843f8bdfae7ca25eef972" ma:index="9" nillable="true" ma:taxonomy="true" ma:internalName="cf592852341843f8bdfae7ca25eef972" ma:taxonomyFieldName="Data_x0020_Area" ma:displayName="Data Area" ma:indexed="true" ma:default="" ma:fieldId="{cf592852-3418-43f8-bdfa-e7ca25eef972}" ma:sspId="f924a736-b285-4c68-8cdb-5ccf3ff341b6" ma:termSetId="7a5625a2-4e1a-4ba2-934b-4b033497e6b1" ma:anchorId="00000000-0000-0000-0000-000000000000" ma:open="false" ma:isKeyword="false">
      <xsd:complexType>
        <xsd:sequence>
          <xsd:element ref="pc:Terms" minOccurs="0" maxOccurs="1"/>
        </xsd:sequence>
      </xsd:complex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c5cf3b-63a0-41eb-9e2d-d2b6491b4379"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611ec8d2-c813-4531-b966-1319a11e9c0f}" ma:internalName="TaxCatchAll" ma:showField="CatchAllData" ma:web="dfc5cf3b-63a0-41eb-9e2d-d2b6491b4379">
      <xsd:complexType>
        <xsd:complexContent>
          <xsd:extension base="dms:MultiChoiceLookup">
            <xsd:sequence>
              <xsd:element name="Value" type="dms:Lookup" maxOccurs="unbounded" minOccurs="0" nillable="true"/>
            </xsd:sequence>
          </xsd:extension>
        </xsd:complexContent>
      </xsd:complexType>
    </xsd:element>
    <xsd:element name="bfc079fce85f491ab29dd2fc5176ac66" ma:index="12" nillable="true" ma:taxonomy="true" ma:internalName="bfc079fce85f491ab29dd2fc5176ac66" ma:taxonomyFieldName="Financial_x0020_Year" ma:displayName="Financial Year" ma:indexed="true" ma:default="" ma:fieldId="{bfc079fc-e85f-491a-b29d-d2fc5176ac66}" ma:sspId="f924a736-b285-4c68-8cdb-5ccf3ff341b6" ma:termSetId="e3db7dc0-d157-4e6b-95e0-f2d210bd78ba" ma:anchorId="00000000-0000-0000-0000-000000000000" ma:open="false" ma:isKeyword="false">
      <xsd:complexType>
        <xsd:sequence>
          <xsd:element ref="pc:Terms" minOccurs="0" maxOccurs="1"/>
        </xsd:sequence>
      </xsd:complex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SharedWithUsers xmlns="dfc5cf3b-63a0-41eb-9e2d-d2b6491b4379">
      <UserInfo>
        <DisplayName/>
        <AccountId xsi:nil="true"/>
        <AccountType/>
      </UserInfo>
    </SharedWithUsers>
    <_ip_UnifiedCompliancePolicyUIAction xmlns="http://schemas.microsoft.com/sharepoint/v3" xsi:nil="true"/>
    <TaxCatchAll xmlns="dfc5cf3b-63a0-41eb-9e2d-d2b6491b4379" xsi:nil="true"/>
    <cf592852341843f8bdfae7ca25eef972 xmlns="717ab7f6-fd44-4bc6-8ec0-b60b0dae7a6c">
      <Terms xmlns="http://schemas.microsoft.com/office/infopath/2007/PartnerControls"/>
    </cf592852341843f8bdfae7ca25eef972>
    <_ip_UnifiedCompliancePolicyProperties xmlns="http://schemas.microsoft.com/sharepoint/v3" xsi:nil="true"/>
    <bfc079fce85f491ab29dd2fc5176ac66 xmlns="dfc5cf3b-63a0-41eb-9e2d-d2b6491b4379">
      <Terms xmlns="http://schemas.microsoft.com/office/infopath/2007/PartnerControls"/>
    </bfc079fce85f491ab29dd2fc5176ac66>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9D520B-E778-4B7E-859D-F7C8F110CB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7ab7f6-fd44-4bc6-8ec0-b60b0dae7a6c"/>
    <ds:schemaRef ds:uri="dfc5cf3b-63a0-41eb-9e2d-d2b6491b43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22A13E-2768-437E-A695-4C3739896A9B}">
  <ds:schemaRefs>
    <ds:schemaRef ds:uri="http://schemas.microsoft.com/office/2006/metadata/customXsn"/>
  </ds:schemaRefs>
</ds:datastoreItem>
</file>

<file path=customXml/itemProps3.xml><?xml version="1.0" encoding="utf-8"?>
<ds:datastoreItem xmlns:ds="http://schemas.openxmlformats.org/officeDocument/2006/customXml" ds:itemID="{18A7EE2D-3268-4460-99FE-5DE40F32559A}">
  <ds:schemaRefs>
    <ds:schemaRef ds:uri="http://schemas.microsoft.com/office/2006/metadata/properties"/>
    <ds:schemaRef ds:uri="http://schemas.microsoft.com/office/infopath/2007/PartnerControls"/>
    <ds:schemaRef ds:uri="dfc5cf3b-63a0-41eb-9e2d-d2b6491b4379"/>
    <ds:schemaRef ds:uri="http://schemas.microsoft.com/sharepoint/v3"/>
    <ds:schemaRef ds:uri="717ab7f6-fd44-4bc6-8ec0-b60b0dae7a6c"/>
  </ds:schemaRefs>
</ds:datastoreItem>
</file>

<file path=customXml/itemProps4.xml><?xml version="1.0" encoding="utf-8"?>
<ds:datastoreItem xmlns:ds="http://schemas.openxmlformats.org/officeDocument/2006/customXml" ds:itemID="{42654C2B-E2C8-4B57-87A5-2C1CB70F27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Table 1</vt:lpstr>
      <vt:lpstr>Table 2</vt:lpstr>
      <vt:lpstr>Table 2 1819 &amp;1920 Workings</vt:lpstr>
      <vt:lpstr>Trends graphs</vt:lpstr>
      <vt:lpstr>'Table 1'!Print_Area</vt:lpstr>
      <vt:lpstr>'Table 2'!Print_Area</vt:lpstr>
      <vt:lpstr>'Table 2 1819 &amp;1920 Workings'!Print_Area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Furse</dc:creator>
  <cp:keywords/>
  <dc:description/>
  <cp:lastModifiedBy>Stephanie Capaldi</cp:lastModifiedBy>
  <cp:revision/>
  <dcterms:created xsi:type="dcterms:W3CDTF">2019-04-09T10:33:04Z</dcterms:created>
  <dcterms:modified xsi:type="dcterms:W3CDTF">2021-12-01T17:00:23Z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0x0101000673E8A027AD84478D085E8578848EF7</vt:lpwstr>
  </property>
  <property fmtid="{D5CDD505-2E9C-101B-9397-08002B2CF9AE}" pid="3" name="TaxKeyword">
    <vt:lpwstr/>
  </property>
  <property fmtid="{D5CDD505-2E9C-101B-9397-08002B2CF9AE}" pid="4" name="AuthorIds_UIVersion_9728">
    <vt:lpwstr>248</vt:lpwstr>
  </property>
  <property fmtid="{D5CDD505-2E9C-101B-9397-08002B2CF9AE}" pid="5" name="AuthorIds_UIVersion_19968">
    <vt:lpwstr>248</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y fmtid="{D5CDD505-2E9C-101B-9397-08002B2CF9AE}" pid="8" name="Data Area">
    <vt:lpwstr/>
  </property>
  <property fmtid="{D5CDD505-2E9C-101B-9397-08002B2CF9AE}" pid="9" name="Financial Year">
    <vt:lpwstr/>
  </property>
  <property fmtid="{D5CDD505-2E9C-101B-9397-08002B2CF9AE}" pid="10" name="MSIP_Label_058726ee-aa22-4015-a145-38c9c7d44652_Enabled">
    <vt:lpwstr>true</vt:lpwstr>
  </property>
  <property fmtid="{D5CDD505-2E9C-101B-9397-08002B2CF9AE}" pid="11" name="MSIP_Label_058726ee-aa22-4015-a145-38c9c7d44652_SetDate">
    <vt:lpwstr>2020-06-12T08:18:50Z</vt:lpwstr>
  </property>
  <property fmtid="{D5CDD505-2E9C-101B-9397-08002B2CF9AE}" pid="12" name="MSIP_Label_058726ee-aa22-4015-a145-38c9c7d44652_Method">
    <vt:lpwstr>Privileged</vt:lpwstr>
  </property>
  <property fmtid="{D5CDD505-2E9C-101B-9397-08002B2CF9AE}" pid="13" name="MSIP_Label_058726ee-aa22-4015-a145-38c9c7d44652_Name">
    <vt:lpwstr>058726ee-aa22-4015-a145-38c9c7d44652</vt:lpwstr>
  </property>
  <property fmtid="{D5CDD505-2E9C-101B-9397-08002B2CF9AE}" pid="14" name="MSIP_Label_058726ee-aa22-4015-a145-38c9c7d44652_SiteId">
    <vt:lpwstr>f90bd2e7-b5c0-4b25-9e27-226ff8b6c17b</vt:lpwstr>
  </property>
  <property fmtid="{D5CDD505-2E9C-101B-9397-08002B2CF9AE}" pid="15" name="MSIP_Label_058726ee-aa22-4015-a145-38c9c7d44652_ActionId">
    <vt:lpwstr>1a2d38df-f2a9-46c3-8aa7-000038027610</vt:lpwstr>
  </property>
  <property fmtid="{D5CDD505-2E9C-101B-9397-08002B2CF9AE}" pid="16" name="MSIP_Label_058726ee-aa22-4015-a145-38c9c7d44652_ContentBits">
    <vt:lpwstr>2</vt:lpwstr>
  </property>
  <property fmtid="{D5CDD505-2E9C-101B-9397-08002B2CF9AE}" pid="17" name="Order">
    <vt:r8>376500</vt:r8>
  </property>
  <property fmtid="{D5CDD505-2E9C-101B-9397-08002B2CF9AE}" pid="18" name="ComplianceAssetId">
    <vt:lpwstr/>
  </property>
</Properties>
</file>